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nera-dcfs\WORK\Projects\Energy\BGS 22-23(A) (118035)\2023 Auction\3 RSCP Rates\2 Compliance Filing\2 Received from EDCs\to post\"/>
    </mc:Choice>
  </mc:AlternateContent>
  <xr:revisionPtr revIDLastSave="0" documentId="8_{0222A1D9-D96B-4858-9787-0A1A40BC5B49}" xr6:coauthVersionLast="47" xr6:coauthVersionMax="47" xr10:uidLastSave="{00000000-0000-0000-0000-000000000000}"/>
  <bookViews>
    <workbookView xWindow="46572" yWindow="480" windowWidth="16512" windowHeight="15084" tabRatio="891" firstSheet="1" activeTab="1" xr2:uid="{00000000-000D-0000-FFFF-FFFF00000000}"/>
  </bookViews>
  <sheets>
    <sheet name="Updates to Spreadsheet" sheetId="4" state="hidden" r:id="rId1"/>
    <sheet name="Input" sheetId="5" r:id="rId2"/>
    <sheet name="Att 2" sheetId="6" r:id="rId3"/>
    <sheet name="Att 3" sheetId="7" r:id="rId4"/>
    <sheet name="Attach 4 Pg1 (4-2)" sheetId="39" r:id="rId5"/>
    <sheet name="Attach 4 Pg2 (4-3)" sheetId="36" r:id="rId6"/>
    <sheet name="Attach 4 Pg3" sheetId="40" r:id="rId7"/>
    <sheet name="Attach 4 Pg4 (4-5)" sheetId="38" r:id="rId8"/>
    <sheet name="Attach 4 Pg5" sheetId="41" r:id="rId9"/>
    <sheet name="Full Step Overview " sheetId="10" state="hidden" r:id="rId10"/>
    <sheet name="Sensitivity Analysis" sheetId="16" state="hidden" r:id="rId11"/>
    <sheet name="RS Rates calc COPY" sheetId="43" state="hidden" r:id="rId12"/>
  </sheets>
  <definedNames>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1">#REF!</definedName>
    <definedName name="\a" localSheetId="10">#REF!</definedName>
    <definedName name="\a">#REF!</definedName>
    <definedName name="_xlnm._FilterDatabase" localSheetId="1" hidden="1">Input!$N$13:$W$141</definedName>
    <definedName name="Co_letter" localSheetId="4">#REF!</definedName>
    <definedName name="Co_letter" localSheetId="5">#REF!</definedName>
    <definedName name="Co_letter" localSheetId="6">#REF!</definedName>
    <definedName name="Co_letter" localSheetId="7">#REF!</definedName>
    <definedName name="Co_letter" localSheetId="8">#REF!</definedName>
    <definedName name="Co_letter" localSheetId="9">#REF!</definedName>
    <definedName name="Co_letter" localSheetId="11">#REF!</definedName>
    <definedName name="Co_letter" localSheetId="10">#REF!</definedName>
    <definedName name="Co_letter">#REF!</definedName>
    <definedName name="Co_List" localSheetId="4">#REF!</definedName>
    <definedName name="Co_List" localSheetId="5">#REF!</definedName>
    <definedName name="Co_List" localSheetId="6">#REF!</definedName>
    <definedName name="Co_List" localSheetId="7">#REF!</definedName>
    <definedName name="Co_List" localSheetId="8">#REF!</definedName>
    <definedName name="Co_List" localSheetId="9">#REF!</definedName>
    <definedName name="Co_List" localSheetId="11">#REF!</definedName>
    <definedName name="Co_List" localSheetId="10">#REF!</definedName>
    <definedName name="Co_List">#REF!</definedName>
    <definedName name="Co_Listc" localSheetId="4">#REF!</definedName>
    <definedName name="Co_Listc" localSheetId="5">#REF!</definedName>
    <definedName name="Co_Listc" localSheetId="6">#REF!</definedName>
    <definedName name="Co_Listc" localSheetId="11">#REF!</definedName>
    <definedName name="Co_Listc">#REF!</definedName>
    <definedName name="Co_Name" localSheetId="4">#REF!</definedName>
    <definedName name="Co_Name" localSheetId="5">#REF!</definedName>
    <definedName name="Co_Name" localSheetId="6">#REF!</definedName>
    <definedName name="Co_Name" localSheetId="7">#REF!</definedName>
    <definedName name="Co_Name" localSheetId="8">#REF!</definedName>
    <definedName name="Co_Name" localSheetId="9">#REF!</definedName>
    <definedName name="Co_Name" localSheetId="11">#REF!</definedName>
    <definedName name="Co_Name" localSheetId="10">#REF!</definedName>
    <definedName name="Co_Name">#REF!</definedName>
    <definedName name="Co_Picked" localSheetId="4">#REF!</definedName>
    <definedName name="Co_Picked" localSheetId="5">#REF!</definedName>
    <definedName name="Co_Picked" localSheetId="6">#REF!</definedName>
    <definedName name="Co_Picked" localSheetId="7">#REF!</definedName>
    <definedName name="Co_Picked" localSheetId="8">#REF!</definedName>
    <definedName name="Co_Picked" localSheetId="9">#REF!</definedName>
    <definedName name="Co_Picked" localSheetId="11">#REF!</definedName>
    <definedName name="Co_Picked">#REF!</definedName>
    <definedName name="Get_Co" localSheetId="4">#REF!</definedName>
    <definedName name="Get_Co" localSheetId="5">#REF!</definedName>
    <definedName name="Get_Co" localSheetId="6">#REF!</definedName>
    <definedName name="Get_Co" localSheetId="7">#REF!</definedName>
    <definedName name="Get_Co" localSheetId="8">#REF!</definedName>
    <definedName name="Get_Co" localSheetId="9">#REF!</definedName>
    <definedName name="Get_Co" localSheetId="11">#REF!</definedName>
    <definedName name="Get_Co">#REF!</definedName>
    <definedName name="Get_Mo" localSheetId="4">#REF!</definedName>
    <definedName name="Get_Mo" localSheetId="5">#REF!</definedName>
    <definedName name="Get_Mo" localSheetId="6">#REF!</definedName>
    <definedName name="Get_Mo" localSheetId="7">#REF!</definedName>
    <definedName name="Get_Mo" localSheetId="8">#REF!</definedName>
    <definedName name="Get_Mo" localSheetId="9">#REF!</definedName>
    <definedName name="Get_Mo" localSheetId="11">#REF!</definedName>
    <definedName name="Get_Mo">#REF!</definedName>
    <definedName name="Get_moc" localSheetId="4">#REF!</definedName>
    <definedName name="Get_moc" localSheetId="5">#REF!</definedName>
    <definedName name="Get_moc" localSheetId="6">#REF!</definedName>
    <definedName name="Get_moc" localSheetId="11">#REF!</definedName>
    <definedName name="Get_moc">#REF!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o_List" localSheetId="4">#REF!</definedName>
    <definedName name="Mo_List" localSheetId="5">#REF!</definedName>
    <definedName name="Mo_List" localSheetId="6">#REF!</definedName>
    <definedName name="Mo_List" localSheetId="7">#REF!</definedName>
    <definedName name="Mo_List" localSheetId="8">#REF!</definedName>
    <definedName name="Mo_List" localSheetId="9">#REF!</definedName>
    <definedName name="Mo_List" localSheetId="11">#REF!</definedName>
    <definedName name="Mo_List">#REF!</definedName>
    <definedName name="Mo_Picked" localSheetId="4">#REF!</definedName>
    <definedName name="Mo_Picked" localSheetId="5">#REF!</definedName>
    <definedName name="Mo_Picked" localSheetId="6">#REF!</definedName>
    <definedName name="Mo_Picked" localSheetId="7">#REF!</definedName>
    <definedName name="Mo_Picked" localSheetId="8">#REF!</definedName>
    <definedName name="Mo_Picked" localSheetId="9">#REF!</definedName>
    <definedName name="Mo_Picked" localSheetId="11">#REF!</definedName>
    <definedName name="Mo_Picked">#REF!</definedName>
    <definedName name="_xlnm.Print_Area" localSheetId="2">'Att 2'!$A$1:$L$354</definedName>
    <definedName name="_xlnm.Print_Area" localSheetId="3">'Att 3'!$A$1:$M$212</definedName>
    <definedName name="_xlnm.Print_Area" localSheetId="4">'Attach 4 Pg1 (4-2)'!$A$1:$J$21</definedName>
    <definedName name="_xlnm.Print_Area" localSheetId="5">'Attach 4 Pg2 (4-3)'!$A$1:$J$21</definedName>
    <definedName name="_xlnm.Print_Area" localSheetId="6">'Attach 4 Pg3'!$A$1:$J$21</definedName>
    <definedName name="_xlnm.Print_Area" localSheetId="7">'Attach 4 Pg4 (4-5)'!$A$1:$J$33</definedName>
    <definedName name="_xlnm.Print_Area" localSheetId="8">'Attach 4 Pg5'!$A$1:$J$33</definedName>
    <definedName name="_xlnm.Print_Area" localSheetId="11">'RS Rates calc COPY'!$A$207:$AD$259</definedName>
    <definedName name="_xlnm.Print_Area">#REF!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11">#REF!</definedName>
    <definedName name="Print_Area_MI" localSheetId="10">#REF!</definedName>
    <definedName name="Print_Area_MI">#REF!</definedName>
    <definedName name="_xlnm.Print_Titles" localSheetId="3">'Att 3'!$1:$4</definedName>
    <definedName name="_xlnm.Print_Titles" localSheetId="7">'Attach 4 Pg4 (4-5)'!$2:$4</definedName>
    <definedName name="_xlnm.Print_Titles" localSheetId="8">'Attach 4 Pg5'!$2:$4</definedName>
    <definedName name="_xlnm.Print_Titles">#N/A</definedName>
    <definedName name="Rpt_Mo" localSheetId="4">#REF!</definedName>
    <definedName name="Rpt_Mo" localSheetId="5">#REF!</definedName>
    <definedName name="Rpt_Mo" localSheetId="6">#REF!</definedName>
    <definedName name="Rpt_Mo" localSheetId="7">#REF!</definedName>
    <definedName name="Rpt_Mo" localSheetId="8">#REF!</definedName>
    <definedName name="Rpt_Mo" localSheetId="9">#REF!</definedName>
    <definedName name="Rpt_Mo" localSheetId="11">#REF!</definedName>
    <definedName name="Rpt_Mo" localSheetId="10">#REF!</definedName>
    <definedName name="Rpt_Mo">#REF!</definedName>
    <definedName name="SUM">#REF!</definedName>
    <definedName name="Year1" localSheetId="4">#REF!</definedName>
    <definedName name="Year1" localSheetId="5">#REF!</definedName>
    <definedName name="Year1" localSheetId="6">#REF!</definedName>
    <definedName name="Year1" localSheetId="7">#REF!</definedName>
    <definedName name="Year1" localSheetId="8">#REF!</definedName>
    <definedName name="Year1" localSheetId="9">#REF!</definedName>
    <definedName name="Year1" localSheetId="11">#REF!</definedName>
    <definedName name="Year1" localSheetId="10">#REF!</definedName>
    <definedName name="Year1">#REF!</definedName>
    <definedName name="Z_279F1FAD_C428_4166_9FD0_7026629BA599_.wvu.PrintArea" localSheetId="6" hidden="1">'Attach 4 Pg3'!$A$1:$J$21</definedName>
    <definedName name="Z_279F1FAD_C428_4166_9FD0_7026629BA599_.wvu.PrintArea" localSheetId="8" hidden="1">'Attach 4 Pg5'!$A$1:$J$33</definedName>
    <definedName name="Z_279F1FAD_C428_4166_9FD0_7026629BA599_.wvu.PrintTitles" localSheetId="8" hidden="1">'Attach 4 Pg5'!$2:$4</definedName>
    <definedName name="Z_782F5CFE_DE26_4D5A_B82E_30A424B0A39B_.wvu.Cols" localSheetId="11" hidden="1">'RS Rates calc COPY'!$O:$P,'RS Rates calc COPY'!$S:$S</definedName>
    <definedName name="Z_782F5CFE_DE26_4D5A_B82E_30A424B0A39B_.wvu.PrintArea" localSheetId="2" hidden="1">'Att 2'!$A$1:$L$354</definedName>
    <definedName name="Z_782F5CFE_DE26_4D5A_B82E_30A424B0A39B_.wvu.PrintArea" localSheetId="3" hidden="1">'Att 3'!$A$1:$L$212</definedName>
    <definedName name="Z_782F5CFE_DE26_4D5A_B82E_30A424B0A39B_.wvu.PrintArea" localSheetId="11" hidden="1">'RS Rates calc COPY'!$A$207:$AD$259</definedName>
    <definedName name="Z_782F5CFE_DE26_4D5A_B82E_30A424B0A39B_.wvu.PrintTitles" localSheetId="3" hidden="1">'Att 3'!$1:$4</definedName>
    <definedName name="Z_782F5CFE_DE26_4D5A_B82E_30A424B0A39B_.wvu.Rows" localSheetId="3" hidden="1">'Att 3'!$213:$274</definedName>
    <definedName name="Z_782F5CFE_DE26_4D5A_B82E_30A424B0A39B_.wvu.Rows" localSheetId="1" hidden="1">Input!$310:$386</definedName>
    <definedName name="Z_88B031DE_0423_45A5_B384_E560A52FDD07_.wvu.Cols" localSheetId="11" hidden="1">'RS Rates calc COPY'!$O:$P,'RS Rates calc COPY'!$S:$S</definedName>
    <definedName name="Z_88B031DE_0423_45A5_B384_E560A52FDD07_.wvu.PrintArea" localSheetId="2" hidden="1">'Att 2'!$A$1:$L$354</definedName>
    <definedName name="Z_88B031DE_0423_45A5_B384_E560A52FDD07_.wvu.PrintArea" localSheetId="3" hidden="1">'Att 3'!$A$1:$L$212</definedName>
    <definedName name="Z_88B031DE_0423_45A5_B384_E560A52FDD07_.wvu.PrintArea" localSheetId="11" hidden="1">'RS Rates calc COPY'!$A$207:$AD$259</definedName>
    <definedName name="Z_88B031DE_0423_45A5_B384_E560A52FDD07_.wvu.PrintTitles" localSheetId="3" hidden="1">'Att 3'!$1:$4</definedName>
    <definedName name="Z_88B031DE_0423_45A5_B384_E560A52FDD07_.wvu.Rows" localSheetId="3" hidden="1">'Att 3'!$213:$274</definedName>
    <definedName name="Z_88B031DE_0423_45A5_B384_E560A52FDD07_.wvu.Rows" localSheetId="1" hidden="1">Input!$310:$386</definedName>
    <definedName name="Z_9BF7FAF1_D686_4A6B_A2BE_0DAD43841920_.wvu.Cols" localSheetId="11" hidden="1">'RS Rates calc COPY'!$O:$P,'RS Rates calc COPY'!$S:$S</definedName>
    <definedName name="Z_9BF7FAF1_D686_4A6B_A2BE_0DAD43841920_.wvu.PrintArea" localSheetId="2" hidden="1">'Att 2'!$A$1:$L$354</definedName>
    <definedName name="Z_9BF7FAF1_D686_4A6B_A2BE_0DAD43841920_.wvu.PrintArea" localSheetId="3" hidden="1">'Att 3'!$A$1:$L$212</definedName>
    <definedName name="Z_9BF7FAF1_D686_4A6B_A2BE_0DAD43841920_.wvu.PrintArea" localSheetId="11" hidden="1">'RS Rates calc COPY'!$A$207:$AD$259</definedName>
    <definedName name="Z_9BF7FAF1_D686_4A6B_A2BE_0DAD43841920_.wvu.PrintTitles" localSheetId="3" hidden="1">'Att 3'!$1:$4</definedName>
    <definedName name="Z_9BF7FAF1_D686_4A6B_A2BE_0DAD43841920_.wvu.Rows" localSheetId="3" hidden="1">'Att 3'!$213:$274</definedName>
    <definedName name="Z_9BF7FAF1_D686_4A6B_A2BE_0DAD43841920_.wvu.Rows" localSheetId="1" hidden="1">Input!$310:$386</definedName>
    <definedName name="Z_D5524E47_947F_4D9F_AE8B_3F0380261994_.wvu.Cols" localSheetId="11" hidden="1">'RS Rates calc COPY'!$O:$P,'RS Rates calc COPY'!$S:$S</definedName>
    <definedName name="Z_D5524E47_947F_4D9F_AE8B_3F0380261994_.wvu.PrintArea" localSheetId="2" hidden="1">'Att 2'!$A$1:$L$354</definedName>
    <definedName name="Z_D5524E47_947F_4D9F_AE8B_3F0380261994_.wvu.PrintArea" localSheetId="3" hidden="1">'Att 3'!$A$1:$L$212</definedName>
    <definedName name="Z_D5524E47_947F_4D9F_AE8B_3F0380261994_.wvu.PrintArea" localSheetId="11" hidden="1">'RS Rates calc COPY'!$A$207:$AD$259</definedName>
    <definedName name="Z_D5524E47_947F_4D9F_AE8B_3F0380261994_.wvu.PrintTitles" localSheetId="3" hidden="1">'Att 3'!$1:$4</definedName>
    <definedName name="Z_D5524E47_947F_4D9F_AE8B_3F0380261994_.wvu.Rows" localSheetId="3" hidden="1">'Att 3'!$213:$274</definedName>
    <definedName name="Z_D5524E47_947F_4D9F_AE8B_3F0380261994_.wvu.Rows" localSheetId="1" hidden="1">Input!$310:$386</definedName>
  </definedNames>
  <calcPr calcId="191029"/>
  <customWorkbookViews>
    <customWorkbookView name="Dave Zarra - Personal View" guid="{782F5CFE-DE26-4D5A-B82E-30A424B0A39B}" mergeInterval="0" personalView="1" maximized="1" windowWidth="1920" windowHeight="854" tabRatio="942" activeSheetId="17"/>
    <customWorkbookView name="PSEG - Personal View" guid="{88B031DE-0423-45A5-B384-E560A52FDD07}" mergeInterval="0" personalView="1" maximized="1" windowWidth="1659" windowHeight="732" tabRatio="907" activeSheetId="21"/>
    <customWorkbookView name="JC - Personal View" guid="{D5524E47-947F-4D9F-AE8B-3F0380261994}" mergeInterval="0" personalView="1" maximized="1" windowWidth="1920" windowHeight="753" tabRatio="907" activeSheetId="21"/>
    <customWorkbookView name="Mike Merizio - Personal View" guid="{9BF7FAF1-D686-4A6B-A2BE-0DAD43841920}" mergeInterval="0" personalView="1" maximized="1" windowWidth="1904" windowHeight="783" tabRatio="942" activeSheetId="2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6" i="7" l="1"/>
  <c r="O68" i="7" s="1"/>
  <c r="N295" i="43" l="1"/>
  <c r="N268" i="43"/>
  <c r="N238" i="43"/>
  <c r="N211" i="43"/>
  <c r="N154" i="43"/>
  <c r="N181" i="43"/>
  <c r="N124" i="43"/>
  <c r="N97" i="43"/>
  <c r="N68" i="43"/>
  <c r="X313" i="43"/>
  <c r="W313" i="43"/>
  <c r="J313" i="43"/>
  <c r="I313" i="43"/>
  <c r="Z310" i="43"/>
  <c r="E310" i="43"/>
  <c r="C310" i="43" s="1"/>
  <c r="E309" i="43"/>
  <c r="C309" i="43" s="1"/>
  <c r="D309" i="43"/>
  <c r="E308" i="43"/>
  <c r="C308" i="43" s="1"/>
  <c r="D308" i="43"/>
  <c r="Z307" i="43"/>
  <c r="E307" i="43"/>
  <c r="C307" i="43" s="1"/>
  <c r="D307" i="43" s="1"/>
  <c r="E306" i="43"/>
  <c r="C306" i="43" s="1"/>
  <c r="E305" i="43"/>
  <c r="C305" i="43" s="1"/>
  <c r="Z304" i="43"/>
  <c r="E304" i="43"/>
  <c r="C304" i="43"/>
  <c r="C313" i="43" s="1"/>
  <c r="E303" i="43"/>
  <c r="Z303" i="43" s="1"/>
  <c r="D303" i="43"/>
  <c r="C303" i="43"/>
  <c r="E302" i="43"/>
  <c r="C302" i="43" s="1"/>
  <c r="D302" i="43" s="1"/>
  <c r="E301" i="43"/>
  <c r="Z301" i="43" s="1"/>
  <c r="E300" i="43"/>
  <c r="C300" i="43" s="1"/>
  <c r="D300" i="43" s="1"/>
  <c r="E299" i="43"/>
  <c r="X298" i="43"/>
  <c r="W298" i="43"/>
  <c r="V298" i="43"/>
  <c r="U298" i="43"/>
  <c r="E288" i="43"/>
  <c r="X286" i="43"/>
  <c r="W286" i="43"/>
  <c r="J286" i="43"/>
  <c r="I286" i="43"/>
  <c r="E286" i="43"/>
  <c r="C286" i="43"/>
  <c r="E284" i="43"/>
  <c r="C283" i="43"/>
  <c r="D283" i="43" s="1"/>
  <c r="D282" i="43"/>
  <c r="C282" i="43"/>
  <c r="C281" i="43"/>
  <c r="D281" i="43" s="1"/>
  <c r="C280" i="43"/>
  <c r="D280" i="43" s="1"/>
  <c r="C279" i="43"/>
  <c r="D279" i="43" s="1"/>
  <c r="D278" i="43"/>
  <c r="C278" i="43"/>
  <c r="C277" i="43"/>
  <c r="D277" i="43" s="1"/>
  <c r="C276" i="43"/>
  <c r="D276" i="43" s="1"/>
  <c r="C275" i="43"/>
  <c r="D275" i="43" s="1"/>
  <c r="C274" i="43"/>
  <c r="D274" i="43" s="1"/>
  <c r="C273" i="43"/>
  <c r="D273" i="43" s="1"/>
  <c r="C272" i="43"/>
  <c r="X256" i="43"/>
  <c r="W256" i="43"/>
  <c r="J256" i="43"/>
  <c r="I256" i="43"/>
  <c r="E253" i="43"/>
  <c r="Z253" i="43" s="1"/>
  <c r="C253" i="43"/>
  <c r="D253" i="43" s="1"/>
  <c r="E252" i="43"/>
  <c r="Z252" i="43" s="1"/>
  <c r="E251" i="43"/>
  <c r="Z251" i="43" s="1"/>
  <c r="C251" i="43"/>
  <c r="D251" i="43" s="1"/>
  <c r="E250" i="43"/>
  <c r="Z250" i="43" s="1"/>
  <c r="E249" i="43"/>
  <c r="C249" i="43"/>
  <c r="Z248" i="43"/>
  <c r="E248" i="43"/>
  <c r="C248" i="43"/>
  <c r="E247" i="43"/>
  <c r="E256" i="43" s="1"/>
  <c r="E246" i="43"/>
  <c r="Z246" i="43" s="1"/>
  <c r="C246" i="43"/>
  <c r="E245" i="43"/>
  <c r="Z245" i="43" s="1"/>
  <c r="Z244" i="43"/>
  <c r="E244" i="43"/>
  <c r="C244" i="43" s="1"/>
  <c r="E243" i="43"/>
  <c r="C243" i="43" s="1"/>
  <c r="E242" i="43"/>
  <c r="Z242" i="43" s="1"/>
  <c r="C242" i="43"/>
  <c r="X241" i="43"/>
  <c r="W241" i="43"/>
  <c r="V241" i="43"/>
  <c r="U241" i="43"/>
  <c r="P241" i="43"/>
  <c r="P245" i="43" s="1"/>
  <c r="E231" i="43"/>
  <c r="X229" i="43"/>
  <c r="W229" i="43"/>
  <c r="J229" i="43"/>
  <c r="I229" i="43"/>
  <c r="E229" i="43"/>
  <c r="E227" i="43"/>
  <c r="E230" i="43" s="1"/>
  <c r="C226" i="43"/>
  <c r="D226" i="43" s="1"/>
  <c r="C225" i="43"/>
  <c r="D225" i="43" s="1"/>
  <c r="D224" i="43"/>
  <c r="C224" i="43"/>
  <c r="C223" i="43"/>
  <c r="D223" i="43" s="1"/>
  <c r="C222" i="43"/>
  <c r="D222" i="43" s="1"/>
  <c r="C221" i="43"/>
  <c r="D221" i="43" s="1"/>
  <c r="C220" i="43"/>
  <c r="D220" i="43" s="1"/>
  <c r="C219" i="43"/>
  <c r="D219" i="43" s="1"/>
  <c r="C218" i="43"/>
  <c r="D218" i="43" s="1"/>
  <c r="C217" i="43"/>
  <c r="D217" i="43" s="1"/>
  <c r="C216" i="43"/>
  <c r="D216" i="43" s="1"/>
  <c r="C215" i="43"/>
  <c r="P214" i="43"/>
  <c r="X199" i="43"/>
  <c r="W199" i="43"/>
  <c r="J199" i="43"/>
  <c r="I199" i="43"/>
  <c r="E196" i="43"/>
  <c r="C196" i="43" s="1"/>
  <c r="D196" i="43" s="1"/>
  <c r="E195" i="43"/>
  <c r="C195" i="43" s="1"/>
  <c r="D195" i="43" s="1"/>
  <c r="E194" i="43"/>
  <c r="C194" i="43" s="1"/>
  <c r="E193" i="43"/>
  <c r="C193" i="43" s="1"/>
  <c r="D193" i="43" s="1"/>
  <c r="Z192" i="43"/>
  <c r="E192" i="43"/>
  <c r="C192" i="43" s="1"/>
  <c r="D192" i="43"/>
  <c r="E191" i="43"/>
  <c r="C191" i="43" s="1"/>
  <c r="D191" i="43" s="1"/>
  <c r="E190" i="43"/>
  <c r="E189" i="43"/>
  <c r="C189" i="43" s="1"/>
  <c r="D189" i="43" s="1"/>
  <c r="E188" i="43"/>
  <c r="C188" i="43" s="1"/>
  <c r="D188" i="43" s="1"/>
  <c r="E187" i="43"/>
  <c r="C187" i="43" s="1"/>
  <c r="E186" i="43"/>
  <c r="C186" i="43" s="1"/>
  <c r="D186" i="43" s="1"/>
  <c r="Z185" i="43"/>
  <c r="E185" i="43"/>
  <c r="X184" i="43"/>
  <c r="W184" i="43"/>
  <c r="W195" i="43" s="1"/>
  <c r="V184" i="43"/>
  <c r="U184" i="43"/>
  <c r="U192" i="43" s="1"/>
  <c r="E174" i="43"/>
  <c r="X172" i="43"/>
  <c r="W172" i="43"/>
  <c r="I172" i="43"/>
  <c r="E172" i="43"/>
  <c r="E170" i="43"/>
  <c r="E173" i="43" s="1"/>
  <c r="C169" i="43"/>
  <c r="D169" i="43" s="1"/>
  <c r="C168" i="43"/>
  <c r="D168" i="43" s="1"/>
  <c r="C167" i="43"/>
  <c r="D167" i="43" s="1"/>
  <c r="C166" i="43"/>
  <c r="D166" i="43" s="1"/>
  <c r="C165" i="43"/>
  <c r="C164" i="43"/>
  <c r="D164" i="43" s="1"/>
  <c r="C163" i="43"/>
  <c r="D163" i="43" s="1"/>
  <c r="C162" i="43"/>
  <c r="D162" i="43" s="1"/>
  <c r="D161" i="43"/>
  <c r="C161" i="43"/>
  <c r="C160" i="43"/>
  <c r="D160" i="43" s="1"/>
  <c r="C159" i="43"/>
  <c r="D159" i="43" s="1"/>
  <c r="C158" i="43"/>
  <c r="X142" i="43"/>
  <c r="W142" i="43"/>
  <c r="J142" i="43"/>
  <c r="I142" i="43"/>
  <c r="E139" i="43"/>
  <c r="Z139" i="43" s="1"/>
  <c r="E138" i="43"/>
  <c r="C138" i="43"/>
  <c r="E137" i="43"/>
  <c r="E136" i="43"/>
  <c r="C136" i="43" s="1"/>
  <c r="E135" i="43"/>
  <c r="C135" i="43" s="1"/>
  <c r="E134" i="43"/>
  <c r="C134" i="43"/>
  <c r="E133" i="43"/>
  <c r="C133" i="43" s="1"/>
  <c r="E132" i="43"/>
  <c r="C132" i="43" s="1"/>
  <c r="E131" i="43"/>
  <c r="Z131" i="43" s="1"/>
  <c r="E130" i="43"/>
  <c r="Z130" i="43" s="1"/>
  <c r="C130" i="43"/>
  <c r="D130" i="43" s="1"/>
  <c r="E129" i="43"/>
  <c r="Z129" i="43" s="1"/>
  <c r="C129" i="43"/>
  <c r="D129" i="43" s="1"/>
  <c r="Z128" i="43"/>
  <c r="E128" i="43"/>
  <c r="C128" i="43"/>
  <c r="D128" i="43" s="1"/>
  <c r="X127" i="43"/>
  <c r="W127" i="43"/>
  <c r="V127" i="43"/>
  <c r="U127" i="43"/>
  <c r="E117" i="43"/>
  <c r="X115" i="43"/>
  <c r="W115" i="43"/>
  <c r="J115" i="43"/>
  <c r="I115" i="43"/>
  <c r="E115" i="43"/>
  <c r="E113" i="43"/>
  <c r="E116" i="43" s="1"/>
  <c r="C112" i="43"/>
  <c r="D112" i="43" s="1"/>
  <c r="C111" i="43"/>
  <c r="D111" i="43" s="1"/>
  <c r="C110" i="43"/>
  <c r="D110" i="43" s="1"/>
  <c r="C109" i="43"/>
  <c r="D109" i="43" s="1"/>
  <c r="C108" i="43"/>
  <c r="D108" i="43" s="1"/>
  <c r="C107" i="43"/>
  <c r="D107" i="43" s="1"/>
  <c r="C106" i="43"/>
  <c r="C105" i="43"/>
  <c r="D105" i="43" s="1"/>
  <c r="C104" i="43"/>
  <c r="D104" i="43" s="1"/>
  <c r="C103" i="43"/>
  <c r="D103" i="43" s="1"/>
  <c r="C102" i="43"/>
  <c r="D102" i="43" s="1"/>
  <c r="C101" i="43"/>
  <c r="Z100" i="43"/>
  <c r="Z109" i="43" s="1"/>
  <c r="S100" i="43"/>
  <c r="O99" i="43"/>
  <c r="O156" i="43" s="1"/>
  <c r="O213" i="43" s="1"/>
  <c r="O270" i="43" s="1"/>
  <c r="O98" i="43"/>
  <c r="J98" i="43"/>
  <c r="J155" i="43" s="1"/>
  <c r="I98" i="43"/>
  <c r="I155" i="43" s="1"/>
  <c r="H98" i="43"/>
  <c r="H155" i="43" s="1"/>
  <c r="G98" i="43"/>
  <c r="G155" i="43" s="1"/>
  <c r="F98" i="43"/>
  <c r="F155" i="43" s="1"/>
  <c r="F212" i="43" s="1"/>
  <c r="F269" i="43" s="1"/>
  <c r="X86" i="43"/>
  <c r="W86" i="43"/>
  <c r="J86" i="43"/>
  <c r="I86" i="43"/>
  <c r="E83" i="43"/>
  <c r="Z83" i="43" s="1"/>
  <c r="C83" i="43"/>
  <c r="D83" i="43" s="1"/>
  <c r="E82" i="43"/>
  <c r="Z82" i="43" s="1"/>
  <c r="E81" i="43"/>
  <c r="E80" i="43"/>
  <c r="E79" i="43"/>
  <c r="E78" i="43"/>
  <c r="E77" i="43"/>
  <c r="E86" i="43" s="1"/>
  <c r="E76" i="43"/>
  <c r="E75" i="43"/>
  <c r="E74" i="43"/>
  <c r="E73" i="43"/>
  <c r="E72" i="43"/>
  <c r="Y71" i="43"/>
  <c r="Y83" i="43" s="1"/>
  <c r="X71" i="43"/>
  <c r="W71" i="43"/>
  <c r="W83" i="43" s="1"/>
  <c r="V71" i="43"/>
  <c r="U71" i="43"/>
  <c r="S71" i="43"/>
  <c r="S81" i="43" s="1"/>
  <c r="O70" i="43"/>
  <c r="O126" i="43" s="1"/>
  <c r="O183" i="43" s="1"/>
  <c r="O240" i="43" s="1"/>
  <c r="O297" i="43" s="1"/>
  <c r="O69" i="43"/>
  <c r="J69" i="43"/>
  <c r="J125" i="43" s="1"/>
  <c r="J182" i="43" s="1"/>
  <c r="J239" i="43" s="1"/>
  <c r="J296" i="43" s="1"/>
  <c r="I69" i="43"/>
  <c r="I125" i="43" s="1"/>
  <c r="I182" i="43" s="1"/>
  <c r="I239" i="43" s="1"/>
  <c r="I296" i="43" s="1"/>
  <c r="H69" i="43"/>
  <c r="H125" i="43" s="1"/>
  <c r="H182" i="43" s="1"/>
  <c r="H239" i="43" s="1"/>
  <c r="H296" i="43" s="1"/>
  <c r="G69" i="43"/>
  <c r="G125" i="43" s="1"/>
  <c r="G182" i="43" s="1"/>
  <c r="G239" i="43" s="1"/>
  <c r="G296" i="43" s="1"/>
  <c r="F69" i="43"/>
  <c r="F125" i="43" s="1"/>
  <c r="F182" i="43" s="1"/>
  <c r="F239" i="43" s="1"/>
  <c r="F296" i="43" s="1"/>
  <c r="M68" i="43"/>
  <c r="M97" i="43" s="1"/>
  <c r="M124" i="43" s="1"/>
  <c r="M154" i="43" s="1"/>
  <c r="M181" i="43" s="1"/>
  <c r="M211" i="43" s="1"/>
  <c r="M238" i="43" s="1"/>
  <c r="M268" i="43" s="1"/>
  <c r="M295" i="43" s="1"/>
  <c r="E61" i="43"/>
  <c r="X59" i="43"/>
  <c r="W59" i="43"/>
  <c r="J59" i="43"/>
  <c r="I59" i="43"/>
  <c r="E59" i="43"/>
  <c r="E57" i="43"/>
  <c r="E60" i="43" s="1"/>
  <c r="Z56" i="43"/>
  <c r="S56" i="43"/>
  <c r="C56" i="43"/>
  <c r="D56" i="43" s="1"/>
  <c r="Z55" i="43"/>
  <c r="S55" i="43"/>
  <c r="C55" i="43"/>
  <c r="D55" i="43" s="1"/>
  <c r="Z54" i="43"/>
  <c r="S54" i="43"/>
  <c r="C54" i="43"/>
  <c r="D54" i="43" s="1"/>
  <c r="Z53" i="43"/>
  <c r="S53" i="43"/>
  <c r="C53" i="43"/>
  <c r="D53" i="43" s="1"/>
  <c r="Z52" i="43"/>
  <c r="S52" i="43"/>
  <c r="C52" i="43"/>
  <c r="D52" i="43" s="1"/>
  <c r="Z51" i="43"/>
  <c r="S51" i="43"/>
  <c r="C51" i="43"/>
  <c r="D51" i="43" s="1"/>
  <c r="Z50" i="43"/>
  <c r="S50" i="43"/>
  <c r="C50" i="43"/>
  <c r="D50" i="43" s="1"/>
  <c r="Z49" i="43"/>
  <c r="S49" i="43"/>
  <c r="D49" i="43"/>
  <c r="C49" i="43"/>
  <c r="Z48" i="43"/>
  <c r="S48" i="43"/>
  <c r="C48" i="43"/>
  <c r="D48" i="43" s="1"/>
  <c r="Z47" i="43"/>
  <c r="S47" i="43"/>
  <c r="C47" i="43"/>
  <c r="D47" i="43" s="1"/>
  <c r="Z46" i="43"/>
  <c r="S46" i="43"/>
  <c r="C46" i="43"/>
  <c r="D46" i="43" s="1"/>
  <c r="Z45" i="43"/>
  <c r="S45" i="43"/>
  <c r="C45" i="43"/>
  <c r="D45" i="43" s="1"/>
  <c r="Y44" i="43"/>
  <c r="Y100" i="43" s="1"/>
  <c r="Y105" i="43" s="1"/>
  <c r="X44" i="43"/>
  <c r="X100" i="43" s="1"/>
  <c r="W44" i="43"/>
  <c r="W100" i="43" s="1"/>
  <c r="W105" i="43" s="1"/>
  <c r="V44" i="43"/>
  <c r="V100" i="43" s="1"/>
  <c r="U44" i="43"/>
  <c r="R44" i="43"/>
  <c r="R100" i="43" s="1"/>
  <c r="Q44" i="43"/>
  <c r="Q55" i="43" s="1"/>
  <c r="P44" i="43"/>
  <c r="P100" i="43" s="1"/>
  <c r="O44" i="43"/>
  <c r="O55" i="43" s="1"/>
  <c r="N44" i="43"/>
  <c r="N47" i="43" s="1"/>
  <c r="M44" i="43"/>
  <c r="M100" i="43" s="1"/>
  <c r="L44" i="43"/>
  <c r="L100" i="43" s="1"/>
  <c r="L106" i="43" s="1"/>
  <c r="K44" i="43"/>
  <c r="K53" i="43" s="1"/>
  <c r="J43" i="43"/>
  <c r="J99" i="43" s="1"/>
  <c r="J156" i="43" s="1"/>
  <c r="J213" i="43" s="1"/>
  <c r="J270" i="43" s="1"/>
  <c r="I43" i="43"/>
  <c r="I99" i="43" s="1"/>
  <c r="I156" i="43" s="1"/>
  <c r="I213" i="43" s="1"/>
  <c r="I270" i="43" s="1"/>
  <c r="H43" i="43"/>
  <c r="H70" i="43" s="1"/>
  <c r="G43" i="43"/>
  <c r="G44" i="43" s="1"/>
  <c r="F43" i="43"/>
  <c r="F99" i="43" s="1"/>
  <c r="B37" i="43"/>
  <c r="F32" i="43"/>
  <c r="D29" i="43"/>
  <c r="E29" i="43" s="1"/>
  <c r="Z313" i="43" l="1"/>
  <c r="C142" i="43"/>
  <c r="W302" i="43"/>
  <c r="D299" i="43"/>
  <c r="D229" i="43"/>
  <c r="D304" i="43"/>
  <c r="Z103" i="43"/>
  <c r="Z107" i="43"/>
  <c r="Z111" i="43"/>
  <c r="Z157" i="43"/>
  <c r="Z186" i="43"/>
  <c r="E199" i="43"/>
  <c r="Z193" i="43"/>
  <c r="D249" i="43"/>
  <c r="Z300" i="43"/>
  <c r="Z309" i="43"/>
  <c r="E313" i="43"/>
  <c r="Z189" i="43"/>
  <c r="D59" i="43"/>
  <c r="C131" i="43"/>
  <c r="D131" i="43" s="1"/>
  <c r="X131" i="43" s="1"/>
  <c r="C139" i="43"/>
  <c r="D139" i="43" s="1"/>
  <c r="D187" i="43"/>
  <c r="Z190" i="43"/>
  <c r="Z199" i="43" s="1"/>
  <c r="D194" i="43"/>
  <c r="X194" i="43" s="1"/>
  <c r="X246" i="43"/>
  <c r="D244" i="43"/>
  <c r="C247" i="43"/>
  <c r="Z249" i="43"/>
  <c r="Z258" i="43" s="1"/>
  <c r="C299" i="43"/>
  <c r="C315" i="43" s="1"/>
  <c r="C301" i="43"/>
  <c r="D301" i="43" s="1"/>
  <c r="Z302" i="43"/>
  <c r="D310" i="43"/>
  <c r="X310" i="43" s="1"/>
  <c r="Z61" i="43"/>
  <c r="C59" i="43"/>
  <c r="Z104" i="43"/>
  <c r="Z108" i="43"/>
  <c r="Z112" i="43"/>
  <c r="D135" i="43"/>
  <c r="C250" i="43"/>
  <c r="C256" i="43" s="1"/>
  <c r="C252" i="43"/>
  <c r="D305" i="43"/>
  <c r="Z243" i="43"/>
  <c r="Z59" i="43"/>
  <c r="U136" i="43"/>
  <c r="C172" i="43"/>
  <c r="Z187" i="43"/>
  <c r="Z191" i="43"/>
  <c r="Z194" i="43"/>
  <c r="C245" i="43"/>
  <c r="Z247" i="43"/>
  <c r="D252" i="43"/>
  <c r="X252" i="43" s="1"/>
  <c r="E315" i="43"/>
  <c r="Z196" i="43"/>
  <c r="D246" i="43"/>
  <c r="W299" i="43"/>
  <c r="W315" i="43" s="1"/>
  <c r="Z306" i="43"/>
  <c r="S57" i="43"/>
  <c r="V135" i="43"/>
  <c r="D165" i="43"/>
  <c r="D172" i="43" s="1"/>
  <c r="Z299" i="43"/>
  <c r="Z305" i="43"/>
  <c r="C57" i="43"/>
  <c r="C60" i="43" s="1"/>
  <c r="Z102" i="43"/>
  <c r="Z106" i="43"/>
  <c r="Z110" i="43"/>
  <c r="C137" i="43"/>
  <c r="D137" i="43" s="1"/>
  <c r="X137" i="43" s="1"/>
  <c r="E201" i="43"/>
  <c r="Z188" i="43"/>
  <c r="Z195" i="43"/>
  <c r="E287" i="43"/>
  <c r="U304" i="43"/>
  <c r="D306" i="43"/>
  <c r="Z308" i="43"/>
  <c r="N100" i="43"/>
  <c r="N112" i="43" s="1"/>
  <c r="F44" i="43"/>
  <c r="F45" i="43" s="1"/>
  <c r="F46" i="43" s="1"/>
  <c r="K71" i="43"/>
  <c r="O45" i="43"/>
  <c r="N55" i="43"/>
  <c r="P248" i="43"/>
  <c r="P298" i="43"/>
  <c r="P303" i="43" s="1"/>
  <c r="G32" i="43"/>
  <c r="W132" i="43"/>
  <c r="W110" i="43"/>
  <c r="Y50" i="43"/>
  <c r="L49" i="43"/>
  <c r="M53" i="43"/>
  <c r="P71" i="43"/>
  <c r="U305" i="43"/>
  <c r="M49" i="43"/>
  <c r="U134" i="43"/>
  <c r="W189" i="43"/>
  <c r="P243" i="43"/>
  <c r="P246" i="43"/>
  <c r="V249" i="43"/>
  <c r="W300" i="43"/>
  <c r="W309" i="43"/>
  <c r="H44" i="43"/>
  <c r="H53" i="43" s="1"/>
  <c r="X46" i="43"/>
  <c r="Q49" i="43"/>
  <c r="X56" i="43"/>
  <c r="X129" i="43"/>
  <c r="P249" i="43"/>
  <c r="Q45" i="43"/>
  <c r="I44" i="43"/>
  <c r="I56" i="43" s="1"/>
  <c r="K46" i="43"/>
  <c r="N51" i="43"/>
  <c r="Q56" i="43"/>
  <c r="W102" i="43"/>
  <c r="W139" i="43"/>
  <c r="U306" i="43"/>
  <c r="O46" i="43"/>
  <c r="P48" i="43"/>
  <c r="K54" i="43"/>
  <c r="L107" i="43"/>
  <c r="X130" i="43"/>
  <c r="X244" i="43"/>
  <c r="W303" i="43"/>
  <c r="W310" i="43"/>
  <c r="P46" i="43"/>
  <c r="Q48" i="43"/>
  <c r="P54" i="43"/>
  <c r="W186" i="43"/>
  <c r="P244" i="43"/>
  <c r="D33" i="43"/>
  <c r="Q46" i="43"/>
  <c r="K50" i="43"/>
  <c r="V52" i="43"/>
  <c r="Y127" i="43"/>
  <c r="Y132" i="43" s="1"/>
  <c r="P247" i="43"/>
  <c r="W301" i="43"/>
  <c r="U307" i="43"/>
  <c r="W48" i="43"/>
  <c r="O50" i="43"/>
  <c r="Q52" i="43"/>
  <c r="Y54" i="43"/>
  <c r="L108" i="43"/>
  <c r="L45" i="43"/>
  <c r="Y46" i="43"/>
  <c r="X48" i="43"/>
  <c r="P50" i="43"/>
  <c r="M45" i="43"/>
  <c r="Q50" i="43"/>
  <c r="J70" i="43"/>
  <c r="J126" i="43" s="1"/>
  <c r="P242" i="43"/>
  <c r="W308" i="43"/>
  <c r="G53" i="43"/>
  <c r="G50" i="43"/>
  <c r="G51" i="43"/>
  <c r="G52" i="43"/>
  <c r="E33" i="43"/>
  <c r="F29" i="43"/>
  <c r="U100" i="43"/>
  <c r="D32" i="43"/>
  <c r="U53" i="43"/>
  <c r="U50" i="43"/>
  <c r="U51" i="43"/>
  <c r="U52" i="43"/>
  <c r="X83" i="43"/>
  <c r="AA83" i="43" s="1"/>
  <c r="X157" i="43"/>
  <c r="X110" i="43"/>
  <c r="X102" i="43"/>
  <c r="X111" i="43"/>
  <c r="X103" i="43"/>
  <c r="X112" i="43"/>
  <c r="X104" i="43"/>
  <c r="X105" i="43"/>
  <c r="D61" i="43"/>
  <c r="O125" i="43"/>
  <c r="O71" i="43"/>
  <c r="D57" i="43"/>
  <c r="D60" i="43" s="1"/>
  <c r="S59" i="43"/>
  <c r="S60" i="43" s="1"/>
  <c r="N71" i="43"/>
  <c r="N54" i="43"/>
  <c r="N50" i="43"/>
  <c r="N46" i="43"/>
  <c r="N56" i="43"/>
  <c r="N52" i="43"/>
  <c r="N48" i="43"/>
  <c r="N53" i="43"/>
  <c r="N49" i="43"/>
  <c r="N45" i="43"/>
  <c r="G99" i="43"/>
  <c r="G156" i="43" s="1"/>
  <c r="G213" i="43" s="1"/>
  <c r="G270" i="43" s="1"/>
  <c r="G70" i="43"/>
  <c r="K127" i="43"/>
  <c r="K83" i="43"/>
  <c r="K81" i="43"/>
  <c r="K80" i="43"/>
  <c r="K79" i="43"/>
  <c r="K78" i="43"/>
  <c r="K77" i="43"/>
  <c r="K86" i="43" s="1"/>
  <c r="K76" i="43"/>
  <c r="K75" i="43"/>
  <c r="K74" i="43"/>
  <c r="K73" i="43"/>
  <c r="K72" i="43"/>
  <c r="K82" i="43"/>
  <c r="H71" i="43"/>
  <c r="H126" i="43"/>
  <c r="P83" i="43"/>
  <c r="P82" i="43"/>
  <c r="P127" i="43"/>
  <c r="P81" i="43"/>
  <c r="P80" i="43"/>
  <c r="P79" i="43"/>
  <c r="P78" i="43"/>
  <c r="P77" i="43"/>
  <c r="P76" i="43"/>
  <c r="P75" i="43"/>
  <c r="P74" i="43"/>
  <c r="P73" i="43"/>
  <c r="P72" i="43"/>
  <c r="N103" i="43"/>
  <c r="N102" i="43"/>
  <c r="D101" i="43"/>
  <c r="C117" i="43"/>
  <c r="C113" i="43"/>
  <c r="R157" i="43"/>
  <c r="R111" i="43"/>
  <c r="R107" i="43"/>
  <c r="R103" i="43"/>
  <c r="R47" i="43"/>
  <c r="R51" i="43"/>
  <c r="L53" i="43"/>
  <c r="O54" i="43"/>
  <c r="R55" i="43"/>
  <c r="W56" i="43"/>
  <c r="AA56" i="43" s="1"/>
  <c r="C61" i="43"/>
  <c r="I70" i="43"/>
  <c r="E88" i="43"/>
  <c r="E84" i="43"/>
  <c r="E87" i="43" s="1"/>
  <c r="S72" i="43"/>
  <c r="S73" i="43"/>
  <c r="S74" i="43"/>
  <c r="S75" i="43"/>
  <c r="S76" i="43"/>
  <c r="S77" i="43"/>
  <c r="S78" i="43"/>
  <c r="S79" i="43"/>
  <c r="S80" i="43"/>
  <c r="R102" i="43"/>
  <c r="R110" i="43"/>
  <c r="Y184" i="43"/>
  <c r="Y139" i="43"/>
  <c r="Y135" i="43"/>
  <c r="Y129" i="43"/>
  <c r="Y128" i="43"/>
  <c r="V157" i="43"/>
  <c r="V107" i="43"/>
  <c r="V108" i="43"/>
  <c r="V109" i="43"/>
  <c r="K48" i="43"/>
  <c r="Y48" i="43"/>
  <c r="AA48" i="43" s="1"/>
  <c r="K52" i="43"/>
  <c r="Y52" i="43"/>
  <c r="Q54" i="43"/>
  <c r="K56" i="43"/>
  <c r="Y56" i="43"/>
  <c r="Q71" i="43"/>
  <c r="J100" i="43"/>
  <c r="L104" i="43"/>
  <c r="C115" i="43"/>
  <c r="D106" i="43"/>
  <c r="D115" i="43" s="1"/>
  <c r="L112" i="43"/>
  <c r="W157" i="43"/>
  <c r="W112" i="43"/>
  <c r="W104" i="43"/>
  <c r="AA104" i="43" s="1"/>
  <c r="R46" i="43"/>
  <c r="I47" i="43"/>
  <c r="W47" i="43"/>
  <c r="L48" i="43"/>
  <c r="O49" i="43"/>
  <c r="R50" i="43"/>
  <c r="L52" i="43"/>
  <c r="O53" i="43"/>
  <c r="R54" i="43"/>
  <c r="I55" i="43"/>
  <c r="W55" i="43"/>
  <c r="AA55" i="43" s="1"/>
  <c r="L56" i="43"/>
  <c r="R71" i="43"/>
  <c r="O155" i="43"/>
  <c r="O100" i="43"/>
  <c r="J44" i="43"/>
  <c r="P45" i="43"/>
  <c r="X47" i="43"/>
  <c r="M48" i="43"/>
  <c r="P49" i="43"/>
  <c r="V51" i="43"/>
  <c r="M52" i="43"/>
  <c r="P53" i="43"/>
  <c r="X55" i="43"/>
  <c r="M56" i="43"/>
  <c r="S61" i="43"/>
  <c r="S83" i="43"/>
  <c r="S127" i="43"/>
  <c r="Y72" i="43"/>
  <c r="Y73" i="43"/>
  <c r="Y74" i="43"/>
  <c r="Y75" i="43"/>
  <c r="Y76" i="43"/>
  <c r="Y77" i="43"/>
  <c r="Y78" i="43"/>
  <c r="Y79" i="43"/>
  <c r="Y80" i="43"/>
  <c r="Y81" i="43"/>
  <c r="H99" i="43"/>
  <c r="H156" i="43" s="1"/>
  <c r="H213" i="43" s="1"/>
  <c r="H270" i="43" s="1"/>
  <c r="R104" i="43"/>
  <c r="R112" i="43"/>
  <c r="Y157" i="43"/>
  <c r="Y110" i="43"/>
  <c r="Y106" i="43"/>
  <c r="Y102" i="43"/>
  <c r="Y111" i="43"/>
  <c r="Y107" i="43"/>
  <c r="Y103" i="43"/>
  <c r="Y112" i="43"/>
  <c r="Y108" i="43"/>
  <c r="Y104" i="43"/>
  <c r="K47" i="43"/>
  <c r="Y47" i="43"/>
  <c r="K51" i="43"/>
  <c r="K59" i="43" s="1"/>
  <c r="Y51" i="43"/>
  <c r="Q53" i="43"/>
  <c r="K55" i="43"/>
  <c r="Y55" i="43"/>
  <c r="Z57" i="43"/>
  <c r="Z60" i="43" s="1"/>
  <c r="Z72" i="43"/>
  <c r="Z73" i="43"/>
  <c r="Z74" i="43"/>
  <c r="Z75" i="43"/>
  <c r="Z76" i="43"/>
  <c r="Z77" i="43"/>
  <c r="Z78" i="43"/>
  <c r="Z79" i="43"/>
  <c r="Z80" i="43"/>
  <c r="Z81" i="43"/>
  <c r="R101" i="43"/>
  <c r="R109" i="43"/>
  <c r="P225" i="43"/>
  <c r="P221" i="43"/>
  <c r="P217" i="43"/>
  <c r="P223" i="43"/>
  <c r="P219" i="43"/>
  <c r="P271" i="43"/>
  <c r="P224" i="43"/>
  <c r="P220" i="43"/>
  <c r="P229" i="43" s="1"/>
  <c r="P215" i="43"/>
  <c r="P216" i="43"/>
  <c r="P222" i="43"/>
  <c r="P218" i="43"/>
  <c r="P226" i="43"/>
  <c r="L157" i="43"/>
  <c r="L109" i="43"/>
  <c r="L115" i="43" s="1"/>
  <c r="L105" i="43"/>
  <c r="L101" i="43"/>
  <c r="R45" i="43"/>
  <c r="I46" i="43"/>
  <c r="W46" i="43"/>
  <c r="AA46" i="43" s="1"/>
  <c r="L47" i="43"/>
  <c r="O48" i="43"/>
  <c r="R49" i="43"/>
  <c r="L51" i="43"/>
  <c r="O52" i="43"/>
  <c r="R53" i="43"/>
  <c r="I54" i="43"/>
  <c r="W54" i="43"/>
  <c r="L55" i="43"/>
  <c r="O56" i="43"/>
  <c r="G100" i="43"/>
  <c r="W101" i="43"/>
  <c r="R106" i="43"/>
  <c r="D132" i="43"/>
  <c r="X132" i="43" s="1"/>
  <c r="F156" i="43"/>
  <c r="F100" i="43"/>
  <c r="F101" i="43" s="1"/>
  <c r="M111" i="43"/>
  <c r="M107" i="43"/>
  <c r="M103" i="43"/>
  <c r="M112" i="43"/>
  <c r="M108" i="43"/>
  <c r="M104" i="43"/>
  <c r="M157" i="43"/>
  <c r="M109" i="43"/>
  <c r="M105" i="43"/>
  <c r="M101" i="43"/>
  <c r="M110" i="43"/>
  <c r="M106" i="43"/>
  <c r="M102" i="43"/>
  <c r="M47" i="43"/>
  <c r="H50" i="43"/>
  <c r="V50" i="43"/>
  <c r="M51" i="43"/>
  <c r="P52" i="43"/>
  <c r="X54" i="43"/>
  <c r="M55" i="43"/>
  <c r="P56" i="43"/>
  <c r="S82" i="43"/>
  <c r="K100" i="43"/>
  <c r="Y101" i="43"/>
  <c r="L103" i="43"/>
  <c r="Y109" i="43"/>
  <c r="L111" i="43"/>
  <c r="W45" i="43"/>
  <c r="L46" i="43"/>
  <c r="O47" i="43"/>
  <c r="R48" i="43"/>
  <c r="W49" i="43"/>
  <c r="L50" i="43"/>
  <c r="O51" i="43"/>
  <c r="R52" i="43"/>
  <c r="L54" i="43"/>
  <c r="R56" i="43"/>
  <c r="F70" i="43"/>
  <c r="L71" i="43"/>
  <c r="C82" i="43"/>
  <c r="W82" i="43" s="1"/>
  <c r="Q100" i="43"/>
  <c r="U133" i="43"/>
  <c r="X128" i="43"/>
  <c r="J212" i="43"/>
  <c r="J157" i="43"/>
  <c r="P112" i="43"/>
  <c r="P108" i="43"/>
  <c r="P104" i="43"/>
  <c r="P109" i="43"/>
  <c r="P105" i="43"/>
  <c r="P101" i="43"/>
  <c r="P110" i="43"/>
  <c r="P106" i="43"/>
  <c r="P115" i="43" s="1"/>
  <c r="P102" i="43"/>
  <c r="P111" i="43"/>
  <c r="P107" i="43"/>
  <c r="P103" i="43"/>
  <c r="X45" i="43"/>
  <c r="M46" i="43"/>
  <c r="P47" i="43"/>
  <c r="X49" i="43"/>
  <c r="M50" i="43"/>
  <c r="M59" i="43" s="1"/>
  <c r="P51" i="43"/>
  <c r="P59" i="43" s="1"/>
  <c r="V53" i="43"/>
  <c r="M54" i="43"/>
  <c r="P55" i="43"/>
  <c r="M71" i="43"/>
  <c r="C72" i="43"/>
  <c r="W72" i="43" s="1"/>
  <c r="C73" i="43"/>
  <c r="W73" i="43" s="1"/>
  <c r="C74" i="43"/>
  <c r="D74" i="43" s="1"/>
  <c r="X74" i="43" s="1"/>
  <c r="C75" i="43"/>
  <c r="W75" i="43" s="1"/>
  <c r="C76" i="43"/>
  <c r="D76" i="43" s="1"/>
  <c r="X76" i="43" s="1"/>
  <c r="C77" i="43"/>
  <c r="U77" i="43" s="1"/>
  <c r="C78" i="43"/>
  <c r="D78" i="43" s="1"/>
  <c r="V78" i="43" s="1"/>
  <c r="C79" i="43"/>
  <c r="D79" i="43" s="1"/>
  <c r="V79" i="43" s="1"/>
  <c r="C80" i="43"/>
  <c r="U80" i="43" s="1"/>
  <c r="C81" i="43"/>
  <c r="D81" i="43" s="1"/>
  <c r="X81" i="43" s="1"/>
  <c r="Y82" i="43"/>
  <c r="S157" i="43"/>
  <c r="S109" i="43"/>
  <c r="S105" i="43"/>
  <c r="S101" i="43"/>
  <c r="S110" i="43"/>
  <c r="S106" i="43"/>
  <c r="S102" i="43"/>
  <c r="S111" i="43"/>
  <c r="S107" i="43"/>
  <c r="S103" i="43"/>
  <c r="S112" i="43"/>
  <c r="S108" i="43"/>
  <c r="S104" i="43"/>
  <c r="L102" i="43"/>
  <c r="W103" i="43"/>
  <c r="AA103" i="43" s="1"/>
  <c r="R108" i="43"/>
  <c r="L110" i="43"/>
  <c r="W111" i="43"/>
  <c r="AA111" i="43" s="1"/>
  <c r="P157" i="43"/>
  <c r="E32" i="43"/>
  <c r="K45" i="43"/>
  <c r="Y45" i="43"/>
  <c r="Q47" i="43"/>
  <c r="K49" i="43"/>
  <c r="Y49" i="43"/>
  <c r="Q51" i="43"/>
  <c r="Y53" i="43"/>
  <c r="D72" i="43"/>
  <c r="G212" i="43"/>
  <c r="R105" i="43"/>
  <c r="Z214" i="43"/>
  <c r="Z168" i="43"/>
  <c r="Z164" i="43"/>
  <c r="Z160" i="43"/>
  <c r="Z169" i="43"/>
  <c r="Z165" i="43"/>
  <c r="Z161" i="43"/>
  <c r="Z166" i="43"/>
  <c r="Z162" i="43"/>
  <c r="Z158" i="43"/>
  <c r="Z163" i="43"/>
  <c r="Z159" i="43"/>
  <c r="Z167" i="43"/>
  <c r="U135" i="43"/>
  <c r="AA135" i="43" s="1"/>
  <c r="H212" i="43"/>
  <c r="Z101" i="43"/>
  <c r="Z105" i="43"/>
  <c r="AA105" i="43" s="1"/>
  <c r="E144" i="43"/>
  <c r="E140" i="43"/>
  <c r="Z132" i="43"/>
  <c r="AA132" i="43" s="1"/>
  <c r="D138" i="43"/>
  <c r="X138" i="43" s="1"/>
  <c r="I157" i="43"/>
  <c r="I212" i="43"/>
  <c r="I100" i="43"/>
  <c r="Z197" i="43"/>
  <c r="Z200" i="43" s="1"/>
  <c r="W128" i="43"/>
  <c r="W129" i="43"/>
  <c r="AA129" i="43" s="1"/>
  <c r="W130" i="43"/>
  <c r="AA130" i="43" s="1"/>
  <c r="W131" i="43"/>
  <c r="AA131" i="43" s="1"/>
  <c r="D136" i="43"/>
  <c r="V136" i="43" s="1"/>
  <c r="AA136" i="43" s="1"/>
  <c r="U313" i="43"/>
  <c r="D133" i="43"/>
  <c r="D134" i="43"/>
  <c r="V134" i="43" s="1"/>
  <c r="AA134" i="43" s="1"/>
  <c r="W138" i="43"/>
  <c r="X139" i="43"/>
  <c r="C170" i="43"/>
  <c r="W194" i="43"/>
  <c r="W196" i="43"/>
  <c r="W188" i="43"/>
  <c r="W187" i="43"/>
  <c r="C227" i="43"/>
  <c r="C231" i="43"/>
  <c r="D215" i="43"/>
  <c r="X196" i="43"/>
  <c r="E142" i="43"/>
  <c r="Z133" i="43"/>
  <c r="Z134" i="43"/>
  <c r="Z135" i="43"/>
  <c r="Z136" i="43"/>
  <c r="Z144" i="43" s="1"/>
  <c r="Z137" i="43"/>
  <c r="Z138" i="43"/>
  <c r="C258" i="43"/>
  <c r="C174" i="43"/>
  <c r="U193" i="43"/>
  <c r="U191" i="43"/>
  <c r="D158" i="43"/>
  <c r="V193" i="43"/>
  <c r="V192" i="43"/>
  <c r="V191" i="43"/>
  <c r="P300" i="43"/>
  <c r="P304" i="43"/>
  <c r="P313" i="43" s="1"/>
  <c r="P307" i="43"/>
  <c r="U249" i="43"/>
  <c r="U248" i="43"/>
  <c r="U247" i="43"/>
  <c r="D248" i="43"/>
  <c r="V248" i="43" s="1"/>
  <c r="W246" i="43"/>
  <c r="W245" i="43"/>
  <c r="W244" i="43"/>
  <c r="W243" i="43"/>
  <c r="W242" i="43"/>
  <c r="W253" i="43"/>
  <c r="W252" i="43"/>
  <c r="Z254" i="43"/>
  <c r="C185" i="43"/>
  <c r="C190" i="43"/>
  <c r="U190" i="43" s="1"/>
  <c r="W251" i="43"/>
  <c r="D313" i="43"/>
  <c r="E197" i="43"/>
  <c r="E200" i="43" s="1"/>
  <c r="D242" i="43"/>
  <c r="D286" i="43"/>
  <c r="D243" i="43"/>
  <c r="X243" i="43" s="1"/>
  <c r="X186" i="43"/>
  <c r="X187" i="43"/>
  <c r="X188" i="43"/>
  <c r="X189" i="43"/>
  <c r="X195" i="43"/>
  <c r="C229" i="43"/>
  <c r="D245" i="43"/>
  <c r="X245" i="43" s="1"/>
  <c r="D247" i="43"/>
  <c r="E258" i="43"/>
  <c r="E254" i="43"/>
  <c r="V307" i="43"/>
  <c r="P253" i="43"/>
  <c r="P252" i="43"/>
  <c r="P251" i="43"/>
  <c r="P250" i="43"/>
  <c r="X309" i="43"/>
  <c r="X308" i="43"/>
  <c r="X303" i="43"/>
  <c r="X302" i="43"/>
  <c r="X300" i="43"/>
  <c r="C288" i="43"/>
  <c r="U315" i="43"/>
  <c r="U311" i="43"/>
  <c r="U314" i="43" s="1"/>
  <c r="X253" i="43"/>
  <c r="X251" i="43"/>
  <c r="V304" i="43"/>
  <c r="V305" i="43"/>
  <c r="V306" i="43"/>
  <c r="C284" i="43"/>
  <c r="C287" i="43" s="1"/>
  <c r="D272" i="43"/>
  <c r="C311" i="43"/>
  <c r="C314" i="43" s="1"/>
  <c r="E311" i="43"/>
  <c r="E314" i="43" s="1"/>
  <c r="X301" i="43" l="1"/>
  <c r="D315" i="43"/>
  <c r="D311" i="43"/>
  <c r="D314" i="43" s="1"/>
  <c r="L57" i="43"/>
  <c r="N110" i="43"/>
  <c r="P309" i="43"/>
  <c r="AA139" i="43"/>
  <c r="Y130" i="43"/>
  <c r="C140" i="43"/>
  <c r="C143" i="43" s="1"/>
  <c r="N101" i="43"/>
  <c r="N111" i="43"/>
  <c r="H52" i="43"/>
  <c r="D250" i="43"/>
  <c r="V250" i="43" s="1"/>
  <c r="N107" i="43"/>
  <c r="W137" i="43"/>
  <c r="AA137" i="43" s="1"/>
  <c r="P306" i="43"/>
  <c r="M61" i="43"/>
  <c r="I45" i="43"/>
  <c r="Y133" i="43"/>
  <c r="N105" i="43"/>
  <c r="N157" i="43"/>
  <c r="Z115" i="43"/>
  <c r="Z256" i="43"/>
  <c r="Z257" i="43" s="1"/>
  <c r="C173" i="43"/>
  <c r="C116" i="43"/>
  <c r="N109" i="43"/>
  <c r="X299" i="43"/>
  <c r="X315" i="43" s="1"/>
  <c r="W311" i="43"/>
  <c r="W314" i="43" s="1"/>
  <c r="P301" i="43"/>
  <c r="D142" i="43"/>
  <c r="Z201" i="43"/>
  <c r="V133" i="43"/>
  <c r="Y136" i="43"/>
  <c r="N104" i="43"/>
  <c r="U250" i="43"/>
  <c r="P302" i="43"/>
  <c r="H51" i="43"/>
  <c r="C144" i="43"/>
  <c r="Y137" i="43"/>
  <c r="N108" i="43"/>
  <c r="C254" i="43"/>
  <c r="P256" i="43"/>
  <c r="P305" i="43"/>
  <c r="G157" i="43"/>
  <c r="Y138" i="43"/>
  <c r="N106" i="43"/>
  <c r="N115" i="43" s="1"/>
  <c r="Z315" i="43"/>
  <c r="Z311" i="43"/>
  <c r="Z314" i="43" s="1"/>
  <c r="Y59" i="43"/>
  <c r="P254" i="43"/>
  <c r="Y131" i="43"/>
  <c r="Y134" i="43"/>
  <c r="P299" i="43"/>
  <c r="P311" i="43" s="1"/>
  <c r="P314" i="43" s="1"/>
  <c r="P308" i="43"/>
  <c r="AA110" i="43"/>
  <c r="O59" i="43"/>
  <c r="P310" i="43"/>
  <c r="I49" i="43"/>
  <c r="I48" i="43"/>
  <c r="Q59" i="43"/>
  <c r="J71" i="43"/>
  <c r="J74" i="43" s="1"/>
  <c r="AA102" i="43"/>
  <c r="H100" i="43"/>
  <c r="H108" i="43" s="1"/>
  <c r="P257" i="43"/>
  <c r="H157" i="43"/>
  <c r="O57" i="43"/>
  <c r="U84" i="43"/>
  <c r="U201" i="43"/>
  <c r="U197" i="43"/>
  <c r="U199" i="43"/>
  <c r="E257" i="43"/>
  <c r="E261" i="43"/>
  <c r="C201" i="43"/>
  <c r="C197" i="43"/>
  <c r="D185" i="43"/>
  <c r="E143" i="43"/>
  <c r="G163" i="43"/>
  <c r="G164" i="43"/>
  <c r="G165" i="43"/>
  <c r="G166" i="43"/>
  <c r="P165" i="43"/>
  <c r="P161" i="43"/>
  <c r="P162" i="43"/>
  <c r="P158" i="43"/>
  <c r="P163" i="43"/>
  <c r="P159" i="43"/>
  <c r="P168" i="43"/>
  <c r="P166" i="43"/>
  <c r="P169" i="43"/>
  <c r="P160" i="43"/>
  <c r="P167" i="43"/>
  <c r="P164" i="43"/>
  <c r="U142" i="43"/>
  <c r="AA133" i="43"/>
  <c r="AA142" i="43" s="1"/>
  <c r="U144" i="43"/>
  <c r="U140" i="43"/>
  <c r="W117" i="43"/>
  <c r="W113" i="43"/>
  <c r="W116" i="43" s="1"/>
  <c r="AA47" i="43"/>
  <c r="U79" i="43"/>
  <c r="AA79" i="43" s="1"/>
  <c r="N214" i="43"/>
  <c r="N169" i="43"/>
  <c r="N166" i="43"/>
  <c r="N167" i="43"/>
  <c r="N163" i="43"/>
  <c r="N159" i="43"/>
  <c r="N168" i="43"/>
  <c r="N165" i="43"/>
  <c r="N162" i="43"/>
  <c r="N164" i="43"/>
  <c r="N158" i="43"/>
  <c r="N160" i="43"/>
  <c r="N161" i="43"/>
  <c r="K88" i="43"/>
  <c r="K84" i="43"/>
  <c r="K87" i="43" s="1"/>
  <c r="L61" i="43"/>
  <c r="D77" i="43"/>
  <c r="AA52" i="43"/>
  <c r="AA138" i="43"/>
  <c r="G269" i="43"/>
  <c r="G271" i="43" s="1"/>
  <c r="G214" i="43"/>
  <c r="Q157" i="43"/>
  <c r="Q112" i="43"/>
  <c r="Q108" i="43"/>
  <c r="Q104" i="43"/>
  <c r="Q109" i="43"/>
  <c r="Q105" i="43"/>
  <c r="Q101" i="43"/>
  <c r="Q110" i="43"/>
  <c r="Q106" i="43"/>
  <c r="Q102" i="43"/>
  <c r="Q111" i="43"/>
  <c r="Q103" i="43"/>
  <c r="Q107" i="43"/>
  <c r="M214" i="43"/>
  <c r="M164" i="43"/>
  <c r="M160" i="43"/>
  <c r="M165" i="43"/>
  <c r="M161" i="43"/>
  <c r="M162" i="43"/>
  <c r="M158" i="43"/>
  <c r="M167" i="43"/>
  <c r="M168" i="43"/>
  <c r="M159" i="43"/>
  <c r="M166" i="43"/>
  <c r="M163" i="43"/>
  <c r="M169" i="43"/>
  <c r="G108" i="43"/>
  <c r="G106" i="43"/>
  <c r="G109" i="43"/>
  <c r="G107" i="43"/>
  <c r="Y214" i="43"/>
  <c r="Y168" i="43"/>
  <c r="Y169" i="43"/>
  <c r="Y166" i="43"/>
  <c r="Y162" i="43"/>
  <c r="Y158" i="43"/>
  <c r="Y167" i="43"/>
  <c r="Y163" i="43"/>
  <c r="Y161" i="43"/>
  <c r="Y159" i="43"/>
  <c r="Y160" i="43"/>
  <c r="Y165" i="43"/>
  <c r="Y164" i="43"/>
  <c r="R81" i="43"/>
  <c r="R80" i="43"/>
  <c r="R79" i="43"/>
  <c r="R78" i="43"/>
  <c r="R77" i="43"/>
  <c r="R76" i="43"/>
  <c r="R75" i="43"/>
  <c r="R74" i="43"/>
  <c r="R73" i="43"/>
  <c r="R72" i="43"/>
  <c r="R83" i="43"/>
  <c r="R82" i="43"/>
  <c r="R127" i="43"/>
  <c r="U78" i="43"/>
  <c r="AA78" i="43" s="1"/>
  <c r="I126" i="43"/>
  <c r="I71" i="43"/>
  <c r="D80" i="43"/>
  <c r="V80" i="43" s="1"/>
  <c r="AA80" i="43" s="1"/>
  <c r="G126" i="43"/>
  <c r="G71" i="43"/>
  <c r="O83" i="43"/>
  <c r="O82" i="43"/>
  <c r="O73" i="43"/>
  <c r="O80" i="43"/>
  <c r="O75" i="43"/>
  <c r="O77" i="43"/>
  <c r="O72" i="43"/>
  <c r="O79" i="43"/>
  <c r="O74" i="43"/>
  <c r="O81" i="43"/>
  <c r="O76" i="43"/>
  <c r="O78" i="43"/>
  <c r="AA51" i="43"/>
  <c r="D256" i="43"/>
  <c r="V247" i="43"/>
  <c r="U258" i="43"/>
  <c r="U254" i="43"/>
  <c r="U256" i="43"/>
  <c r="P258" i="43"/>
  <c r="P113" i="43"/>
  <c r="P116" i="43" s="1"/>
  <c r="P117" i="43"/>
  <c r="W57" i="43"/>
  <c r="W60" i="43" s="1"/>
  <c r="W61" i="43"/>
  <c r="AA45" i="43"/>
  <c r="R57" i="43"/>
  <c r="R61" i="43"/>
  <c r="P282" i="43"/>
  <c r="P278" i="43"/>
  <c r="P274" i="43"/>
  <c r="P283" i="43"/>
  <c r="P279" i="43"/>
  <c r="P275" i="43"/>
  <c r="P280" i="43"/>
  <c r="P276" i="43"/>
  <c r="P272" i="43"/>
  <c r="P281" i="43"/>
  <c r="P277" i="43"/>
  <c r="P286" i="43" s="1"/>
  <c r="P273" i="43"/>
  <c r="Z86" i="43"/>
  <c r="Y142" i="43"/>
  <c r="O61" i="43"/>
  <c r="R214" i="43"/>
  <c r="R166" i="43"/>
  <c r="R162" i="43"/>
  <c r="R158" i="43"/>
  <c r="R167" i="43"/>
  <c r="R163" i="43"/>
  <c r="R172" i="43" s="1"/>
  <c r="R159" i="43"/>
  <c r="R168" i="43"/>
  <c r="R164" i="43"/>
  <c r="R160" i="43"/>
  <c r="R165" i="43"/>
  <c r="R161" i="43"/>
  <c r="R169" i="43"/>
  <c r="O182" i="43"/>
  <c r="O127" i="43"/>
  <c r="AA50" i="43"/>
  <c r="U61" i="43"/>
  <c r="U59" i="43"/>
  <c r="U57" i="43"/>
  <c r="D231" i="43"/>
  <c r="D227" i="43"/>
  <c r="W144" i="43"/>
  <c r="W140" i="43"/>
  <c r="W143" i="43" s="1"/>
  <c r="AA128" i="43"/>
  <c r="Z113" i="43"/>
  <c r="Z117" i="43"/>
  <c r="V142" i="43"/>
  <c r="V144" i="43"/>
  <c r="V140" i="43"/>
  <c r="V143" i="43" s="1"/>
  <c r="L83" i="43"/>
  <c r="L82" i="43"/>
  <c r="L127" i="43"/>
  <c r="L81" i="43"/>
  <c r="L80" i="43"/>
  <c r="L79" i="43"/>
  <c r="L78" i="43"/>
  <c r="L77" i="43"/>
  <c r="L86" i="43" s="1"/>
  <c r="L76" i="43"/>
  <c r="L75" i="43"/>
  <c r="L74" i="43"/>
  <c r="L73" i="43"/>
  <c r="L72" i="43"/>
  <c r="I61" i="43"/>
  <c r="I57" i="43"/>
  <c r="I60" i="43" s="1"/>
  <c r="L113" i="43"/>
  <c r="L116" i="43" s="1"/>
  <c r="L117" i="43"/>
  <c r="Y84" i="43"/>
  <c r="Y88" i="43"/>
  <c r="W76" i="43"/>
  <c r="AA76" i="43" s="1"/>
  <c r="N113" i="43"/>
  <c r="N117" i="43"/>
  <c r="D75" i="43"/>
  <c r="X75" i="43" s="1"/>
  <c r="AA75" i="43" s="1"/>
  <c r="N59" i="43"/>
  <c r="AA53" i="43"/>
  <c r="H106" i="43"/>
  <c r="H107" i="43"/>
  <c r="S115" i="43"/>
  <c r="C86" i="43"/>
  <c r="F71" i="43"/>
  <c r="F72" i="43" s="1"/>
  <c r="F126" i="43"/>
  <c r="V61" i="43"/>
  <c r="V59" i="43"/>
  <c r="V57" i="43"/>
  <c r="AA54" i="43"/>
  <c r="S184" i="43"/>
  <c r="S139" i="43"/>
  <c r="S138" i="43"/>
  <c r="S137" i="43"/>
  <c r="S136" i="43"/>
  <c r="S135" i="43"/>
  <c r="S134" i="43"/>
  <c r="S133" i="43"/>
  <c r="S132" i="43"/>
  <c r="S131" i="43"/>
  <c r="S130" i="43"/>
  <c r="S129" i="43"/>
  <c r="S128" i="43"/>
  <c r="P57" i="43"/>
  <c r="P60" i="43" s="1"/>
  <c r="P61" i="43"/>
  <c r="AA112" i="43"/>
  <c r="P184" i="43"/>
  <c r="P139" i="43"/>
  <c r="P138" i="43"/>
  <c r="P137" i="43"/>
  <c r="P136" i="43"/>
  <c r="P135" i="43"/>
  <c r="P134" i="43"/>
  <c r="P132" i="43"/>
  <c r="P128" i="43"/>
  <c r="P129" i="43"/>
  <c r="P133" i="43"/>
  <c r="P130" i="43"/>
  <c r="P131" i="43"/>
  <c r="D258" i="43"/>
  <c r="D254" i="43"/>
  <c r="D257" i="43" s="1"/>
  <c r="X242" i="43"/>
  <c r="C257" i="43"/>
  <c r="C261" i="43"/>
  <c r="C230" i="43"/>
  <c r="Z140" i="43"/>
  <c r="H163" i="43"/>
  <c r="H164" i="43"/>
  <c r="H165" i="43"/>
  <c r="H166" i="43"/>
  <c r="H57" i="43"/>
  <c r="H61" i="43"/>
  <c r="H59" i="43"/>
  <c r="J49" i="43"/>
  <c r="J45" i="43"/>
  <c r="J54" i="43"/>
  <c r="J46" i="43"/>
  <c r="J55" i="43"/>
  <c r="J47" i="43"/>
  <c r="J48" i="43"/>
  <c r="J56" i="43"/>
  <c r="W214" i="43"/>
  <c r="W167" i="43"/>
  <c r="W159" i="43"/>
  <c r="AA159" i="43" s="1"/>
  <c r="W168" i="43"/>
  <c r="AA168" i="43" s="1"/>
  <c r="W160" i="43"/>
  <c r="AA160" i="43" s="1"/>
  <c r="W169" i="43"/>
  <c r="W161" i="43"/>
  <c r="W162" i="43"/>
  <c r="W158" i="43"/>
  <c r="W74" i="43"/>
  <c r="AA74" i="43" s="1"/>
  <c r="S86" i="43"/>
  <c r="D113" i="43"/>
  <c r="D116" i="43" s="1"/>
  <c r="D117" i="43"/>
  <c r="D73" i="43"/>
  <c r="X73" i="43" s="1"/>
  <c r="AA73" i="43" s="1"/>
  <c r="N83" i="43"/>
  <c r="N82" i="43"/>
  <c r="N127" i="43"/>
  <c r="N81" i="43"/>
  <c r="N80" i="43"/>
  <c r="N79" i="43"/>
  <c r="N78" i="43"/>
  <c r="N77" i="43"/>
  <c r="N86" i="43" s="1"/>
  <c r="N76" i="43"/>
  <c r="N75" i="43"/>
  <c r="N74" i="43"/>
  <c r="N73" i="43"/>
  <c r="N72" i="43"/>
  <c r="W81" i="43"/>
  <c r="AA81" i="43" s="1"/>
  <c r="X214" i="43"/>
  <c r="X159" i="43"/>
  <c r="X160" i="43"/>
  <c r="X161" i="43"/>
  <c r="X158" i="43"/>
  <c r="X162" i="43"/>
  <c r="X169" i="43"/>
  <c r="X168" i="43"/>
  <c r="X167" i="43"/>
  <c r="U157" i="43"/>
  <c r="U108" i="43"/>
  <c r="AA108" i="43" s="1"/>
  <c r="U106" i="43"/>
  <c r="U109" i="43"/>
  <c r="AA109" i="43" s="1"/>
  <c r="U107" i="43"/>
  <c r="AA107" i="43" s="1"/>
  <c r="D284" i="43"/>
  <c r="D287" i="43" s="1"/>
  <c r="D288" i="43"/>
  <c r="W258" i="43"/>
  <c r="W254" i="43"/>
  <c r="W257" i="43" s="1"/>
  <c r="H269" i="43"/>
  <c r="H271" i="43" s="1"/>
  <c r="H214" i="43"/>
  <c r="S117" i="43"/>
  <c r="S113" i="43"/>
  <c r="S116" i="43" s="1"/>
  <c r="L168" i="43"/>
  <c r="L164" i="43"/>
  <c r="L160" i="43"/>
  <c r="L214" i="43"/>
  <c r="L169" i="43"/>
  <c r="L165" i="43"/>
  <c r="L161" i="43"/>
  <c r="L166" i="43"/>
  <c r="L162" i="43"/>
  <c r="L158" i="43"/>
  <c r="L163" i="43"/>
  <c r="L172" i="43" s="1"/>
  <c r="L159" i="43"/>
  <c r="L167" i="43"/>
  <c r="D140" i="43"/>
  <c r="D143" i="43" s="1"/>
  <c r="P84" i="43"/>
  <c r="P88" i="43"/>
  <c r="T46" i="43"/>
  <c r="AB46" i="43" s="1"/>
  <c r="F47" i="43"/>
  <c r="F33" i="43"/>
  <c r="G29" i="43"/>
  <c r="D170" i="43"/>
  <c r="D173" i="43" s="1"/>
  <c r="D174" i="43"/>
  <c r="I112" i="43"/>
  <c r="I104" i="43"/>
  <c r="I110" i="43"/>
  <c r="I102" i="43"/>
  <c r="I111" i="43"/>
  <c r="I103" i="43"/>
  <c r="I101" i="43"/>
  <c r="I105" i="43"/>
  <c r="Q57" i="43"/>
  <c r="X61" i="43"/>
  <c r="X57" i="43"/>
  <c r="X60" i="43" s="1"/>
  <c r="Z88" i="43"/>
  <c r="Z84" i="43"/>
  <c r="Z87" i="43" s="1"/>
  <c r="D144" i="43"/>
  <c r="V106" i="43"/>
  <c r="Q61" i="43"/>
  <c r="M57" i="43"/>
  <c r="M60" i="43" s="1"/>
  <c r="J76" i="43"/>
  <c r="J75" i="43"/>
  <c r="I269" i="43"/>
  <c r="I271" i="43" s="1"/>
  <c r="I214" i="43"/>
  <c r="Z271" i="43"/>
  <c r="Z226" i="43"/>
  <c r="Z222" i="43"/>
  <c r="Z218" i="43"/>
  <c r="Z225" i="43"/>
  <c r="Z219" i="43"/>
  <c r="Z215" i="43"/>
  <c r="Z217" i="43"/>
  <c r="Z224" i="43"/>
  <c r="Z223" i="43"/>
  <c r="Z221" i="43"/>
  <c r="Z216" i="43"/>
  <c r="Z220" i="43"/>
  <c r="Y61" i="43"/>
  <c r="Y57" i="43"/>
  <c r="Y60" i="43" s="1"/>
  <c r="J159" i="43"/>
  <c r="J160" i="43"/>
  <c r="J161" i="43"/>
  <c r="J166" i="43"/>
  <c r="J172" i="43" s="1"/>
  <c r="J168" i="43"/>
  <c r="J169" i="43"/>
  <c r="J167" i="43"/>
  <c r="J162" i="43"/>
  <c r="J158" i="43"/>
  <c r="Y113" i="43"/>
  <c r="Y117" i="43"/>
  <c r="M115" i="43"/>
  <c r="F102" i="43"/>
  <c r="O110" i="43"/>
  <c r="O106" i="43"/>
  <c r="O102" i="43"/>
  <c r="O105" i="43"/>
  <c r="O108" i="43"/>
  <c r="O109" i="43"/>
  <c r="O101" i="43"/>
  <c r="O112" i="43"/>
  <c r="O104" i="43"/>
  <c r="O107" i="43"/>
  <c r="O103" i="43"/>
  <c r="O111" i="43"/>
  <c r="Q83" i="43"/>
  <c r="Q127" i="43"/>
  <c r="Q81" i="43"/>
  <c r="Q80" i="43"/>
  <c r="Q79" i="43"/>
  <c r="Q78" i="43"/>
  <c r="Q77" i="43"/>
  <c r="Q86" i="43" s="1"/>
  <c r="Q76" i="43"/>
  <c r="Q75" i="43"/>
  <c r="Q74" i="43"/>
  <c r="Q73" i="43"/>
  <c r="Q72" i="43"/>
  <c r="Q82" i="43"/>
  <c r="V214" i="43"/>
  <c r="V163" i="43"/>
  <c r="V164" i="43"/>
  <c r="V165" i="43"/>
  <c r="V166" i="43"/>
  <c r="N61" i="43"/>
  <c r="N57" i="43"/>
  <c r="J127" i="43"/>
  <c r="J183" i="43"/>
  <c r="X72" i="43"/>
  <c r="AA72" i="43" s="1"/>
  <c r="P315" i="43"/>
  <c r="I167" i="43"/>
  <c r="I159" i="43"/>
  <c r="I168" i="43"/>
  <c r="I160" i="43"/>
  <c r="I169" i="43"/>
  <c r="I161" i="43"/>
  <c r="I162" i="43"/>
  <c r="I158" i="43"/>
  <c r="K57" i="43"/>
  <c r="K60" i="43" s="1"/>
  <c r="K61" i="43"/>
  <c r="S214" i="43"/>
  <c r="S162" i="43"/>
  <c r="S158" i="43"/>
  <c r="S163" i="43"/>
  <c r="S159" i="43"/>
  <c r="S164" i="43"/>
  <c r="S160" i="43"/>
  <c r="S169" i="43"/>
  <c r="S167" i="43"/>
  <c r="S161" i="43"/>
  <c r="S168" i="43"/>
  <c r="S165" i="43"/>
  <c r="S166" i="43"/>
  <c r="C88" i="43"/>
  <c r="C84" i="43"/>
  <c r="C87" i="43" s="1"/>
  <c r="J269" i="43"/>
  <c r="J271" i="43" s="1"/>
  <c r="J214" i="43"/>
  <c r="L59" i="43"/>
  <c r="L60" i="43" s="1"/>
  <c r="K157" i="43"/>
  <c r="K110" i="43"/>
  <c r="K106" i="43"/>
  <c r="K102" i="43"/>
  <c r="K111" i="43"/>
  <c r="K107" i="43"/>
  <c r="K103" i="43"/>
  <c r="K112" i="43"/>
  <c r="K108" i="43"/>
  <c r="K104" i="43"/>
  <c r="K105" i="43"/>
  <c r="K109" i="43"/>
  <c r="K101" i="43"/>
  <c r="F213" i="43"/>
  <c r="F157" i="43"/>
  <c r="F158" i="43" s="1"/>
  <c r="R113" i="43"/>
  <c r="R117" i="43"/>
  <c r="O157" i="43"/>
  <c r="O212" i="43"/>
  <c r="R59" i="43"/>
  <c r="Y144" i="43"/>
  <c r="Y140" i="43"/>
  <c r="Y196" i="43"/>
  <c r="AA196" i="43" s="1"/>
  <c r="Y195" i="43"/>
  <c r="AA195" i="43" s="1"/>
  <c r="Y194" i="43"/>
  <c r="AA194" i="43" s="1"/>
  <c r="Y193" i="43"/>
  <c r="Y192" i="43"/>
  <c r="AA192" i="43" s="1"/>
  <c r="Y191" i="43"/>
  <c r="AA191" i="43" s="1"/>
  <c r="Y190" i="43"/>
  <c r="Y189" i="43"/>
  <c r="AA189" i="43" s="1"/>
  <c r="Y188" i="43"/>
  <c r="AA188" i="43" s="1"/>
  <c r="Y187" i="43"/>
  <c r="AA187" i="43" s="1"/>
  <c r="Y186" i="43"/>
  <c r="AA186" i="43" s="1"/>
  <c r="Y185" i="43"/>
  <c r="Y241" i="43"/>
  <c r="H127" i="43"/>
  <c r="H183" i="43"/>
  <c r="X101" i="43"/>
  <c r="V315" i="43"/>
  <c r="V311" i="43"/>
  <c r="V313" i="43"/>
  <c r="W185" i="43"/>
  <c r="Z172" i="43"/>
  <c r="M83" i="43"/>
  <c r="M127" i="43"/>
  <c r="M81" i="43"/>
  <c r="M80" i="43"/>
  <c r="M79" i="43"/>
  <c r="M78" i="43"/>
  <c r="M77" i="43"/>
  <c r="M76" i="43"/>
  <c r="M75" i="43"/>
  <c r="M74" i="43"/>
  <c r="M73" i="43"/>
  <c r="M72" i="43"/>
  <c r="M82" i="43"/>
  <c r="AA49" i="43"/>
  <c r="M113" i="43"/>
  <c r="M117" i="43"/>
  <c r="Y86" i="43"/>
  <c r="S84" i="43"/>
  <c r="S87" i="43" s="1"/>
  <c r="S88" i="43"/>
  <c r="H80" i="43"/>
  <c r="H79" i="43"/>
  <c r="H78" i="43"/>
  <c r="H77" i="43"/>
  <c r="G57" i="43"/>
  <c r="G61" i="43"/>
  <c r="G59" i="43"/>
  <c r="C199" i="43"/>
  <c r="D190" i="43"/>
  <c r="AA193" i="43"/>
  <c r="Z142" i="43"/>
  <c r="Z170" i="43"/>
  <c r="Z174" i="43"/>
  <c r="D82" i="43"/>
  <c r="X82" i="43" s="1"/>
  <c r="AA82" i="43" s="1"/>
  <c r="X144" i="43"/>
  <c r="X140" i="43"/>
  <c r="X143" i="43" s="1"/>
  <c r="R115" i="43"/>
  <c r="P231" i="43"/>
  <c r="P227" i="43"/>
  <c r="Y115" i="43"/>
  <c r="J110" i="43"/>
  <c r="J102" i="43"/>
  <c r="J111" i="43"/>
  <c r="J103" i="43"/>
  <c r="J112" i="43"/>
  <c r="J104" i="43"/>
  <c r="J105" i="43"/>
  <c r="J101" i="43"/>
  <c r="T101" i="43" s="1"/>
  <c r="P86" i="43"/>
  <c r="K184" i="43"/>
  <c r="K139" i="43"/>
  <c r="K138" i="43"/>
  <c r="K137" i="43"/>
  <c r="K136" i="43"/>
  <c r="K135" i="43"/>
  <c r="K134" i="43"/>
  <c r="K133" i="43"/>
  <c r="K132" i="43"/>
  <c r="K131" i="43"/>
  <c r="K130" i="43"/>
  <c r="K129" i="43"/>
  <c r="K128" i="43"/>
  <c r="Z173" i="43" l="1"/>
  <c r="X311" i="43"/>
  <c r="X314" i="43" s="1"/>
  <c r="S142" i="43"/>
  <c r="H109" i="43"/>
  <c r="N116" i="43"/>
  <c r="Z116" i="43"/>
  <c r="Q60" i="43"/>
  <c r="J81" i="43"/>
  <c r="J83" i="43"/>
  <c r="N60" i="43"/>
  <c r="U257" i="43"/>
  <c r="O60" i="43"/>
  <c r="J72" i="43"/>
  <c r="J73" i="43"/>
  <c r="M116" i="43"/>
  <c r="Y143" i="43"/>
  <c r="U60" i="43"/>
  <c r="X117" i="43"/>
  <c r="X113" i="43"/>
  <c r="X116" i="43" s="1"/>
  <c r="F270" i="43"/>
  <c r="F271" i="43" s="1"/>
  <c r="F272" i="43" s="1"/>
  <c r="F214" i="43"/>
  <c r="F215" i="43" s="1"/>
  <c r="J137" i="43"/>
  <c r="J139" i="43"/>
  <c r="J132" i="43"/>
  <c r="J138" i="43"/>
  <c r="J128" i="43"/>
  <c r="J129" i="43"/>
  <c r="J130" i="43"/>
  <c r="J131" i="43"/>
  <c r="X271" i="43"/>
  <c r="X219" i="43"/>
  <c r="X215" i="43"/>
  <c r="X225" i="43"/>
  <c r="X226" i="43"/>
  <c r="X218" i="43"/>
  <c r="X216" i="43"/>
  <c r="X217" i="43"/>
  <c r="X224" i="43"/>
  <c r="N184" i="43"/>
  <c r="N134" i="43"/>
  <c r="N133" i="43"/>
  <c r="N135" i="43"/>
  <c r="N131" i="43"/>
  <c r="N130" i="43"/>
  <c r="N129" i="43"/>
  <c r="N128" i="43"/>
  <c r="N137" i="43"/>
  <c r="N138" i="43"/>
  <c r="N132" i="43"/>
  <c r="N139" i="43"/>
  <c r="N136" i="43"/>
  <c r="L184" i="43"/>
  <c r="L139" i="43"/>
  <c r="L138" i="43"/>
  <c r="L137" i="43"/>
  <c r="L136" i="43"/>
  <c r="L135" i="43"/>
  <c r="L134" i="43"/>
  <c r="L133" i="43"/>
  <c r="L131" i="43"/>
  <c r="L130" i="43"/>
  <c r="L129" i="43"/>
  <c r="L128" i="43"/>
  <c r="L132" i="43"/>
  <c r="R60" i="43"/>
  <c r="Y271" i="43"/>
  <c r="Y224" i="43"/>
  <c r="Y226" i="43"/>
  <c r="Y220" i="43"/>
  <c r="Y229" i="43" s="1"/>
  <c r="Y216" i="43"/>
  <c r="Y225" i="43"/>
  <c r="Y219" i="43"/>
  <c r="Y218" i="43"/>
  <c r="Y215" i="43"/>
  <c r="Y222" i="43"/>
  <c r="Y217" i="43"/>
  <c r="Y221" i="43"/>
  <c r="Y223" i="43"/>
  <c r="Q113" i="43"/>
  <c r="Q117" i="43"/>
  <c r="H240" i="43"/>
  <c r="H184" i="43"/>
  <c r="K117" i="43"/>
  <c r="K113" i="43"/>
  <c r="K214" i="43"/>
  <c r="K168" i="43"/>
  <c r="K169" i="43"/>
  <c r="K166" i="43"/>
  <c r="K162" i="43"/>
  <c r="K158" i="43"/>
  <c r="K167" i="43"/>
  <c r="K165" i="43"/>
  <c r="K160" i="43"/>
  <c r="K161" i="43"/>
  <c r="K163" i="43"/>
  <c r="K159" i="43"/>
  <c r="K164" i="43"/>
  <c r="U115" i="43"/>
  <c r="U113" i="43"/>
  <c r="U116" i="43" s="1"/>
  <c r="AA106" i="43"/>
  <c r="AA115" i="43" s="1"/>
  <c r="U117" i="43"/>
  <c r="AA57" i="43"/>
  <c r="AA61" i="43"/>
  <c r="H134" i="43"/>
  <c r="H133" i="43"/>
  <c r="H136" i="43"/>
  <c r="H135" i="43"/>
  <c r="O117" i="43"/>
  <c r="O113" i="43"/>
  <c r="N88" i="43"/>
  <c r="N84" i="43"/>
  <c r="N87" i="43" s="1"/>
  <c r="X258" i="43"/>
  <c r="X254" i="43"/>
  <c r="X257" i="43" s="1"/>
  <c r="F183" i="43"/>
  <c r="F127" i="43"/>
  <c r="F128" i="43" s="1"/>
  <c r="L88" i="43"/>
  <c r="L84" i="43"/>
  <c r="L87" i="43" s="1"/>
  <c r="P284" i="43"/>
  <c r="P287" i="43" s="1"/>
  <c r="P288" i="43"/>
  <c r="V256" i="43"/>
  <c r="V258" i="43"/>
  <c r="V254" i="43"/>
  <c r="R88" i="43"/>
  <c r="R84" i="43"/>
  <c r="U86" i="43"/>
  <c r="U87" i="43" s="1"/>
  <c r="Y253" i="43"/>
  <c r="AA253" i="43" s="1"/>
  <c r="Y252" i="43"/>
  <c r="AA252" i="43" s="1"/>
  <c r="Y251" i="43"/>
  <c r="AA251" i="43" s="1"/>
  <c r="Y249" i="43"/>
  <c r="AA249" i="43" s="1"/>
  <c r="Y298" i="43"/>
  <c r="Y250" i="43"/>
  <c r="AA250" i="43" s="1"/>
  <c r="Y247" i="43"/>
  <c r="Y246" i="43"/>
  <c r="AA246" i="43" s="1"/>
  <c r="Y244" i="43"/>
  <c r="AA244" i="43" s="1"/>
  <c r="Y243" i="43"/>
  <c r="AA243" i="43" s="1"/>
  <c r="Y242" i="43"/>
  <c r="Y245" i="43"/>
  <c r="AA245" i="43" s="1"/>
  <c r="Y248" i="43"/>
  <c r="AA248" i="43" s="1"/>
  <c r="J219" i="43"/>
  <c r="J215" i="43"/>
  <c r="J225" i="43"/>
  <c r="J226" i="43"/>
  <c r="J218" i="43"/>
  <c r="J217" i="43"/>
  <c r="J216" i="43"/>
  <c r="J224" i="43"/>
  <c r="Y116" i="43"/>
  <c r="Z229" i="43"/>
  <c r="Z280" i="43"/>
  <c r="Z276" i="43"/>
  <c r="Z272" i="43"/>
  <c r="Z282" i="43"/>
  <c r="Z278" i="43"/>
  <c r="Z274" i="43"/>
  <c r="Z283" i="43"/>
  <c r="Z279" i="43"/>
  <c r="Z275" i="43"/>
  <c r="Z277" i="43"/>
  <c r="Z273" i="43"/>
  <c r="Z281" i="43"/>
  <c r="L170" i="43"/>
  <c r="L173" i="43" s="1"/>
  <c r="L174" i="43"/>
  <c r="H223" i="43"/>
  <c r="H221" i="43"/>
  <c r="H222" i="43"/>
  <c r="H220" i="43"/>
  <c r="U214" i="43"/>
  <c r="U163" i="43"/>
  <c r="U164" i="43"/>
  <c r="AA164" i="43" s="1"/>
  <c r="U165" i="43"/>
  <c r="AA165" i="43" s="1"/>
  <c r="U166" i="43"/>
  <c r="AA166" i="43" s="1"/>
  <c r="AA167" i="43"/>
  <c r="H60" i="43"/>
  <c r="F73" i="43"/>
  <c r="G117" i="43"/>
  <c r="G115" i="43"/>
  <c r="G113" i="43"/>
  <c r="N271" i="43"/>
  <c r="N225" i="43"/>
  <c r="N223" i="43"/>
  <c r="N218" i="43"/>
  <c r="N224" i="43"/>
  <c r="N217" i="43"/>
  <c r="N222" i="43"/>
  <c r="N221" i="43"/>
  <c r="N220" i="43"/>
  <c r="N226" i="43"/>
  <c r="N216" i="43"/>
  <c r="N219" i="43"/>
  <c r="N215" i="43"/>
  <c r="W84" i="43"/>
  <c r="W87" i="43" s="1"/>
  <c r="P261" i="43"/>
  <c r="P230" i="43"/>
  <c r="M184" i="43"/>
  <c r="M139" i="43"/>
  <c r="M138" i="43"/>
  <c r="M137" i="43"/>
  <c r="M136" i="43"/>
  <c r="M135" i="43"/>
  <c r="M134" i="43"/>
  <c r="M133" i="43"/>
  <c r="M132" i="43"/>
  <c r="M128" i="43"/>
  <c r="M131" i="43"/>
  <c r="M129" i="43"/>
  <c r="M130" i="43"/>
  <c r="Y201" i="43"/>
  <c r="Y197" i="43"/>
  <c r="J276" i="43"/>
  <c r="J272" i="43"/>
  <c r="J281" i="43"/>
  <c r="J273" i="43"/>
  <c r="J282" i="43"/>
  <c r="J274" i="43"/>
  <c r="J275" i="43"/>
  <c r="J283" i="43"/>
  <c r="S172" i="43"/>
  <c r="J174" i="43"/>
  <c r="J170" i="43"/>
  <c r="J173" i="43" s="1"/>
  <c r="I225" i="43"/>
  <c r="I217" i="43"/>
  <c r="I216" i="43"/>
  <c r="I219" i="43"/>
  <c r="I218" i="43"/>
  <c r="I224" i="43"/>
  <c r="I215" i="43"/>
  <c r="I226" i="43"/>
  <c r="H280" i="43"/>
  <c r="H277" i="43"/>
  <c r="H278" i="43"/>
  <c r="H279" i="43"/>
  <c r="W225" i="43"/>
  <c r="AA225" i="43" s="1"/>
  <c r="W217" i="43"/>
  <c r="AA217" i="43" s="1"/>
  <c r="W224" i="43"/>
  <c r="AA224" i="43" s="1"/>
  <c r="W218" i="43"/>
  <c r="AA218" i="43" s="1"/>
  <c r="W215" i="43"/>
  <c r="W216" i="43"/>
  <c r="AA216" i="43" s="1"/>
  <c r="W226" i="43"/>
  <c r="AA226" i="43" s="1"/>
  <c r="W219" i="43"/>
  <c r="AA219" i="43" s="1"/>
  <c r="W271" i="43"/>
  <c r="AA59" i="43"/>
  <c r="R174" i="43"/>
  <c r="R170" i="43"/>
  <c r="R173" i="43" s="1"/>
  <c r="G172" i="43"/>
  <c r="G170" i="43"/>
  <c r="G174" i="43"/>
  <c r="W88" i="43"/>
  <c r="U88" i="43"/>
  <c r="K144" i="43"/>
  <c r="K140" i="43"/>
  <c r="K241" i="43"/>
  <c r="K196" i="43"/>
  <c r="K195" i="43"/>
  <c r="K194" i="43"/>
  <c r="K193" i="43"/>
  <c r="K192" i="43"/>
  <c r="K191" i="43"/>
  <c r="K190" i="43"/>
  <c r="K189" i="43"/>
  <c r="K188" i="43"/>
  <c r="K187" i="43"/>
  <c r="K186" i="43"/>
  <c r="K185" i="43"/>
  <c r="S170" i="43"/>
  <c r="S173" i="43" s="1"/>
  <c r="S174" i="43"/>
  <c r="I283" i="43"/>
  <c r="I275" i="43"/>
  <c r="I281" i="43"/>
  <c r="I273" i="43"/>
  <c r="I282" i="43"/>
  <c r="I274" i="43"/>
  <c r="I272" i="43"/>
  <c r="I276" i="43"/>
  <c r="G33" i="43"/>
  <c r="P196" i="43"/>
  <c r="P195" i="43"/>
  <c r="P194" i="43"/>
  <c r="P193" i="43"/>
  <c r="P192" i="43"/>
  <c r="P191" i="43"/>
  <c r="P190" i="43"/>
  <c r="P189" i="43"/>
  <c r="P188" i="43"/>
  <c r="P187" i="43"/>
  <c r="P186" i="43"/>
  <c r="P185" i="43"/>
  <c r="O139" i="43"/>
  <c r="O138" i="43"/>
  <c r="O137" i="43"/>
  <c r="O136" i="43"/>
  <c r="O135" i="43"/>
  <c r="O134" i="43"/>
  <c r="O133" i="43"/>
  <c r="O132" i="43"/>
  <c r="O131" i="43"/>
  <c r="O130" i="43"/>
  <c r="O129" i="43"/>
  <c r="O128" i="43"/>
  <c r="G80" i="43"/>
  <c r="G79" i="43"/>
  <c r="G78" i="43"/>
  <c r="G77" i="43"/>
  <c r="Y172" i="43"/>
  <c r="M271" i="43"/>
  <c r="M224" i="43"/>
  <c r="M220" i="43"/>
  <c r="M216" i="43"/>
  <c r="M226" i="43"/>
  <c r="M222" i="43"/>
  <c r="M218" i="43"/>
  <c r="M223" i="43"/>
  <c r="M219" i="43"/>
  <c r="M215" i="43"/>
  <c r="M217" i="43"/>
  <c r="M225" i="43"/>
  <c r="M221" i="43"/>
  <c r="N170" i="43"/>
  <c r="N174" i="43"/>
  <c r="G60" i="43"/>
  <c r="M84" i="43"/>
  <c r="M88" i="43"/>
  <c r="V172" i="43"/>
  <c r="V174" i="43"/>
  <c r="V170" i="43"/>
  <c r="I113" i="43"/>
  <c r="I116" i="43" s="1"/>
  <c r="I117" i="43"/>
  <c r="O239" i="43"/>
  <c r="O184" i="43"/>
  <c r="G183" i="43"/>
  <c r="G127" i="43"/>
  <c r="M172" i="43"/>
  <c r="Q214" i="43"/>
  <c r="Q166" i="43"/>
  <c r="Q167" i="43"/>
  <c r="Q168" i="43"/>
  <c r="Q164" i="43"/>
  <c r="Q160" i="43"/>
  <c r="Q169" i="43"/>
  <c r="Q162" i="43"/>
  <c r="Q159" i="43"/>
  <c r="Q163" i="43"/>
  <c r="Q161" i="43"/>
  <c r="Q165" i="43"/>
  <c r="Q158" i="43"/>
  <c r="AA101" i="43"/>
  <c r="D201" i="43"/>
  <c r="D197" i="43"/>
  <c r="X185" i="43"/>
  <c r="H86" i="43"/>
  <c r="H88" i="43"/>
  <c r="H84" i="43"/>
  <c r="W201" i="43"/>
  <c r="W197" i="43"/>
  <c r="W200" i="43" s="1"/>
  <c r="O269" i="43"/>
  <c r="O271" i="43" s="1"/>
  <c r="O214" i="43"/>
  <c r="S226" i="43"/>
  <c r="S222" i="43"/>
  <c r="S218" i="43"/>
  <c r="S224" i="43"/>
  <c r="S220" i="43"/>
  <c r="S225" i="43"/>
  <c r="S221" i="43"/>
  <c r="S217" i="43"/>
  <c r="S223" i="43"/>
  <c r="S216" i="43"/>
  <c r="S219" i="43"/>
  <c r="S215" i="43"/>
  <c r="S271" i="43"/>
  <c r="V223" i="43"/>
  <c r="V221" i="43"/>
  <c r="V222" i="43"/>
  <c r="V220" i="43"/>
  <c r="V271" i="43"/>
  <c r="Q135" i="43"/>
  <c r="Q136" i="43"/>
  <c r="Q138" i="43"/>
  <c r="Q184" i="43"/>
  <c r="Q139" i="43"/>
  <c r="Q133" i="43"/>
  <c r="Q131" i="43"/>
  <c r="Q130" i="43"/>
  <c r="Q129" i="43"/>
  <c r="Q128" i="43"/>
  <c r="Q132" i="43"/>
  <c r="Q134" i="43"/>
  <c r="Q137" i="43"/>
  <c r="O115" i="43"/>
  <c r="F48" i="43"/>
  <c r="T47" i="43"/>
  <c r="AB47" i="43" s="1"/>
  <c r="H174" i="43"/>
  <c r="H170" i="43"/>
  <c r="H172" i="43"/>
  <c r="P142" i="43"/>
  <c r="R271" i="43"/>
  <c r="R224" i="43"/>
  <c r="R220" i="43"/>
  <c r="R229" i="43" s="1"/>
  <c r="R216" i="43"/>
  <c r="R217" i="43"/>
  <c r="R222" i="43"/>
  <c r="R221" i="43"/>
  <c r="R226" i="43"/>
  <c r="R219" i="43"/>
  <c r="R225" i="43"/>
  <c r="R215" i="43"/>
  <c r="R223" i="43"/>
  <c r="R218" i="43"/>
  <c r="D84" i="43"/>
  <c r="R86" i="43"/>
  <c r="Y174" i="43"/>
  <c r="Y170" i="43"/>
  <c r="G221" i="43"/>
  <c r="G223" i="43"/>
  <c r="G222" i="43"/>
  <c r="G220" i="43"/>
  <c r="C200" i="43"/>
  <c r="D199" i="43"/>
  <c r="V190" i="43"/>
  <c r="O169" i="43"/>
  <c r="O165" i="43"/>
  <c r="O161" i="43"/>
  <c r="O166" i="43"/>
  <c r="O162" i="43"/>
  <c r="O158" i="43"/>
  <c r="O167" i="43"/>
  <c r="O163" i="43"/>
  <c r="O159" i="43"/>
  <c r="O164" i="43"/>
  <c r="O160" i="43"/>
  <c r="O168" i="43"/>
  <c r="AA242" i="43"/>
  <c r="X170" i="43"/>
  <c r="X173" i="43" s="1"/>
  <c r="X174" i="43"/>
  <c r="W170" i="43"/>
  <c r="W173" i="43" s="1"/>
  <c r="AA158" i="43"/>
  <c r="W174" i="43"/>
  <c r="Z143" i="43"/>
  <c r="Y87" i="43"/>
  <c r="AA140" i="43"/>
  <c r="AA143" i="43" s="1"/>
  <c r="AA144" i="43"/>
  <c r="D88" i="43"/>
  <c r="I83" i="43"/>
  <c r="I81" i="43"/>
  <c r="I76" i="43"/>
  <c r="I75" i="43"/>
  <c r="I74" i="43"/>
  <c r="I73" i="43"/>
  <c r="I72" i="43"/>
  <c r="I82" i="43"/>
  <c r="G279" i="43"/>
  <c r="G277" i="43"/>
  <c r="G278" i="43"/>
  <c r="G280" i="43"/>
  <c r="P172" i="43"/>
  <c r="U200" i="43"/>
  <c r="Y199" i="43"/>
  <c r="Q88" i="43"/>
  <c r="Q84" i="43"/>
  <c r="Q87" i="43" s="1"/>
  <c r="Z227" i="43"/>
  <c r="Z231" i="43"/>
  <c r="L271" i="43"/>
  <c r="L226" i="43"/>
  <c r="L222" i="43"/>
  <c r="L218" i="43"/>
  <c r="L224" i="43"/>
  <c r="L223" i="43"/>
  <c r="L215" i="43"/>
  <c r="L225" i="43"/>
  <c r="L221" i="43"/>
  <c r="L220" i="43"/>
  <c r="L229" i="43" s="1"/>
  <c r="L219" i="43"/>
  <c r="L217" i="43"/>
  <c r="L216" i="43"/>
  <c r="AA162" i="43"/>
  <c r="P144" i="43"/>
  <c r="P140" i="43"/>
  <c r="S144" i="43"/>
  <c r="S140" i="43"/>
  <c r="S143" i="43" s="1"/>
  <c r="S196" i="43"/>
  <c r="S195" i="43"/>
  <c r="S194" i="43"/>
  <c r="S193" i="43"/>
  <c r="S192" i="43"/>
  <c r="S191" i="43"/>
  <c r="S190" i="43"/>
  <c r="S189" i="43"/>
  <c r="S188" i="43"/>
  <c r="S187" i="43"/>
  <c r="S186" i="43"/>
  <c r="S185" i="43"/>
  <c r="S241" i="43"/>
  <c r="H117" i="43"/>
  <c r="H115" i="43"/>
  <c r="H113" i="43"/>
  <c r="H116" i="43" s="1"/>
  <c r="I183" i="43"/>
  <c r="I127" i="43"/>
  <c r="U143" i="43"/>
  <c r="P174" i="43"/>
  <c r="P170" i="43"/>
  <c r="J117" i="43"/>
  <c r="J113" i="43"/>
  <c r="J116" i="43" s="1"/>
  <c r="K142" i="43"/>
  <c r="V314" i="43"/>
  <c r="R116" i="43"/>
  <c r="I174" i="43"/>
  <c r="I170" i="43"/>
  <c r="I173" i="43" s="1"/>
  <c r="X88" i="43"/>
  <c r="X84" i="43"/>
  <c r="X87" i="43" s="1"/>
  <c r="V117" i="43"/>
  <c r="V113" i="43"/>
  <c r="V115" i="43"/>
  <c r="P87" i="43"/>
  <c r="AA161" i="43"/>
  <c r="O88" i="43"/>
  <c r="O84" i="43"/>
  <c r="Q115" i="43"/>
  <c r="M86" i="43"/>
  <c r="F159" i="43"/>
  <c r="T158" i="43"/>
  <c r="K115" i="43"/>
  <c r="J240" i="43"/>
  <c r="J184" i="43"/>
  <c r="T102" i="43"/>
  <c r="AB102" i="43" s="1"/>
  <c r="F103" i="43"/>
  <c r="J82" i="43"/>
  <c r="J88" i="43" s="1"/>
  <c r="AA169" i="43"/>
  <c r="J61" i="43"/>
  <c r="J57" i="43"/>
  <c r="J60" i="43" s="1"/>
  <c r="V60" i="43"/>
  <c r="T45" i="43"/>
  <c r="D261" i="43"/>
  <c r="D230" i="43"/>
  <c r="AA247" i="43"/>
  <c r="AA256" i="43" s="1"/>
  <c r="O86" i="43"/>
  <c r="R184" i="43"/>
  <c r="R139" i="43"/>
  <c r="R138" i="43"/>
  <c r="R137" i="43"/>
  <c r="R136" i="43"/>
  <c r="R135" i="43"/>
  <c r="R134" i="43"/>
  <c r="R133" i="43"/>
  <c r="R132" i="43"/>
  <c r="R128" i="43"/>
  <c r="R129" i="43"/>
  <c r="R130" i="43"/>
  <c r="R131" i="43"/>
  <c r="M174" i="43"/>
  <c r="M170" i="43"/>
  <c r="M173" i="43" s="1"/>
  <c r="D86" i="43"/>
  <c r="V77" i="43"/>
  <c r="N172" i="43"/>
  <c r="V257" i="43" l="1"/>
  <c r="Y173" i="43"/>
  <c r="P143" i="43"/>
  <c r="G173" i="43"/>
  <c r="H87" i="43"/>
  <c r="I240" i="43"/>
  <c r="I184" i="43"/>
  <c r="Z261" i="43"/>
  <c r="Z230" i="43"/>
  <c r="O196" i="43"/>
  <c r="O195" i="43"/>
  <c r="O194" i="43"/>
  <c r="O193" i="43"/>
  <c r="O192" i="43"/>
  <c r="O191" i="43"/>
  <c r="O190" i="43"/>
  <c r="O189" i="43"/>
  <c r="O188" i="43"/>
  <c r="O187" i="43"/>
  <c r="O186" i="43"/>
  <c r="O185" i="43"/>
  <c r="M281" i="43"/>
  <c r="M277" i="43"/>
  <c r="M273" i="43"/>
  <c r="M282" i="43"/>
  <c r="M278" i="43"/>
  <c r="M274" i="43"/>
  <c r="M283" i="43"/>
  <c r="M279" i="43"/>
  <c r="M275" i="43"/>
  <c r="M280" i="43"/>
  <c r="M276" i="43"/>
  <c r="M272" i="43"/>
  <c r="F74" i="43"/>
  <c r="T73" i="43"/>
  <c r="AB73" i="43" s="1"/>
  <c r="AC73" i="43" s="1"/>
  <c r="AD73" i="43" s="1"/>
  <c r="J227" i="43"/>
  <c r="J231" i="43"/>
  <c r="H297" i="43"/>
  <c r="H298" i="43" s="1"/>
  <c r="H241" i="43"/>
  <c r="O296" i="43"/>
  <c r="O298" i="43" s="1"/>
  <c r="O241" i="43"/>
  <c r="Y200" i="43"/>
  <c r="Z284" i="43"/>
  <c r="Z288" i="43"/>
  <c r="F129" i="43"/>
  <c r="X227" i="43"/>
  <c r="X231" i="43"/>
  <c r="V280" i="43"/>
  <c r="V277" i="43"/>
  <c r="V278" i="43"/>
  <c r="V279" i="43"/>
  <c r="G86" i="43"/>
  <c r="G88" i="43"/>
  <c r="G84" i="43"/>
  <c r="G87" i="43" s="1"/>
  <c r="F184" i="43"/>
  <c r="F185" i="43" s="1"/>
  <c r="F240" i="43"/>
  <c r="Q116" i="43"/>
  <c r="F216" i="43"/>
  <c r="D87" i="43"/>
  <c r="V229" i="43"/>
  <c r="V227" i="43"/>
  <c r="V231" i="43"/>
  <c r="S229" i="43"/>
  <c r="M231" i="43"/>
  <c r="M227" i="43"/>
  <c r="M188" i="43"/>
  <c r="M190" i="43"/>
  <c r="M186" i="43"/>
  <c r="M191" i="43"/>
  <c r="M185" i="43"/>
  <c r="M193" i="43"/>
  <c r="M194" i="43"/>
  <c r="M195" i="43"/>
  <c r="M196" i="43"/>
  <c r="M189" i="43"/>
  <c r="M192" i="43"/>
  <c r="M187" i="43"/>
  <c r="M241" i="43"/>
  <c r="AA60" i="43"/>
  <c r="K170" i="43"/>
  <c r="K174" i="43"/>
  <c r="Y282" i="43"/>
  <c r="Y278" i="43"/>
  <c r="Y274" i="43"/>
  <c r="Y280" i="43"/>
  <c r="Y272" i="43"/>
  <c r="Y277" i="43"/>
  <c r="Y286" i="43" s="1"/>
  <c r="Y283" i="43"/>
  <c r="Y273" i="43"/>
  <c r="Y281" i="43"/>
  <c r="Y276" i="43"/>
  <c r="Y275" i="43"/>
  <c r="Y279" i="43"/>
  <c r="X276" i="43"/>
  <c r="X272" i="43"/>
  <c r="X281" i="43"/>
  <c r="X273" i="43"/>
  <c r="X282" i="43"/>
  <c r="X274" i="43"/>
  <c r="X275" i="43"/>
  <c r="X283" i="43"/>
  <c r="F273" i="43"/>
  <c r="O87" i="43"/>
  <c r="S298" i="43"/>
  <c r="S253" i="43"/>
  <c r="S252" i="43"/>
  <c r="S251" i="43"/>
  <c r="S250" i="43"/>
  <c r="S249" i="43"/>
  <c r="S248" i="43"/>
  <c r="S247" i="43"/>
  <c r="S246" i="43"/>
  <c r="S245" i="43"/>
  <c r="S244" i="43"/>
  <c r="S243" i="43"/>
  <c r="S242" i="43"/>
  <c r="L227" i="43"/>
  <c r="L231" i="43"/>
  <c r="AA254" i="43"/>
  <c r="AA258" i="43"/>
  <c r="R282" i="43"/>
  <c r="R278" i="43"/>
  <c r="R274" i="43"/>
  <c r="R280" i="43"/>
  <c r="R276" i="43"/>
  <c r="R272" i="43"/>
  <c r="R281" i="43"/>
  <c r="R277" i="43"/>
  <c r="R273" i="43"/>
  <c r="R283" i="43"/>
  <c r="R279" i="43"/>
  <c r="R275" i="43"/>
  <c r="Q144" i="43"/>
  <c r="Q140" i="43"/>
  <c r="X197" i="43"/>
  <c r="X200" i="43" s="1"/>
  <c r="X201" i="43"/>
  <c r="V173" i="43"/>
  <c r="H288" i="43"/>
  <c r="H286" i="43"/>
  <c r="H284" i="43"/>
  <c r="Y258" i="43"/>
  <c r="Y254" i="43"/>
  <c r="R87" i="43"/>
  <c r="N142" i="43"/>
  <c r="J84" i="43"/>
  <c r="J87" i="43" s="1"/>
  <c r="T103" i="43"/>
  <c r="AB103" i="43" s="1"/>
  <c r="F104" i="43"/>
  <c r="S201" i="43"/>
  <c r="S197" i="43"/>
  <c r="V199" i="43"/>
  <c r="V201" i="43"/>
  <c r="V197" i="43"/>
  <c r="AA190" i="43"/>
  <c r="AA199" i="43" s="1"/>
  <c r="D200" i="43"/>
  <c r="W283" i="43"/>
  <c r="AA283" i="43" s="1"/>
  <c r="W275" i="43"/>
  <c r="AA275" i="43" s="1"/>
  <c r="W281" i="43"/>
  <c r="AA281" i="43" s="1"/>
  <c r="W273" i="43"/>
  <c r="AA273" i="43" s="1"/>
  <c r="W282" i="43"/>
  <c r="W274" i="43"/>
  <c r="W272" i="43"/>
  <c r="W276" i="43"/>
  <c r="AA276" i="43" s="1"/>
  <c r="L241" i="43"/>
  <c r="L189" i="43"/>
  <c r="L187" i="43"/>
  <c r="L190" i="43"/>
  <c r="L186" i="43"/>
  <c r="L192" i="43"/>
  <c r="L193" i="43"/>
  <c r="L194" i="43"/>
  <c r="L196" i="43"/>
  <c r="L188" i="43"/>
  <c r="L195" i="43"/>
  <c r="L185" i="43"/>
  <c r="L191" i="43"/>
  <c r="R231" i="43"/>
  <c r="R227" i="43"/>
  <c r="O144" i="43"/>
  <c r="O140" i="43"/>
  <c r="P201" i="43"/>
  <c r="P197" i="43"/>
  <c r="K201" i="43"/>
  <c r="K197" i="43"/>
  <c r="K253" i="43"/>
  <c r="K252" i="43"/>
  <c r="K251" i="43"/>
  <c r="K298" i="43"/>
  <c r="K250" i="43"/>
  <c r="K244" i="43"/>
  <c r="K243" i="43"/>
  <c r="K249" i="43"/>
  <c r="K248" i="43"/>
  <c r="K246" i="43"/>
  <c r="K247" i="43"/>
  <c r="K256" i="43" s="1"/>
  <c r="K245" i="43"/>
  <c r="K242" i="43"/>
  <c r="M144" i="43"/>
  <c r="M140" i="43"/>
  <c r="Z286" i="43"/>
  <c r="L144" i="43"/>
  <c r="L140" i="43"/>
  <c r="N241" i="43"/>
  <c r="N188" i="43"/>
  <c r="N189" i="43"/>
  <c r="N187" i="43"/>
  <c r="N191" i="43"/>
  <c r="N185" i="43"/>
  <c r="N192" i="43"/>
  <c r="N194" i="43"/>
  <c r="N195" i="43"/>
  <c r="N196" i="43"/>
  <c r="N193" i="43"/>
  <c r="N186" i="43"/>
  <c r="N190" i="43"/>
  <c r="F160" i="43"/>
  <c r="T159" i="43"/>
  <c r="AB159" i="43" s="1"/>
  <c r="V86" i="43"/>
  <c r="V88" i="43"/>
  <c r="V84" i="43"/>
  <c r="AA77" i="43"/>
  <c r="H173" i="43"/>
  <c r="S283" i="43"/>
  <c r="S279" i="43"/>
  <c r="S275" i="43"/>
  <c r="S280" i="43"/>
  <c r="S276" i="43"/>
  <c r="S272" i="43"/>
  <c r="S281" i="43"/>
  <c r="S277" i="43"/>
  <c r="S286" i="43" s="1"/>
  <c r="S273" i="43"/>
  <c r="S274" i="43"/>
  <c r="S282" i="43"/>
  <c r="S278" i="43"/>
  <c r="AA117" i="43"/>
  <c r="AA113" i="43"/>
  <c r="AA116" i="43" s="1"/>
  <c r="K143" i="43"/>
  <c r="I231" i="43"/>
  <c r="I227" i="43"/>
  <c r="N227" i="43"/>
  <c r="N231" i="43"/>
  <c r="N283" i="43"/>
  <c r="N279" i="43"/>
  <c r="N275" i="43"/>
  <c r="N273" i="43"/>
  <c r="N276" i="43"/>
  <c r="N281" i="43"/>
  <c r="N272" i="43"/>
  <c r="N280" i="43"/>
  <c r="N282" i="43"/>
  <c r="N274" i="43"/>
  <c r="N278" i="43"/>
  <c r="N277" i="43"/>
  <c r="O116" i="43"/>
  <c r="Y231" i="43"/>
  <c r="Y227" i="43"/>
  <c r="Y230" i="43" s="1"/>
  <c r="AB101" i="43"/>
  <c r="R241" i="43"/>
  <c r="R189" i="43"/>
  <c r="R187" i="43"/>
  <c r="R190" i="43"/>
  <c r="R186" i="43"/>
  <c r="R192" i="43"/>
  <c r="R193" i="43"/>
  <c r="R195" i="43"/>
  <c r="R196" i="43"/>
  <c r="R191" i="43"/>
  <c r="R188" i="43"/>
  <c r="R185" i="43"/>
  <c r="R194" i="43"/>
  <c r="J297" i="43"/>
  <c r="J298" i="43" s="1"/>
  <c r="J241" i="43"/>
  <c r="P173" i="43"/>
  <c r="G286" i="43"/>
  <c r="G284" i="43"/>
  <c r="G288" i="43"/>
  <c r="G227" i="43"/>
  <c r="G231" i="43"/>
  <c r="G229" i="43"/>
  <c r="Q142" i="43"/>
  <c r="S227" i="43"/>
  <c r="S231" i="43"/>
  <c r="O223" i="43"/>
  <c r="O219" i="43"/>
  <c r="O215" i="43"/>
  <c r="O218" i="43"/>
  <c r="O222" i="43"/>
  <c r="O221" i="43"/>
  <c r="O225" i="43"/>
  <c r="O226" i="43"/>
  <c r="O216" i="43"/>
  <c r="O220" i="43"/>
  <c r="O217" i="43"/>
  <c r="O224" i="43"/>
  <c r="Q174" i="43"/>
  <c r="Q170" i="43"/>
  <c r="Q226" i="43"/>
  <c r="Q222" i="43"/>
  <c r="Q271" i="43"/>
  <c r="Q224" i="43"/>
  <c r="Q215" i="43"/>
  <c r="Q217" i="43"/>
  <c r="Q225" i="43"/>
  <c r="Q223" i="43"/>
  <c r="Q220" i="43"/>
  <c r="Q218" i="43"/>
  <c r="Q216" i="43"/>
  <c r="Q221" i="43"/>
  <c r="Q219" i="43"/>
  <c r="M87" i="43"/>
  <c r="M142" i="43"/>
  <c r="G116" i="43"/>
  <c r="U174" i="43"/>
  <c r="U172" i="43"/>
  <c r="U170" i="43"/>
  <c r="AA163" i="43"/>
  <c r="AA172" i="43" s="1"/>
  <c r="Y256" i="43"/>
  <c r="K271" i="43"/>
  <c r="K224" i="43"/>
  <c r="K226" i="43"/>
  <c r="K219" i="43"/>
  <c r="K217" i="43"/>
  <c r="K225" i="43"/>
  <c r="K221" i="43"/>
  <c r="K220" i="43"/>
  <c r="K216" i="43"/>
  <c r="K222" i="43"/>
  <c r="K218" i="43"/>
  <c r="K215" i="43"/>
  <c r="T215" i="43" s="1"/>
  <c r="K223" i="43"/>
  <c r="R144" i="43"/>
  <c r="R140" i="43"/>
  <c r="V116" i="43"/>
  <c r="O172" i="43"/>
  <c r="O281" i="43"/>
  <c r="O277" i="43"/>
  <c r="O273" i="43"/>
  <c r="O283" i="43"/>
  <c r="O279" i="43"/>
  <c r="O275" i="43"/>
  <c r="O280" i="43"/>
  <c r="O276" i="43"/>
  <c r="O272" i="43"/>
  <c r="O278" i="43"/>
  <c r="O274" i="43"/>
  <c r="O282" i="43"/>
  <c r="I284" i="43"/>
  <c r="I287" i="43" s="1"/>
  <c r="I288" i="43"/>
  <c r="W231" i="43"/>
  <c r="W227" i="43"/>
  <c r="AA215" i="43"/>
  <c r="U271" i="43"/>
  <c r="U221" i="43"/>
  <c r="AA221" i="43" s="1"/>
  <c r="U223" i="43"/>
  <c r="AA223" i="43" s="1"/>
  <c r="U220" i="43"/>
  <c r="U222" i="43"/>
  <c r="AA222" i="43" s="1"/>
  <c r="K116" i="43"/>
  <c r="J144" i="43"/>
  <c r="J140" i="43"/>
  <c r="J143" i="43" s="1"/>
  <c r="J196" i="43"/>
  <c r="J195" i="43"/>
  <c r="J194" i="43"/>
  <c r="J189" i="43"/>
  <c r="J188" i="43"/>
  <c r="J187" i="43"/>
  <c r="J186" i="43"/>
  <c r="J185" i="43"/>
  <c r="S199" i="43"/>
  <c r="L280" i="43"/>
  <c r="L276" i="43"/>
  <c r="L272" i="43"/>
  <c r="L282" i="43"/>
  <c r="L278" i="43"/>
  <c r="L274" i="43"/>
  <c r="L283" i="43"/>
  <c r="L279" i="43"/>
  <c r="L275" i="43"/>
  <c r="L281" i="43"/>
  <c r="L273" i="43"/>
  <c r="L277" i="43"/>
  <c r="Q241" i="43"/>
  <c r="Q196" i="43"/>
  <c r="Q195" i="43"/>
  <c r="Q194" i="43"/>
  <c r="Q193" i="43"/>
  <c r="Q192" i="43"/>
  <c r="Q191" i="43"/>
  <c r="Q190" i="43"/>
  <c r="Q189" i="43"/>
  <c r="Q188" i="43"/>
  <c r="Q187" i="43"/>
  <c r="Q186" i="43"/>
  <c r="Q185" i="43"/>
  <c r="AA185" i="43"/>
  <c r="G135" i="43"/>
  <c r="G136" i="43"/>
  <c r="G133" i="43"/>
  <c r="G134" i="43"/>
  <c r="M229" i="43"/>
  <c r="H229" i="43"/>
  <c r="H231" i="43"/>
  <c r="H227" i="43"/>
  <c r="Y310" i="43"/>
  <c r="AA310" i="43" s="1"/>
  <c r="Y309" i="43"/>
  <c r="AA309" i="43" s="1"/>
  <c r="Y308" i="43"/>
  <c r="AA308" i="43" s="1"/>
  <c r="Y307" i="43"/>
  <c r="AA307" i="43" s="1"/>
  <c r="Y306" i="43"/>
  <c r="AA306" i="43" s="1"/>
  <c r="Y305" i="43"/>
  <c r="AA305" i="43" s="1"/>
  <c r="Y304" i="43"/>
  <c r="Y303" i="43"/>
  <c r="AA303" i="43" s="1"/>
  <c r="Y302" i="43"/>
  <c r="AA302" i="43" s="1"/>
  <c r="Y301" i="43"/>
  <c r="AA301" i="43" s="1"/>
  <c r="Y300" i="43"/>
  <c r="AA300" i="43" s="1"/>
  <c r="Y299" i="43"/>
  <c r="K172" i="43"/>
  <c r="L142" i="43"/>
  <c r="R142" i="43"/>
  <c r="AB45" i="43"/>
  <c r="AB158" i="43"/>
  <c r="I138" i="43"/>
  <c r="I131" i="43"/>
  <c r="I130" i="43"/>
  <c r="I129" i="43"/>
  <c r="I128" i="43"/>
  <c r="T128" i="43" s="1"/>
  <c r="I139" i="43"/>
  <c r="I132" i="43"/>
  <c r="I137" i="43"/>
  <c r="I84" i="43"/>
  <c r="I87" i="43" s="1"/>
  <c r="I88" i="43"/>
  <c r="O170" i="43"/>
  <c r="O174" i="43"/>
  <c r="T48" i="43"/>
  <c r="AB48" i="43" s="1"/>
  <c r="F49" i="43"/>
  <c r="Q172" i="43"/>
  <c r="G184" i="43"/>
  <c r="G240" i="43"/>
  <c r="N173" i="43"/>
  <c r="O142" i="43"/>
  <c r="P199" i="43"/>
  <c r="K199" i="43"/>
  <c r="J288" i="43"/>
  <c r="J284" i="43"/>
  <c r="J287" i="43" s="1"/>
  <c r="N229" i="43"/>
  <c r="T72" i="43"/>
  <c r="H144" i="43"/>
  <c r="H140" i="43"/>
  <c r="H142" i="43"/>
  <c r="H193" i="43"/>
  <c r="H192" i="43"/>
  <c r="H191" i="43"/>
  <c r="H190" i="43"/>
  <c r="N144" i="43"/>
  <c r="N140" i="43"/>
  <c r="O286" i="43" l="1"/>
  <c r="N143" i="43"/>
  <c r="G287" i="43"/>
  <c r="V200" i="43"/>
  <c r="H287" i="43"/>
  <c r="AB215" i="43"/>
  <c r="AB128" i="43"/>
  <c r="F105" i="43"/>
  <c r="T104" i="43"/>
  <c r="S256" i="43"/>
  <c r="F274" i="43"/>
  <c r="M298" i="43"/>
  <c r="M253" i="43"/>
  <c r="M251" i="43"/>
  <c r="M249" i="43"/>
  <c r="M248" i="43"/>
  <c r="M247" i="43"/>
  <c r="M256" i="43" s="1"/>
  <c r="M246" i="43"/>
  <c r="M245" i="43"/>
  <c r="M244" i="43"/>
  <c r="M243" i="43"/>
  <c r="M242" i="43"/>
  <c r="M252" i="43"/>
  <c r="M250" i="43"/>
  <c r="X261" i="43"/>
  <c r="X230" i="43"/>
  <c r="H307" i="43"/>
  <c r="H306" i="43"/>
  <c r="H305" i="43"/>
  <c r="H304" i="43"/>
  <c r="L284" i="43"/>
  <c r="L288" i="43"/>
  <c r="K229" i="43"/>
  <c r="Q227" i="43"/>
  <c r="Q231" i="43"/>
  <c r="G230" i="43"/>
  <c r="N286" i="43"/>
  <c r="P200" i="43"/>
  <c r="Q143" i="43"/>
  <c r="M230" i="43"/>
  <c r="F297" i="43"/>
  <c r="F298" i="43" s="1"/>
  <c r="F299" i="43" s="1"/>
  <c r="F241" i="43"/>
  <c r="F242" i="43" s="1"/>
  <c r="AA201" i="43"/>
  <c r="AA197" i="43"/>
  <c r="AA200" i="43" s="1"/>
  <c r="N230" i="43"/>
  <c r="S284" i="43"/>
  <c r="S287" i="43" s="1"/>
  <c r="S288" i="43"/>
  <c r="F161" i="43"/>
  <c r="T160" i="43"/>
  <c r="F186" i="43"/>
  <c r="J230" i="43"/>
  <c r="Q280" i="43"/>
  <c r="Q276" i="43"/>
  <c r="Q272" i="43"/>
  <c r="Q281" i="43"/>
  <c r="Q277" i="43"/>
  <c r="Q282" i="43"/>
  <c r="Q279" i="43"/>
  <c r="Q274" i="43"/>
  <c r="Q283" i="43"/>
  <c r="Q273" i="43"/>
  <c r="Q278" i="43"/>
  <c r="Q275" i="43"/>
  <c r="I230" i="43"/>
  <c r="O143" i="43"/>
  <c r="M286" i="43"/>
  <c r="G191" i="43"/>
  <c r="G192" i="43"/>
  <c r="G193" i="43"/>
  <c r="G190" i="43"/>
  <c r="I144" i="43"/>
  <c r="I140" i="43"/>
  <c r="I143" i="43" s="1"/>
  <c r="L286" i="43"/>
  <c r="N199" i="43"/>
  <c r="N253" i="43"/>
  <c r="N252" i="43"/>
  <c r="N251" i="43"/>
  <c r="N250" i="43"/>
  <c r="N298" i="43"/>
  <c r="N242" i="43"/>
  <c r="N248" i="43"/>
  <c r="N247" i="43"/>
  <c r="N246" i="43"/>
  <c r="N244" i="43"/>
  <c r="N249" i="43"/>
  <c r="N245" i="43"/>
  <c r="N243" i="43"/>
  <c r="L199" i="43"/>
  <c r="AA259" i="43"/>
  <c r="AA257" i="43"/>
  <c r="Y288" i="43"/>
  <c r="Y284" i="43"/>
  <c r="Y287" i="43" s="1"/>
  <c r="F130" i="43"/>
  <c r="T129" i="43"/>
  <c r="AB129" i="43" s="1"/>
  <c r="AC129" i="43" s="1"/>
  <c r="AD129" i="43" s="1"/>
  <c r="F75" i="43"/>
  <c r="T74" i="43"/>
  <c r="AB74" i="43" s="1"/>
  <c r="AC74" i="43" s="1"/>
  <c r="AD74" i="43" s="1"/>
  <c r="R143" i="43"/>
  <c r="O231" i="43"/>
  <c r="O227" i="43"/>
  <c r="R199" i="43"/>
  <c r="L143" i="43"/>
  <c r="R230" i="43"/>
  <c r="Y257" i="43"/>
  <c r="V261" i="43"/>
  <c r="V230" i="43"/>
  <c r="M288" i="43"/>
  <c r="M284" i="43"/>
  <c r="M287" i="43" s="1"/>
  <c r="O201" i="43"/>
  <c r="O197" i="43"/>
  <c r="AA174" i="43"/>
  <c r="Q251" i="43"/>
  <c r="Q250" i="43"/>
  <c r="Q253" i="43"/>
  <c r="Q249" i="43"/>
  <c r="Q248" i="43"/>
  <c r="Q246" i="43"/>
  <c r="Q245" i="43"/>
  <c r="Q298" i="43"/>
  <c r="Q244" i="43"/>
  <c r="Q242" i="43"/>
  <c r="Q247" i="43"/>
  <c r="Q256" i="43" s="1"/>
  <c r="Q243" i="43"/>
  <c r="Q252" i="43"/>
  <c r="H230" i="43"/>
  <c r="J197" i="43"/>
  <c r="J200" i="43" s="1"/>
  <c r="J201" i="43"/>
  <c r="AA220" i="43"/>
  <c r="AA229" i="43" s="1"/>
  <c r="U229" i="43"/>
  <c r="U227" i="43"/>
  <c r="U231" i="43"/>
  <c r="O288" i="43"/>
  <c r="O284" i="43"/>
  <c r="O287" i="43" s="1"/>
  <c r="Q173" i="43"/>
  <c r="J253" i="43"/>
  <c r="J252" i="43"/>
  <c r="J251" i="43"/>
  <c r="J245" i="43"/>
  <c r="J244" i="43"/>
  <c r="J242" i="43"/>
  <c r="J246" i="43"/>
  <c r="J243" i="43"/>
  <c r="N284" i="43"/>
  <c r="N288" i="43"/>
  <c r="L230" i="43"/>
  <c r="Z287" i="43"/>
  <c r="AA170" i="43"/>
  <c r="AA173" i="43" s="1"/>
  <c r="J310" i="43"/>
  <c r="J309" i="43"/>
  <c r="J308" i="43"/>
  <c r="J303" i="43"/>
  <c r="J302" i="43"/>
  <c r="J301" i="43"/>
  <c r="J300" i="43"/>
  <c r="J299" i="43"/>
  <c r="K310" i="43"/>
  <c r="K309" i="43"/>
  <c r="K308" i="43"/>
  <c r="K307" i="43"/>
  <c r="K306" i="43"/>
  <c r="K305" i="43"/>
  <c r="K304" i="43"/>
  <c r="K313" i="43" s="1"/>
  <c r="K303" i="43"/>
  <c r="K302" i="43"/>
  <c r="K301" i="43"/>
  <c r="K300" i="43"/>
  <c r="K299" i="43"/>
  <c r="L252" i="43"/>
  <c r="L243" i="43"/>
  <c r="L242" i="43"/>
  <c r="L249" i="43"/>
  <c r="L250" i="43"/>
  <c r="L248" i="43"/>
  <c r="L247" i="43"/>
  <c r="L256" i="43" s="1"/>
  <c r="L298" i="43"/>
  <c r="L245" i="43"/>
  <c r="L246" i="43"/>
  <c r="L251" i="43"/>
  <c r="L244" i="43"/>
  <c r="L253" i="43"/>
  <c r="R286" i="43"/>
  <c r="S258" i="43"/>
  <c r="S254" i="43"/>
  <c r="S257" i="43" s="1"/>
  <c r="S310" i="43"/>
  <c r="S309" i="43"/>
  <c r="S308" i="43"/>
  <c r="S307" i="43"/>
  <c r="S306" i="43"/>
  <c r="S305" i="43"/>
  <c r="S304" i="43"/>
  <c r="S303" i="43"/>
  <c r="S302" i="43"/>
  <c r="S301" i="43"/>
  <c r="S300" i="43"/>
  <c r="S299" i="43"/>
  <c r="X284" i="43"/>
  <c r="X287" i="43" s="1"/>
  <c r="X288" i="43"/>
  <c r="F50" i="43"/>
  <c r="T49" i="43"/>
  <c r="Q199" i="43"/>
  <c r="K282" i="43"/>
  <c r="K278" i="43"/>
  <c r="K274" i="43"/>
  <c r="K277" i="43"/>
  <c r="K283" i="43"/>
  <c r="K273" i="43"/>
  <c r="T273" i="43" s="1"/>
  <c r="AB273" i="43" s="1"/>
  <c r="K275" i="43"/>
  <c r="K280" i="43"/>
  <c r="K276" i="43"/>
  <c r="K272" i="43"/>
  <c r="K281" i="43"/>
  <c r="K279" i="43"/>
  <c r="R298" i="43"/>
  <c r="R253" i="43"/>
  <c r="R249" i="43"/>
  <c r="R248" i="43"/>
  <c r="R247" i="43"/>
  <c r="R246" i="43"/>
  <c r="R245" i="43"/>
  <c r="R244" i="43"/>
  <c r="R243" i="43"/>
  <c r="R242" i="43"/>
  <c r="R250" i="43"/>
  <c r="R251" i="43"/>
  <c r="R252" i="43"/>
  <c r="M143" i="43"/>
  <c r="L201" i="43"/>
  <c r="L197" i="43"/>
  <c r="M201" i="43"/>
  <c r="M197" i="43"/>
  <c r="Q201" i="43"/>
  <c r="Q197" i="43"/>
  <c r="H143" i="43"/>
  <c r="Y311" i="43"/>
  <c r="Y315" i="43"/>
  <c r="AA299" i="43"/>
  <c r="U279" i="43"/>
  <c r="AA279" i="43" s="1"/>
  <c r="U277" i="43"/>
  <c r="U278" i="43"/>
  <c r="AA278" i="43" s="1"/>
  <c r="U280" i="43"/>
  <c r="AA280" i="43" s="1"/>
  <c r="K231" i="43"/>
  <c r="K227" i="43"/>
  <c r="Q229" i="43"/>
  <c r="S261" i="43"/>
  <c r="S230" i="43"/>
  <c r="R201" i="43"/>
  <c r="R197" i="43"/>
  <c r="R200" i="43" s="1"/>
  <c r="AA86" i="43"/>
  <c r="AA88" i="43"/>
  <c r="AA84" i="43"/>
  <c r="W288" i="43"/>
  <c r="W284" i="43"/>
  <c r="W287" i="43" s="1"/>
  <c r="AA272" i="43"/>
  <c r="S200" i="43"/>
  <c r="R288" i="43"/>
  <c r="R284" i="43"/>
  <c r="V288" i="43"/>
  <c r="V286" i="43"/>
  <c r="V284" i="43"/>
  <c r="V287" i="43" s="1"/>
  <c r="O252" i="43"/>
  <c r="O249" i="43"/>
  <c r="O248" i="43"/>
  <c r="O247" i="43"/>
  <c r="O246" i="43"/>
  <c r="O245" i="43"/>
  <c r="O244" i="43"/>
  <c r="O243" i="43"/>
  <c r="O242" i="43"/>
  <c r="O253" i="43"/>
  <c r="O251" i="43"/>
  <c r="O250" i="43"/>
  <c r="I188" i="43"/>
  <c r="I189" i="43"/>
  <c r="I187" i="43"/>
  <c r="I185" i="43"/>
  <c r="T185" i="43" s="1"/>
  <c r="I195" i="43"/>
  <c r="I196" i="43"/>
  <c r="I186" i="43"/>
  <c r="I194" i="43"/>
  <c r="O173" i="43"/>
  <c r="AA227" i="43"/>
  <c r="AA231" i="43"/>
  <c r="O229" i="43"/>
  <c r="V87" i="43"/>
  <c r="K258" i="43"/>
  <c r="K254" i="43"/>
  <c r="K257" i="43" s="1"/>
  <c r="AA274" i="43"/>
  <c r="K173" i="43"/>
  <c r="T216" i="43"/>
  <c r="AB216" i="43" s="1"/>
  <c r="F217" i="43"/>
  <c r="O310" i="43"/>
  <c r="O309" i="43"/>
  <c r="O308" i="43"/>
  <c r="O307" i="43"/>
  <c r="O306" i="43"/>
  <c r="O305" i="43"/>
  <c r="O304" i="43"/>
  <c r="O303" i="43"/>
  <c r="O302" i="43"/>
  <c r="O301" i="43"/>
  <c r="O300" i="43"/>
  <c r="O299" i="43"/>
  <c r="O199" i="43"/>
  <c r="I297" i="43"/>
  <c r="I298" i="43" s="1"/>
  <c r="I241" i="43"/>
  <c r="H201" i="43"/>
  <c r="H197" i="43"/>
  <c r="H199" i="43"/>
  <c r="G297" i="43"/>
  <c r="G298" i="43" s="1"/>
  <c r="G241" i="43"/>
  <c r="AB72" i="43"/>
  <c r="Y313" i="43"/>
  <c r="AA304" i="43"/>
  <c r="AA313" i="43" s="1"/>
  <c r="G142" i="43"/>
  <c r="G144" i="43"/>
  <c r="G140" i="43"/>
  <c r="W261" i="43"/>
  <c r="W230" i="43"/>
  <c r="U173" i="43"/>
  <c r="N201" i="43"/>
  <c r="N197" i="43"/>
  <c r="K200" i="43"/>
  <c r="AA282" i="43"/>
  <c r="M199" i="43"/>
  <c r="H250" i="43"/>
  <c r="H249" i="43"/>
  <c r="H247" i="43"/>
  <c r="H248" i="43"/>
  <c r="S313" i="43" l="1"/>
  <c r="L200" i="43"/>
  <c r="AA87" i="43"/>
  <c r="N200" i="43"/>
  <c r="R287" i="43"/>
  <c r="N287" i="43"/>
  <c r="AB185" i="43"/>
  <c r="O230" i="43"/>
  <c r="F275" i="43"/>
  <c r="T274" i="43"/>
  <c r="AB274" i="43" s="1"/>
  <c r="O200" i="43"/>
  <c r="Q230" i="43"/>
  <c r="M258" i="43"/>
  <c r="M254" i="43"/>
  <c r="O315" i="43"/>
  <c r="O311" i="43"/>
  <c r="R302" i="43"/>
  <c r="R301" i="43"/>
  <c r="R300" i="43"/>
  <c r="R299" i="43"/>
  <c r="R306" i="43"/>
  <c r="R303" i="43"/>
  <c r="R309" i="43"/>
  <c r="R304" i="43"/>
  <c r="R305" i="43"/>
  <c r="R310" i="43"/>
  <c r="R308" i="43"/>
  <c r="R307" i="43"/>
  <c r="K315" i="43"/>
  <c r="K311" i="43"/>
  <c r="K314" i="43" s="1"/>
  <c r="J315" i="43"/>
  <c r="J311" i="43"/>
  <c r="J314" i="43" s="1"/>
  <c r="Q258" i="43"/>
  <c r="Q254" i="43"/>
  <c r="Q257" i="43" s="1"/>
  <c r="T186" i="43"/>
  <c r="AB186" i="43" s="1"/>
  <c r="AC186" i="43" s="1"/>
  <c r="AD186" i="43" s="1"/>
  <c r="F187" i="43"/>
  <c r="F243" i="43"/>
  <c r="AB104" i="43"/>
  <c r="F218" i="43"/>
  <c r="T217" i="43"/>
  <c r="AB217" i="43" s="1"/>
  <c r="AC72" i="43"/>
  <c r="AD72" i="43" s="1"/>
  <c r="U261" i="43"/>
  <c r="U230" i="43"/>
  <c r="Q310" i="43"/>
  <c r="Q309" i="43"/>
  <c r="Q308" i="43"/>
  <c r="Q307" i="43"/>
  <c r="Q306" i="43"/>
  <c r="Q305" i="43"/>
  <c r="Q304" i="43"/>
  <c r="Q313" i="43" s="1"/>
  <c r="Q303" i="43"/>
  <c r="Q302" i="43"/>
  <c r="Q301" i="43"/>
  <c r="Q300" i="43"/>
  <c r="Q299" i="43"/>
  <c r="T75" i="43"/>
  <c r="F76" i="43"/>
  <c r="F300" i="43"/>
  <c r="L287" i="43"/>
  <c r="T105" i="43"/>
  <c r="AB105" i="43" s="1"/>
  <c r="F106" i="43"/>
  <c r="Y314" i="43"/>
  <c r="R258" i="43"/>
  <c r="R254" i="43"/>
  <c r="K284" i="43"/>
  <c r="K288" i="43"/>
  <c r="T272" i="43"/>
  <c r="AB49" i="43"/>
  <c r="N256" i="43"/>
  <c r="G199" i="43"/>
  <c r="G197" i="43"/>
  <c r="G201" i="43"/>
  <c r="H313" i="43"/>
  <c r="H315" i="43"/>
  <c r="H311" i="43"/>
  <c r="H314" i="43" s="1"/>
  <c r="G249" i="43"/>
  <c r="G248" i="43"/>
  <c r="G247" i="43"/>
  <c r="G250" i="43"/>
  <c r="AA288" i="43"/>
  <c r="AA284" i="43"/>
  <c r="T50" i="43"/>
  <c r="F51" i="43"/>
  <c r="L310" i="43"/>
  <c r="L309" i="43"/>
  <c r="L308" i="43"/>
  <c r="L307" i="43"/>
  <c r="L306" i="43"/>
  <c r="L305" i="43"/>
  <c r="L304" i="43"/>
  <c r="L303" i="43"/>
  <c r="L302" i="43"/>
  <c r="L301" i="43"/>
  <c r="L300" i="43"/>
  <c r="L299" i="43"/>
  <c r="J254" i="43"/>
  <c r="J258" i="43"/>
  <c r="F131" i="43"/>
  <c r="T130" i="43"/>
  <c r="AB130" i="43" s="1"/>
  <c r="AC130" i="43" s="1"/>
  <c r="AD130" i="43" s="1"/>
  <c r="AA261" i="43"/>
  <c r="AA230" i="43"/>
  <c r="AA232" i="43"/>
  <c r="AA315" i="43"/>
  <c r="AA311" i="43"/>
  <c r="AA314" i="43" s="1"/>
  <c r="O313" i="43"/>
  <c r="K230" i="43"/>
  <c r="K261" i="43"/>
  <c r="Q200" i="43"/>
  <c r="N258" i="43"/>
  <c r="N254" i="43"/>
  <c r="AB160" i="43"/>
  <c r="AC128" i="43"/>
  <c r="AD128" i="43" s="1"/>
  <c r="I201" i="43"/>
  <c r="I197" i="43"/>
  <c r="I200" i="43" s="1"/>
  <c r="O256" i="43"/>
  <c r="N310" i="43"/>
  <c r="N309" i="43"/>
  <c r="N308" i="43"/>
  <c r="N307" i="43"/>
  <c r="N306" i="43"/>
  <c r="N305" i="43"/>
  <c r="N304" i="43"/>
  <c r="N303" i="43"/>
  <c r="N302" i="43"/>
  <c r="N301" i="43"/>
  <c r="N300" i="43"/>
  <c r="N299" i="43"/>
  <c r="Q286" i="43"/>
  <c r="T161" i="43"/>
  <c r="AB161" i="43" s="1"/>
  <c r="F162" i="43"/>
  <c r="G307" i="43"/>
  <c r="G306" i="43"/>
  <c r="G305" i="43"/>
  <c r="G304" i="43"/>
  <c r="H200" i="43"/>
  <c r="M200" i="43"/>
  <c r="O258" i="43"/>
  <c r="O254" i="43"/>
  <c r="G143" i="43"/>
  <c r="R256" i="43"/>
  <c r="S315" i="43"/>
  <c r="S311" i="43"/>
  <c r="S314" i="43" s="1"/>
  <c r="Q288" i="43"/>
  <c r="Q284" i="43"/>
  <c r="I299" i="43"/>
  <c r="T299" i="43" s="1"/>
  <c r="I310" i="43"/>
  <c r="I309" i="43"/>
  <c r="I308" i="43"/>
  <c r="I303" i="43"/>
  <c r="I302" i="43"/>
  <c r="I300" i="43"/>
  <c r="I301" i="43"/>
  <c r="H256" i="43"/>
  <c r="H258" i="43"/>
  <c r="H254" i="43"/>
  <c r="I253" i="43"/>
  <c r="I246" i="43"/>
  <c r="I245" i="43"/>
  <c r="I244" i="43"/>
  <c r="I243" i="43"/>
  <c r="I242" i="43"/>
  <c r="I252" i="43"/>
  <c r="I251" i="43"/>
  <c r="U284" i="43"/>
  <c r="AA277" i="43"/>
  <c r="AA286" i="43" s="1"/>
  <c r="U288" i="43"/>
  <c r="U286" i="43"/>
  <c r="K286" i="43"/>
  <c r="L258" i="43"/>
  <c r="L254" i="43"/>
  <c r="M310" i="43"/>
  <c r="M309" i="43"/>
  <c r="M308" i="43"/>
  <c r="M307" i="43"/>
  <c r="M306" i="43"/>
  <c r="M305" i="43"/>
  <c r="M304" i="43"/>
  <c r="M303" i="43"/>
  <c r="M302" i="43"/>
  <c r="M301" i="43"/>
  <c r="M300" i="43"/>
  <c r="M299" i="43"/>
  <c r="G200" i="43" l="1"/>
  <c r="O257" i="43"/>
  <c r="AA287" i="43"/>
  <c r="AB299" i="43"/>
  <c r="Q315" i="43"/>
  <c r="Q311" i="43"/>
  <c r="Q314" i="43" s="1"/>
  <c r="M257" i="43"/>
  <c r="M261" i="43"/>
  <c r="I258" i="43"/>
  <c r="I254" i="43"/>
  <c r="F163" i="43"/>
  <c r="T162" i="43"/>
  <c r="AB162" i="43" s="1"/>
  <c r="N257" i="43"/>
  <c r="N261" i="43"/>
  <c r="L313" i="43"/>
  <c r="T106" i="43"/>
  <c r="F107" i="43"/>
  <c r="F188" i="43"/>
  <c r="T187" i="43"/>
  <c r="AB187" i="43" s="1"/>
  <c r="AC187" i="43" s="1"/>
  <c r="AD187" i="43" s="1"/>
  <c r="R313" i="43"/>
  <c r="Q261" i="43"/>
  <c r="G258" i="43"/>
  <c r="G256" i="43"/>
  <c r="G254" i="43"/>
  <c r="T131" i="43"/>
  <c r="F132" i="43"/>
  <c r="T218" i="43"/>
  <c r="F219" i="43"/>
  <c r="R315" i="43"/>
  <c r="R311" i="43"/>
  <c r="T275" i="43"/>
  <c r="AB275" i="43" s="1"/>
  <c r="F276" i="43"/>
  <c r="N311" i="43"/>
  <c r="N315" i="43"/>
  <c r="I315" i="43"/>
  <c r="I311" i="43"/>
  <c r="I314" i="43" s="1"/>
  <c r="AB272" i="43"/>
  <c r="L257" i="43"/>
  <c r="L261" i="43"/>
  <c r="G313" i="43"/>
  <c r="G315" i="43"/>
  <c r="G311" i="43"/>
  <c r="J257" i="43"/>
  <c r="J261" i="43"/>
  <c r="T300" i="43"/>
  <c r="AB300" i="43" s="1"/>
  <c r="AC300" i="43" s="1"/>
  <c r="AD300" i="43" s="1"/>
  <c r="F301" i="43"/>
  <c r="O261" i="43"/>
  <c r="Q287" i="43"/>
  <c r="L315" i="43"/>
  <c r="L311" i="43"/>
  <c r="K287" i="43"/>
  <c r="AC185" i="43"/>
  <c r="AD185" i="43" s="1"/>
  <c r="M315" i="43"/>
  <c r="M311" i="43"/>
  <c r="M313" i="43"/>
  <c r="N313" i="43"/>
  <c r="F52" i="43"/>
  <c r="T51" i="43"/>
  <c r="R257" i="43"/>
  <c r="R261" i="43"/>
  <c r="F77" i="43"/>
  <c r="T76" i="43"/>
  <c r="AB76" i="43" s="1"/>
  <c r="AC76" i="43" s="1"/>
  <c r="AD76" i="43" s="1"/>
  <c r="T242" i="43"/>
  <c r="O314" i="43"/>
  <c r="H257" i="43"/>
  <c r="H261" i="43"/>
  <c r="U287" i="43"/>
  <c r="AB50" i="43"/>
  <c r="AB75" i="43"/>
  <c r="F244" i="43"/>
  <c r="T243" i="43"/>
  <c r="AB243" i="43" s="1"/>
  <c r="AC243" i="43" s="1"/>
  <c r="AD243" i="43" s="1"/>
  <c r="L314" i="43" l="1"/>
  <c r="G314" i="43"/>
  <c r="R314" i="43"/>
  <c r="F164" i="43"/>
  <c r="T163" i="43"/>
  <c r="I257" i="43"/>
  <c r="I261" i="43"/>
  <c r="T301" i="43"/>
  <c r="AB301" i="43" s="1"/>
  <c r="AC301" i="43" s="1"/>
  <c r="AD301" i="43" s="1"/>
  <c r="F302" i="43"/>
  <c r="F189" i="43"/>
  <c r="T188" i="43"/>
  <c r="AB188" i="43" s="1"/>
  <c r="AB218" i="43"/>
  <c r="T219" i="43"/>
  <c r="AB219" i="43" s="1"/>
  <c r="F220" i="43"/>
  <c r="M314" i="43"/>
  <c r="T107" i="43"/>
  <c r="F108" i="43"/>
  <c r="AB242" i="43"/>
  <c r="F133" i="43"/>
  <c r="T132" i="43"/>
  <c r="AB106" i="43"/>
  <c r="AC75" i="43"/>
  <c r="AD75" i="43" s="1"/>
  <c r="AB51" i="43"/>
  <c r="N314" i="43"/>
  <c r="AB131" i="43"/>
  <c r="T52" i="43"/>
  <c r="F53" i="43"/>
  <c r="F59" i="43"/>
  <c r="G257" i="43"/>
  <c r="G261" i="43"/>
  <c r="F245" i="43"/>
  <c r="T244" i="43"/>
  <c r="AB244" i="43" s="1"/>
  <c r="AC244" i="43" s="1"/>
  <c r="AD244" i="43" s="1"/>
  <c r="F78" i="43"/>
  <c r="T77" i="43"/>
  <c r="F277" i="43"/>
  <c r="T276" i="43"/>
  <c r="AB276" i="43" s="1"/>
  <c r="AC299" i="43"/>
  <c r="AD299" i="43" s="1"/>
  <c r="F246" i="43" l="1"/>
  <c r="T245" i="43"/>
  <c r="AB77" i="43"/>
  <c r="AB132" i="43"/>
  <c r="AC132" i="43" s="1"/>
  <c r="AD132" i="43" s="1"/>
  <c r="F79" i="43"/>
  <c r="T78" i="43"/>
  <c r="F109" i="43"/>
  <c r="T108" i="43"/>
  <c r="AB108" i="43" s="1"/>
  <c r="F115" i="43"/>
  <c r="AB163" i="43"/>
  <c r="AC242" i="43"/>
  <c r="AD242" i="43" s="1"/>
  <c r="F54" i="43"/>
  <c r="T53" i="43"/>
  <c r="AB107" i="43"/>
  <c r="AC188" i="43"/>
  <c r="AD188" i="43" s="1"/>
  <c r="F165" i="43"/>
  <c r="T164" i="43"/>
  <c r="F134" i="43"/>
  <c r="T133" i="43"/>
  <c r="AB52" i="43"/>
  <c r="T59" i="43"/>
  <c r="F190" i="43"/>
  <c r="T189" i="43"/>
  <c r="AC131" i="43"/>
  <c r="AD131" i="43" s="1"/>
  <c r="T277" i="43"/>
  <c r="F278" i="43"/>
  <c r="T220" i="43"/>
  <c r="F221" i="43"/>
  <c r="F303" i="43"/>
  <c r="T302" i="43"/>
  <c r="AB302" i="43" s="1"/>
  <c r="AC302" i="43" s="1"/>
  <c r="AD302" i="43" s="1"/>
  <c r="AB164" i="43" l="1"/>
  <c r="F80" i="43"/>
  <c r="T79" i="43"/>
  <c r="T165" i="43"/>
  <c r="AB165" i="43" s="1"/>
  <c r="F166" i="43"/>
  <c r="AB277" i="43"/>
  <c r="AB189" i="43"/>
  <c r="F191" i="43"/>
  <c r="T190" i="43"/>
  <c r="T221" i="43"/>
  <c r="F222" i="43"/>
  <c r="AC77" i="43"/>
  <c r="AD77" i="43" s="1"/>
  <c r="AB220" i="43"/>
  <c r="T109" i="43"/>
  <c r="AB109" i="43" s="1"/>
  <c r="F110" i="43"/>
  <c r="F279" i="43"/>
  <c r="T278" i="43"/>
  <c r="AB278" i="43" s="1"/>
  <c r="T115" i="43"/>
  <c r="AB53" i="43"/>
  <c r="AB59" i="43" s="1"/>
  <c r="AB133" i="43"/>
  <c r="T54" i="43"/>
  <c r="AB54" i="43" s="1"/>
  <c r="F55" i="43"/>
  <c r="AB245" i="43"/>
  <c r="F135" i="43"/>
  <c r="T134" i="43"/>
  <c r="F247" i="43"/>
  <c r="T246" i="43"/>
  <c r="AB246" i="43" s="1"/>
  <c r="AC246" i="43" s="1"/>
  <c r="AD246" i="43" s="1"/>
  <c r="F304" i="43"/>
  <c r="T303" i="43"/>
  <c r="AB303" i="43" s="1"/>
  <c r="AC303" i="43" s="1"/>
  <c r="AD303" i="43" s="1"/>
  <c r="F86" i="43"/>
  <c r="AB78" i="43"/>
  <c r="AC78" i="43" s="1"/>
  <c r="AD78" i="43" s="1"/>
  <c r="F167" i="43" l="1"/>
  <c r="T166" i="43"/>
  <c r="AB166" i="43" s="1"/>
  <c r="AB172" i="43" s="1"/>
  <c r="AB134" i="43"/>
  <c r="AC134" i="43" s="1"/>
  <c r="AD134" i="43" s="1"/>
  <c r="F192" i="43"/>
  <c r="T191" i="43"/>
  <c r="AB191" i="43" s="1"/>
  <c r="AC191" i="43" s="1"/>
  <c r="AD191" i="43" s="1"/>
  <c r="AB79" i="43"/>
  <c r="AC79" i="43" s="1"/>
  <c r="AD79" i="43" s="1"/>
  <c r="F56" i="43"/>
  <c r="T55" i="43"/>
  <c r="F280" i="43"/>
  <c r="T279" i="43"/>
  <c r="T172" i="43"/>
  <c r="T80" i="43"/>
  <c r="F81" i="43"/>
  <c r="F305" i="43"/>
  <c r="T304" i="43"/>
  <c r="T110" i="43"/>
  <c r="AB110" i="43" s="1"/>
  <c r="F111" i="43"/>
  <c r="F223" i="43"/>
  <c r="T222" i="43"/>
  <c r="AC133" i="43"/>
  <c r="AD133" i="43" s="1"/>
  <c r="AB221" i="43"/>
  <c r="AC189" i="43"/>
  <c r="AD189" i="43" s="1"/>
  <c r="AB115" i="43"/>
  <c r="AB190" i="43"/>
  <c r="AC245" i="43"/>
  <c r="AD245" i="43" s="1"/>
  <c r="F248" i="43"/>
  <c r="T247" i="43"/>
  <c r="F286" i="43"/>
  <c r="F136" i="43"/>
  <c r="T135" i="43"/>
  <c r="AB135" i="43" s="1"/>
  <c r="AC135" i="43" s="1"/>
  <c r="AD135" i="43" s="1"/>
  <c r="F172" i="43"/>
  <c r="AB80" i="43" l="1"/>
  <c r="AC80" i="43" s="1"/>
  <c r="AD80" i="43" s="1"/>
  <c r="F193" i="43"/>
  <c r="T192" i="43"/>
  <c r="AB192" i="43" s="1"/>
  <c r="AC192" i="43" s="1"/>
  <c r="AD192" i="43" s="1"/>
  <c r="F199" i="43"/>
  <c r="T223" i="43"/>
  <c r="AB223" i="43" s="1"/>
  <c r="F224" i="43"/>
  <c r="F229" i="43"/>
  <c r="AB86" i="43"/>
  <c r="AC86" i="43" s="1"/>
  <c r="AD86" i="43" s="1"/>
  <c r="AC190" i="43"/>
  <c r="AD190" i="43" s="1"/>
  <c r="AB279" i="43"/>
  <c r="F281" i="43"/>
  <c r="T280" i="43"/>
  <c r="T136" i="43"/>
  <c r="AB136" i="43" s="1"/>
  <c r="AC136" i="43" s="1"/>
  <c r="AD136" i="43" s="1"/>
  <c r="F137" i="43"/>
  <c r="F142" i="43"/>
  <c r="F82" i="43"/>
  <c r="T81" i="43"/>
  <c r="AB81" i="43" s="1"/>
  <c r="AC81" i="43" s="1"/>
  <c r="AD81" i="43" s="1"/>
  <c r="AB304" i="43"/>
  <c r="AB55" i="43"/>
  <c r="T61" i="43"/>
  <c r="AB247" i="43"/>
  <c r="F306" i="43"/>
  <c r="T305" i="43"/>
  <c r="AB305" i="43" s="1"/>
  <c r="AC305" i="43" s="1"/>
  <c r="AD305" i="43" s="1"/>
  <c r="T56" i="43"/>
  <c r="F57" i="43"/>
  <c r="F60" i="43" s="1"/>
  <c r="F61" i="43"/>
  <c r="T167" i="43"/>
  <c r="AB167" i="43" s="1"/>
  <c r="F168" i="43"/>
  <c r="AB222" i="43"/>
  <c r="T229" i="43"/>
  <c r="F249" i="43"/>
  <c r="T248" i="43"/>
  <c r="AB248" i="43" s="1"/>
  <c r="AC248" i="43" s="1"/>
  <c r="AD248" i="43" s="1"/>
  <c r="T111" i="43"/>
  <c r="AB111" i="43" s="1"/>
  <c r="F112" i="43"/>
  <c r="T86" i="43"/>
  <c r="T168" i="43" l="1"/>
  <c r="AB168" i="43" s="1"/>
  <c r="F169" i="43"/>
  <c r="AB229" i="43"/>
  <c r="T142" i="43"/>
  <c r="F225" i="43"/>
  <c r="T224" i="43"/>
  <c r="AB224" i="43" s="1"/>
  <c r="AB280" i="43"/>
  <c r="T286" i="43"/>
  <c r="T137" i="43"/>
  <c r="AB137" i="43" s="1"/>
  <c r="AC137" i="43" s="1"/>
  <c r="AD137" i="43" s="1"/>
  <c r="F138" i="43"/>
  <c r="AC304" i="43"/>
  <c r="AD304" i="43" s="1"/>
  <c r="F194" i="43"/>
  <c r="T193" i="43"/>
  <c r="AB56" i="43"/>
  <c r="T57" i="43"/>
  <c r="T60" i="43" s="1"/>
  <c r="AC247" i="43"/>
  <c r="AD247" i="43" s="1"/>
  <c r="T281" i="43"/>
  <c r="AB281" i="43" s="1"/>
  <c r="F282" i="43"/>
  <c r="T112" i="43"/>
  <c r="F113" i="43"/>
  <c r="F116" i="43" s="1"/>
  <c r="F117" i="43"/>
  <c r="T249" i="43"/>
  <c r="F250" i="43"/>
  <c r="F307" i="43"/>
  <c r="T306" i="43"/>
  <c r="F83" i="43"/>
  <c r="T82" i="43"/>
  <c r="AB82" i="43" s="1"/>
  <c r="AC82" i="43" s="1"/>
  <c r="AD82" i="43" s="1"/>
  <c r="AB142" i="43"/>
  <c r="AC142" i="43" s="1"/>
  <c r="AD142" i="43" s="1"/>
  <c r="AB286" i="43" l="1"/>
  <c r="AB193" i="43"/>
  <c r="T199" i="43"/>
  <c r="F251" i="43"/>
  <c r="T250" i="43"/>
  <c r="AB250" i="43" s="1"/>
  <c r="AC250" i="43" s="1"/>
  <c r="AD250" i="43" s="1"/>
  <c r="AB61" i="43"/>
  <c r="AB57" i="43"/>
  <c r="AB60" i="43" s="1"/>
  <c r="T282" i="43"/>
  <c r="AB282" i="43" s="1"/>
  <c r="F283" i="43"/>
  <c r="T83" i="43"/>
  <c r="F84" i="43"/>
  <c r="F87" i="43" s="1"/>
  <c r="F88" i="43"/>
  <c r="AB249" i="43"/>
  <c r="T225" i="43"/>
  <c r="AB225" i="43" s="1"/>
  <c r="F226" i="43"/>
  <c r="AB306" i="43"/>
  <c r="T313" i="43"/>
  <c r="AB112" i="43"/>
  <c r="T113" i="43"/>
  <c r="T116" i="43" s="1"/>
  <c r="T117" i="43"/>
  <c r="F256" i="43"/>
  <c r="T169" i="43"/>
  <c r="F174" i="43"/>
  <c r="F170" i="43"/>
  <c r="F173" i="43" s="1"/>
  <c r="F195" i="43"/>
  <c r="T194" i="43"/>
  <c r="AB194" i="43" s="1"/>
  <c r="AC194" i="43" s="1"/>
  <c r="AD194" i="43" s="1"/>
  <c r="F308" i="43"/>
  <c r="T307" i="43"/>
  <c r="AB307" i="43" s="1"/>
  <c r="AC307" i="43" s="1"/>
  <c r="AD307" i="43" s="1"/>
  <c r="F313" i="43"/>
  <c r="F139" i="43"/>
  <c r="T138" i="43"/>
  <c r="AB138" i="43" s="1"/>
  <c r="AC138" i="43" s="1"/>
  <c r="AD138" i="43" s="1"/>
  <c r="AC306" i="43" l="1"/>
  <c r="AD306" i="43" s="1"/>
  <c r="AB313" i="43"/>
  <c r="AC313" i="43" s="1"/>
  <c r="AD313" i="43" s="1"/>
  <c r="T226" i="43"/>
  <c r="F227" i="43"/>
  <c r="F231" i="43"/>
  <c r="F309" i="43"/>
  <c r="T308" i="43"/>
  <c r="AB308" i="43" s="1"/>
  <c r="AC308" i="43" s="1"/>
  <c r="AD308" i="43" s="1"/>
  <c r="AB169" i="43"/>
  <c r="T174" i="43"/>
  <c r="T170" i="43"/>
  <c r="T173" i="43" s="1"/>
  <c r="AC249" i="43"/>
  <c r="AD249" i="43" s="1"/>
  <c r="AB256" i="43"/>
  <c r="AC256" i="43" s="1"/>
  <c r="AD256" i="43" s="1"/>
  <c r="AC193" i="43"/>
  <c r="AD193" i="43" s="1"/>
  <c r="AB199" i="43"/>
  <c r="AC199" i="43" s="1"/>
  <c r="AD199" i="43" s="1"/>
  <c r="T256" i="43"/>
  <c r="F252" i="43"/>
  <c r="T251" i="43"/>
  <c r="T139" i="43"/>
  <c r="F144" i="43"/>
  <c r="F140" i="43"/>
  <c r="F143" i="43" s="1"/>
  <c r="F196" i="43"/>
  <c r="T195" i="43"/>
  <c r="AB195" i="43" s="1"/>
  <c r="AC195" i="43" s="1"/>
  <c r="AD195" i="43" s="1"/>
  <c r="AB83" i="43"/>
  <c r="T84" i="43"/>
  <c r="T87" i="43" s="1"/>
  <c r="T88" i="43"/>
  <c r="AB113" i="43"/>
  <c r="AB116" i="43" s="1"/>
  <c r="AB117" i="43"/>
  <c r="T283" i="43"/>
  <c r="F284" i="43"/>
  <c r="F287" i="43" s="1"/>
  <c r="F288" i="43"/>
  <c r="AB283" i="43" l="1"/>
  <c r="T284" i="43"/>
  <c r="T287" i="43" s="1"/>
  <c r="T288" i="43"/>
  <c r="F310" i="43"/>
  <c r="T309" i="43"/>
  <c r="AB309" i="43" s="1"/>
  <c r="AC309" i="43" s="1"/>
  <c r="AD309" i="43" s="1"/>
  <c r="AB139" i="43"/>
  <c r="T140" i="43"/>
  <c r="T143" i="43" s="1"/>
  <c r="T144" i="43"/>
  <c r="AB170" i="43"/>
  <c r="AB173" i="43" s="1"/>
  <c r="AB174" i="43"/>
  <c r="F230" i="43"/>
  <c r="AC83" i="43"/>
  <c r="AD83" i="43" s="1"/>
  <c r="AB88" i="43"/>
  <c r="AC88" i="43" s="1"/>
  <c r="AD88" i="43" s="1"/>
  <c r="AB84" i="43"/>
  <c r="AB226" i="43"/>
  <c r="T227" i="43"/>
  <c r="T231" i="43"/>
  <c r="AB251" i="43"/>
  <c r="T196" i="43"/>
  <c r="F197" i="43"/>
  <c r="F200" i="43" s="1"/>
  <c r="F201" i="43"/>
  <c r="F253" i="43"/>
  <c r="T252" i="43"/>
  <c r="AB252" i="43" s="1"/>
  <c r="AC252" i="43" s="1"/>
  <c r="AD252" i="43" s="1"/>
  <c r="AC139" i="43" l="1"/>
  <c r="AD139" i="43" s="1"/>
  <c r="AB140" i="43"/>
  <c r="AB144" i="43"/>
  <c r="AC144" i="43" s="1"/>
  <c r="AD144" i="43" s="1"/>
  <c r="AB227" i="43"/>
  <c r="AB231" i="43"/>
  <c r="T310" i="43"/>
  <c r="F315" i="43"/>
  <c r="F311" i="43"/>
  <c r="F314" i="43" s="1"/>
  <c r="T253" i="43"/>
  <c r="F254" i="43"/>
  <c r="F258" i="43"/>
  <c r="AC84" i="43"/>
  <c r="AD84" i="43" s="1"/>
  <c r="AB87" i="43"/>
  <c r="AC87" i="43" s="1"/>
  <c r="AD87" i="43" s="1"/>
  <c r="AB196" i="43"/>
  <c r="T197" i="43"/>
  <c r="T200" i="43" s="1"/>
  <c r="T201" i="43"/>
  <c r="AC251" i="43"/>
  <c r="AD251" i="43" s="1"/>
  <c r="T230" i="43"/>
  <c r="AB284" i="43"/>
  <c r="AB287" i="43" s="1"/>
  <c r="AB288" i="43"/>
  <c r="F257" i="43" l="1"/>
  <c r="F261" i="43"/>
  <c r="AB310" i="43"/>
  <c r="T311" i="43"/>
  <c r="T314" i="43" s="1"/>
  <c r="T315" i="43"/>
  <c r="AB232" i="43"/>
  <c r="AB230" i="43"/>
  <c r="AC196" i="43"/>
  <c r="AD196" i="43" s="1"/>
  <c r="AB197" i="43"/>
  <c r="AB201" i="43"/>
  <c r="AC201" i="43" s="1"/>
  <c r="AD201" i="43" s="1"/>
  <c r="AC140" i="43"/>
  <c r="AD140" i="43" s="1"/>
  <c r="AB143" i="43"/>
  <c r="AC143" i="43" s="1"/>
  <c r="AD143" i="43" s="1"/>
  <c r="AB253" i="43"/>
  <c r="T254" i="43"/>
  <c r="T258" i="43"/>
  <c r="AC197" i="43" l="1"/>
  <c r="AD197" i="43" s="1"/>
  <c r="AB200" i="43"/>
  <c r="AC200" i="43" s="1"/>
  <c r="AD200" i="43" s="1"/>
  <c r="AC310" i="43"/>
  <c r="AD310" i="43" s="1"/>
  <c r="AB315" i="43"/>
  <c r="AC315" i="43" s="1"/>
  <c r="AD315" i="43" s="1"/>
  <c r="AB311" i="43"/>
  <c r="T257" i="43"/>
  <c r="T261" i="43"/>
  <c r="AC253" i="43"/>
  <c r="AD253" i="43" s="1"/>
  <c r="AB254" i="43"/>
  <c r="AB258" i="43"/>
  <c r="AC258" i="43" s="1"/>
  <c r="AD258" i="43" s="1"/>
  <c r="AB257" i="43" l="1"/>
  <c r="AC257" i="43" s="1"/>
  <c r="AD257" i="43" s="1"/>
  <c r="AC254" i="43"/>
  <c r="AB261" i="43"/>
  <c r="AC311" i="43"/>
  <c r="AD311" i="43" s="1"/>
  <c r="AB314" i="43"/>
  <c r="AC314" i="43" s="1"/>
  <c r="AD314" i="43" s="1"/>
  <c r="AC261" i="43" l="1"/>
  <c r="AD254" i="43"/>
  <c r="AD261" i="43" s="1"/>
  <c r="D159" i="6" l="1"/>
  <c r="D158" i="6"/>
  <c r="D4" i="36" l="1"/>
  <c r="E13" i="7"/>
  <c r="D12" i="36" s="1"/>
  <c r="D7" i="36"/>
  <c r="C7" i="40"/>
  <c r="C7" i="39"/>
  <c r="D7" i="39"/>
  <c r="C136" i="5"/>
  <c r="E9" i="5"/>
  <c r="E22" i="6" s="1"/>
  <c r="E45" i="6"/>
  <c r="E46" i="6"/>
  <c r="E47" i="6"/>
  <c r="Q61" i="6" s="1"/>
  <c r="E48" i="6"/>
  <c r="E49" i="6"/>
  <c r="E50" i="6"/>
  <c r="E51" i="6"/>
  <c r="E52" i="6"/>
  <c r="E53" i="6"/>
  <c r="E54" i="6"/>
  <c r="E55" i="6"/>
  <c r="E56" i="6"/>
  <c r="D62" i="5"/>
  <c r="E62" i="5"/>
  <c r="F62" i="5"/>
  <c r="G62" i="5"/>
  <c r="H62" i="5"/>
  <c r="I62" i="5"/>
  <c r="J62" i="5"/>
  <c r="K62" i="5"/>
  <c r="L62" i="5"/>
  <c r="C62" i="5"/>
  <c r="E28" i="5"/>
  <c r="E23" i="6"/>
  <c r="C7" i="36"/>
  <c r="D8" i="7"/>
  <c r="C8" i="38" s="1"/>
  <c r="C8" i="7"/>
  <c r="B1" i="7"/>
  <c r="C288" i="6"/>
  <c r="B105" i="5"/>
  <c r="B7" i="5"/>
  <c r="B2" i="6" s="1"/>
  <c r="E6" i="7"/>
  <c r="G1" i="43" s="1"/>
  <c r="C6" i="7"/>
  <c r="E1" i="43" s="1"/>
  <c r="D6" i="7"/>
  <c r="F1" i="43" s="1"/>
  <c r="C7" i="7"/>
  <c r="D7" i="7"/>
  <c r="B42" i="6"/>
  <c r="B143" i="6"/>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6" i="10"/>
  <c r="E7" i="10"/>
  <c r="E8" i="10"/>
  <c r="E9" i="10"/>
  <c r="E87" i="10"/>
  <c r="D170" i="6"/>
  <c r="D169" i="6"/>
  <c r="D171" i="6" s="1"/>
  <c r="Q80" i="6"/>
  <c r="C9" i="6"/>
  <c r="D9" i="6"/>
  <c r="P9" i="6" s="1"/>
  <c r="E9" i="6"/>
  <c r="F9" i="6"/>
  <c r="G9" i="6"/>
  <c r="H9" i="6"/>
  <c r="T9" i="6" s="1"/>
  <c r="I9" i="6"/>
  <c r="J9" i="6"/>
  <c r="K9" i="6"/>
  <c r="L9" i="6"/>
  <c r="X9" i="6" s="1"/>
  <c r="C10" i="6"/>
  <c r="D10" i="6"/>
  <c r="E10" i="6"/>
  <c r="F10" i="6"/>
  <c r="G10" i="6"/>
  <c r="H10" i="6"/>
  <c r="I10" i="6"/>
  <c r="J10" i="6"/>
  <c r="K10" i="6"/>
  <c r="L10" i="6"/>
  <c r="C11" i="6"/>
  <c r="D11" i="6"/>
  <c r="E11" i="6"/>
  <c r="F11" i="6"/>
  <c r="G11" i="6"/>
  <c r="H11" i="6"/>
  <c r="T11" i="6" s="1"/>
  <c r="I11" i="6"/>
  <c r="J11" i="6"/>
  <c r="K11" i="6"/>
  <c r="L11" i="6"/>
  <c r="X11" i="6" s="1"/>
  <c r="C12" i="6"/>
  <c r="D12" i="6"/>
  <c r="E12" i="6"/>
  <c r="F12" i="6"/>
  <c r="R12" i="6" s="1"/>
  <c r="G12" i="6"/>
  <c r="H12" i="6"/>
  <c r="I12" i="6"/>
  <c r="J12" i="6"/>
  <c r="K12" i="6"/>
  <c r="L12" i="6"/>
  <c r="C13" i="6"/>
  <c r="D13" i="6"/>
  <c r="P13" i="6" s="1"/>
  <c r="E13" i="6"/>
  <c r="F13" i="6"/>
  <c r="G13" i="6"/>
  <c r="H13" i="6"/>
  <c r="I13" i="6"/>
  <c r="J13" i="6"/>
  <c r="K13" i="6"/>
  <c r="L13" i="6"/>
  <c r="X13" i="6" s="1"/>
  <c r="C14" i="6"/>
  <c r="D14" i="6"/>
  <c r="E14" i="6"/>
  <c r="F14" i="6"/>
  <c r="G14" i="6"/>
  <c r="H14" i="6"/>
  <c r="I14" i="6"/>
  <c r="J14" i="6"/>
  <c r="V14" i="6" s="1"/>
  <c r="K14" i="6"/>
  <c r="L14" i="6"/>
  <c r="C15" i="6"/>
  <c r="D15" i="6"/>
  <c r="E15" i="6"/>
  <c r="F15" i="6"/>
  <c r="G15" i="6"/>
  <c r="H15" i="6"/>
  <c r="T15" i="6" s="1"/>
  <c r="I15" i="6"/>
  <c r="J15" i="6"/>
  <c r="K15" i="6"/>
  <c r="L15" i="6"/>
  <c r="C16" i="6"/>
  <c r="D16" i="6"/>
  <c r="E16" i="6"/>
  <c r="F16" i="6"/>
  <c r="R16" i="6" s="1"/>
  <c r="G16" i="6"/>
  <c r="H16" i="6"/>
  <c r="I16" i="6"/>
  <c r="J16" i="6"/>
  <c r="V16" i="6" s="1"/>
  <c r="K16" i="6"/>
  <c r="L16" i="6"/>
  <c r="C17" i="6"/>
  <c r="D17" i="6"/>
  <c r="E17" i="6"/>
  <c r="F17" i="6"/>
  <c r="G17" i="6"/>
  <c r="H17" i="6"/>
  <c r="I17" i="6"/>
  <c r="J17" i="6"/>
  <c r="K17" i="6"/>
  <c r="L17" i="6"/>
  <c r="X17" i="6" s="1"/>
  <c r="C18" i="6"/>
  <c r="D18" i="6"/>
  <c r="E18" i="6"/>
  <c r="F18" i="6"/>
  <c r="G18" i="6"/>
  <c r="H18" i="6"/>
  <c r="I18" i="6"/>
  <c r="J18" i="6"/>
  <c r="K18" i="6"/>
  <c r="L18" i="6"/>
  <c r="C19" i="6"/>
  <c r="D19" i="6"/>
  <c r="P19" i="6" s="1"/>
  <c r="E19" i="6"/>
  <c r="F19" i="6"/>
  <c r="G19" i="6"/>
  <c r="H19" i="6"/>
  <c r="T19" i="6" s="1"/>
  <c r="I19" i="6"/>
  <c r="J19" i="6"/>
  <c r="K19" i="6"/>
  <c r="L19" i="6"/>
  <c r="C20" i="6"/>
  <c r="D20" i="6"/>
  <c r="E20" i="6"/>
  <c r="F20" i="6"/>
  <c r="G20" i="6"/>
  <c r="H20" i="6"/>
  <c r="I20" i="6"/>
  <c r="J20" i="6"/>
  <c r="K20" i="6"/>
  <c r="L20" i="6"/>
  <c r="X149" i="6"/>
  <c r="D16" i="7"/>
  <c r="D17" i="7"/>
  <c r="C17" i="7"/>
  <c r="C16" i="7"/>
  <c r="D13" i="7"/>
  <c r="D12" i="39" s="1"/>
  <c r="C13" i="7"/>
  <c r="C12" i="39" s="1"/>
  <c r="C12" i="36"/>
  <c r="AD149" i="6"/>
  <c r="AD148" i="6"/>
  <c r="AE145" i="6"/>
  <c r="AF145" i="6"/>
  <c r="AG145" i="6"/>
  <c r="F147" i="6" s="1"/>
  <c r="AH145" i="6"/>
  <c r="AI145" i="6"/>
  <c r="AJ145" i="6"/>
  <c r="AK145" i="6"/>
  <c r="AL145" i="6"/>
  <c r="AM145" i="6"/>
  <c r="AE146" i="6"/>
  <c r="AF146" i="6"/>
  <c r="E149" i="6" s="1"/>
  <c r="AG146" i="6"/>
  <c r="F149" i="6" s="1"/>
  <c r="AH146" i="6"/>
  <c r="AI146" i="6"/>
  <c r="AJ146" i="6"/>
  <c r="AK146" i="6"/>
  <c r="AL146" i="6"/>
  <c r="AM146" i="6"/>
  <c r="AD146" i="6"/>
  <c r="AD145" i="6"/>
  <c r="D166" i="6"/>
  <c r="C166" i="6"/>
  <c r="Q79" i="6"/>
  <c r="Q78" i="6"/>
  <c r="I68" i="6"/>
  <c r="I69" i="6" s="1"/>
  <c r="H68" i="6"/>
  <c r="I63" i="6"/>
  <c r="I64" i="6" s="1"/>
  <c r="H63" i="6"/>
  <c r="D68" i="6"/>
  <c r="D63" i="6"/>
  <c r="C64" i="6"/>
  <c r="C65" i="6"/>
  <c r="C66" i="6"/>
  <c r="C67" i="6"/>
  <c r="C68" i="6"/>
  <c r="C69" i="6"/>
  <c r="C70" i="6"/>
  <c r="C71" i="6"/>
  <c r="C72" i="6"/>
  <c r="C73" i="6"/>
  <c r="C74" i="6"/>
  <c r="C63" i="6"/>
  <c r="AE45" i="6"/>
  <c r="L147" i="6" s="1"/>
  <c r="AD45" i="6"/>
  <c r="AB46" i="6"/>
  <c r="AB47" i="6"/>
  <c r="AB48" i="6"/>
  <c r="AB49" i="6"/>
  <c r="AB50" i="6"/>
  <c r="AB51" i="6"/>
  <c r="AB52" i="6"/>
  <c r="L52" i="6" s="1"/>
  <c r="AB53" i="6"/>
  <c r="AB54" i="6"/>
  <c r="AB55" i="6"/>
  <c r="AB56" i="6"/>
  <c r="AB45" i="6"/>
  <c r="D45" i="6"/>
  <c r="F45" i="6"/>
  <c r="G45" i="6"/>
  <c r="H45" i="6"/>
  <c r="I45" i="6"/>
  <c r="J45" i="6"/>
  <c r="K45" i="6"/>
  <c r="D46" i="6"/>
  <c r="F46" i="6"/>
  <c r="G46" i="6"/>
  <c r="H46" i="6"/>
  <c r="I46" i="6"/>
  <c r="J46" i="6"/>
  <c r="K46" i="6"/>
  <c r="D47" i="6"/>
  <c r="F47" i="6"/>
  <c r="G47" i="6"/>
  <c r="H47" i="6"/>
  <c r="I47" i="6"/>
  <c r="U61" i="6" s="1"/>
  <c r="J47" i="6"/>
  <c r="K47" i="6"/>
  <c r="D48" i="6"/>
  <c r="F48" i="6"/>
  <c r="G48" i="6"/>
  <c r="H48" i="6"/>
  <c r="I48" i="6"/>
  <c r="J48" i="6"/>
  <c r="K48" i="6"/>
  <c r="D49" i="6"/>
  <c r="F49" i="6"/>
  <c r="G49" i="6"/>
  <c r="H49" i="6"/>
  <c r="I49" i="6"/>
  <c r="J49" i="6"/>
  <c r="K49" i="6"/>
  <c r="D50" i="6"/>
  <c r="F50" i="6"/>
  <c r="G50" i="6"/>
  <c r="H50" i="6"/>
  <c r="I50" i="6"/>
  <c r="J50" i="6"/>
  <c r="K50" i="6"/>
  <c r="D51" i="6"/>
  <c r="D182" i="6" s="1"/>
  <c r="F51" i="6"/>
  <c r="G51" i="6"/>
  <c r="H51" i="6"/>
  <c r="I51" i="6"/>
  <c r="J51" i="6"/>
  <c r="K51" i="6"/>
  <c r="D52" i="6"/>
  <c r="F52" i="6"/>
  <c r="G52" i="6"/>
  <c r="H52" i="6"/>
  <c r="I52" i="6"/>
  <c r="J52" i="6"/>
  <c r="K52" i="6"/>
  <c r="D53" i="6"/>
  <c r="F53" i="6"/>
  <c r="G53" i="6"/>
  <c r="H53" i="6"/>
  <c r="I53" i="6"/>
  <c r="J53" i="6"/>
  <c r="K53" i="6"/>
  <c r="D54" i="6"/>
  <c r="F54" i="6"/>
  <c r="G54" i="6"/>
  <c r="H54" i="6"/>
  <c r="I54" i="6"/>
  <c r="J54" i="6"/>
  <c r="K54" i="6"/>
  <c r="D55" i="6"/>
  <c r="F55" i="6"/>
  <c r="G55" i="6"/>
  <c r="H55" i="6"/>
  <c r="I55" i="6"/>
  <c r="J55" i="6"/>
  <c r="K55" i="6"/>
  <c r="D56" i="6"/>
  <c r="F56" i="6"/>
  <c r="G56" i="6"/>
  <c r="H56" i="6"/>
  <c r="I56" i="6"/>
  <c r="J56" i="6"/>
  <c r="K56" i="6"/>
  <c r="C46" i="6"/>
  <c r="C47" i="6"/>
  <c r="C48" i="6"/>
  <c r="C49" i="6"/>
  <c r="C50" i="6"/>
  <c r="C51" i="6"/>
  <c r="C52" i="6"/>
  <c r="O49" i="6" s="1"/>
  <c r="C53" i="6"/>
  <c r="C54" i="6"/>
  <c r="C55" i="6"/>
  <c r="C56" i="6"/>
  <c r="C45" i="6"/>
  <c r="E27" i="6"/>
  <c r="L27" i="6"/>
  <c r="E28" i="6"/>
  <c r="Q28" i="6" s="1"/>
  <c r="L28" i="6"/>
  <c r="X28" i="6" s="1"/>
  <c r="E29" i="6"/>
  <c r="L29" i="6"/>
  <c r="E30" i="6"/>
  <c r="L30" i="6"/>
  <c r="E31" i="6"/>
  <c r="L31" i="6"/>
  <c r="E32" i="6"/>
  <c r="Q32" i="6" s="1"/>
  <c r="L32" i="6"/>
  <c r="E33" i="6"/>
  <c r="L33" i="6"/>
  <c r="E34" i="6"/>
  <c r="L34" i="6"/>
  <c r="X34" i="6" s="1"/>
  <c r="E35" i="6"/>
  <c r="L35" i="6"/>
  <c r="E36" i="6"/>
  <c r="Q36" i="6" s="1"/>
  <c r="L36" i="6"/>
  <c r="E37" i="6"/>
  <c r="L37" i="6"/>
  <c r="E38" i="6"/>
  <c r="L38" i="6"/>
  <c r="E147" i="6"/>
  <c r="C147" i="6"/>
  <c r="C79" i="6"/>
  <c r="C80" i="6" s="1"/>
  <c r="M45" i="6"/>
  <c r="D149" i="6"/>
  <c r="H64" i="6"/>
  <c r="H65" i="6"/>
  <c r="H66" i="6"/>
  <c r="H67" i="6"/>
  <c r="G149" i="6"/>
  <c r="H149" i="6"/>
  <c r="I149" i="6"/>
  <c r="J149" i="6"/>
  <c r="H69" i="6"/>
  <c r="H70" i="6"/>
  <c r="H71" i="6"/>
  <c r="D147" i="6"/>
  <c r="G147" i="6"/>
  <c r="H147" i="6"/>
  <c r="H182" i="6" s="1"/>
  <c r="I147" i="6"/>
  <c r="K147" i="6"/>
  <c r="K149" i="6"/>
  <c r="D73" i="6"/>
  <c r="D71" i="6"/>
  <c r="Q81" i="6"/>
  <c r="E265" i="6"/>
  <c r="F265" i="6" s="1"/>
  <c r="F68" i="7" s="1"/>
  <c r="C265" i="6"/>
  <c r="D265" i="6" s="1"/>
  <c r="D68" i="7" s="1"/>
  <c r="H154" i="6"/>
  <c r="R167" i="6"/>
  <c r="Q167" i="6"/>
  <c r="C25" i="6"/>
  <c r="D25" i="6"/>
  <c r="E25" i="6"/>
  <c r="F25" i="6"/>
  <c r="G25" i="6"/>
  <c r="H25" i="6"/>
  <c r="I25" i="6"/>
  <c r="J25" i="6"/>
  <c r="K25" i="6"/>
  <c r="L25" i="6"/>
  <c r="D159" i="7"/>
  <c r="E159" i="7"/>
  <c r="F159" i="7"/>
  <c r="G159" i="7"/>
  <c r="H159" i="7"/>
  <c r="I159" i="7"/>
  <c r="J159" i="7"/>
  <c r="C159" i="7"/>
  <c r="E243" i="6"/>
  <c r="E46" i="7" s="1"/>
  <c r="E87" i="7" s="1"/>
  <c r="D243" i="6"/>
  <c r="D46" i="7" s="1"/>
  <c r="D87" i="7" s="1"/>
  <c r="F243" i="6"/>
  <c r="F46" i="7" s="1"/>
  <c r="F87" i="7" s="1"/>
  <c r="G243" i="6"/>
  <c r="G46" i="7" s="1"/>
  <c r="G87" i="7" s="1"/>
  <c r="H243" i="6"/>
  <c r="H46" i="7" s="1"/>
  <c r="H87" i="7" s="1"/>
  <c r="I243" i="6"/>
  <c r="I46" i="7"/>
  <c r="I87" i="7" s="1"/>
  <c r="J243" i="6"/>
  <c r="J46" i="7" s="1"/>
  <c r="J87" i="7" s="1"/>
  <c r="C243" i="6"/>
  <c r="C46" i="7" s="1"/>
  <c r="C87" i="7" s="1"/>
  <c r="O9" i="6"/>
  <c r="O10" i="6"/>
  <c r="O11" i="6"/>
  <c r="O12" i="6"/>
  <c r="O13" i="6"/>
  <c r="D161" i="6"/>
  <c r="C161" i="6"/>
  <c r="E68" i="6"/>
  <c r="I70" i="6"/>
  <c r="I71" i="6"/>
  <c r="I67" i="6"/>
  <c r="X10" i="6"/>
  <c r="X12" i="6"/>
  <c r="H72" i="6"/>
  <c r="H73" i="6"/>
  <c r="H74" i="6"/>
  <c r="L144" i="6"/>
  <c r="K144" i="6"/>
  <c r="D209" i="6"/>
  <c r="J209" i="6" s="1"/>
  <c r="C209" i="6"/>
  <c r="I209" i="6" s="1"/>
  <c r="L128" i="6"/>
  <c r="AD128" i="6" s="1"/>
  <c r="E128" i="6"/>
  <c r="T128" i="6" s="1"/>
  <c r="D176" i="6"/>
  <c r="E176" i="6"/>
  <c r="F176" i="6"/>
  <c r="G176" i="6"/>
  <c r="H176" i="6"/>
  <c r="I176" i="6"/>
  <c r="J176" i="6"/>
  <c r="C176" i="6"/>
  <c r="X38" i="6"/>
  <c r="X30" i="6"/>
  <c r="C285" i="6"/>
  <c r="C284" i="6"/>
  <c r="P43" i="6"/>
  <c r="Q43" i="6"/>
  <c r="R43" i="6"/>
  <c r="S43" i="6"/>
  <c r="T43" i="6"/>
  <c r="U43" i="6"/>
  <c r="V43" i="6"/>
  <c r="W43" i="6"/>
  <c r="X43" i="6"/>
  <c r="O43" i="6"/>
  <c r="D192" i="6"/>
  <c r="E192" i="6"/>
  <c r="F192" i="6"/>
  <c r="G192" i="6"/>
  <c r="H192" i="6"/>
  <c r="I192" i="6"/>
  <c r="J192" i="6"/>
  <c r="C192" i="6"/>
  <c r="D144" i="6"/>
  <c r="E144" i="6"/>
  <c r="F144" i="6"/>
  <c r="G144" i="6"/>
  <c r="H144" i="6"/>
  <c r="I144" i="6"/>
  <c r="J144" i="6"/>
  <c r="C144" i="6"/>
  <c r="D128" i="6"/>
  <c r="F128" i="6"/>
  <c r="G128" i="6"/>
  <c r="H128" i="6"/>
  <c r="I128" i="6"/>
  <c r="J128" i="6"/>
  <c r="K128" i="6"/>
  <c r="C128" i="6"/>
  <c r="D110" i="6"/>
  <c r="E110" i="6"/>
  <c r="F110" i="6"/>
  <c r="G110" i="6"/>
  <c r="H110" i="6"/>
  <c r="I110" i="6"/>
  <c r="J110" i="6"/>
  <c r="K110" i="6"/>
  <c r="L110" i="6"/>
  <c r="C110" i="6"/>
  <c r="D92" i="6"/>
  <c r="E92" i="6"/>
  <c r="F92" i="6"/>
  <c r="G92" i="6"/>
  <c r="H92" i="6"/>
  <c r="I92" i="6"/>
  <c r="J92" i="6"/>
  <c r="K92" i="6"/>
  <c r="L92" i="6"/>
  <c r="D77" i="6"/>
  <c r="E77" i="6"/>
  <c r="F77" i="6"/>
  <c r="G77" i="6"/>
  <c r="H77" i="6"/>
  <c r="I77" i="6"/>
  <c r="J77" i="6"/>
  <c r="K77" i="6"/>
  <c r="L77" i="6"/>
  <c r="P25" i="6"/>
  <c r="Q25" i="6"/>
  <c r="R25" i="6"/>
  <c r="S25" i="6"/>
  <c r="T25" i="6"/>
  <c r="U25" i="6"/>
  <c r="V25" i="6"/>
  <c r="W25" i="6"/>
  <c r="X25" i="6"/>
  <c r="O25" i="6"/>
  <c r="D43" i="6"/>
  <c r="E43" i="6"/>
  <c r="F43" i="6"/>
  <c r="G43" i="6"/>
  <c r="H43" i="6"/>
  <c r="I43" i="6"/>
  <c r="J43" i="6"/>
  <c r="K43" i="6"/>
  <c r="L43" i="6"/>
  <c r="C92" i="6"/>
  <c r="C77" i="6"/>
  <c r="C43" i="6"/>
  <c r="P7" i="6"/>
  <c r="Q7" i="6"/>
  <c r="R7" i="6"/>
  <c r="S7" i="6"/>
  <c r="T7" i="6"/>
  <c r="U7" i="6"/>
  <c r="V7" i="6"/>
  <c r="W7" i="6"/>
  <c r="X7" i="6"/>
  <c r="O7" i="6"/>
  <c r="Q38" i="6"/>
  <c r="X37" i="6"/>
  <c r="Q37" i="6"/>
  <c r="X36" i="6"/>
  <c r="X35" i="6"/>
  <c r="Q35" i="6"/>
  <c r="Q34" i="6"/>
  <c r="X33" i="6"/>
  <c r="X31" i="6"/>
  <c r="Q31" i="6"/>
  <c r="Q30" i="6"/>
  <c r="X29" i="6"/>
  <c r="Q29" i="6"/>
  <c r="X27" i="6"/>
  <c r="Q27" i="6"/>
  <c r="Q9" i="6"/>
  <c r="R9" i="6"/>
  <c r="S9" i="6"/>
  <c r="W9" i="6"/>
  <c r="U9" i="6"/>
  <c r="V9" i="6"/>
  <c r="P10" i="6"/>
  <c r="Q10" i="6"/>
  <c r="R10" i="6"/>
  <c r="S10" i="6"/>
  <c r="W10" i="6"/>
  <c r="T10" i="6"/>
  <c r="U10" i="6"/>
  <c r="V10" i="6"/>
  <c r="P11" i="6"/>
  <c r="Q11" i="6"/>
  <c r="R11" i="6"/>
  <c r="S11" i="6"/>
  <c r="W11" i="6"/>
  <c r="U11" i="6"/>
  <c r="V11" i="6"/>
  <c r="P12" i="6"/>
  <c r="Q12" i="6"/>
  <c r="S12" i="6"/>
  <c r="W12" i="6"/>
  <c r="T12" i="6"/>
  <c r="U12" i="6"/>
  <c r="V12" i="6"/>
  <c r="Q13" i="6"/>
  <c r="R13" i="6"/>
  <c r="S13" i="6"/>
  <c r="W13" i="6"/>
  <c r="T13" i="6"/>
  <c r="U13" i="6"/>
  <c r="V13" i="6"/>
  <c r="P14" i="6"/>
  <c r="Q14" i="6"/>
  <c r="S14" i="6"/>
  <c r="W14" i="6"/>
  <c r="T14" i="6"/>
  <c r="X14" i="6"/>
  <c r="U14" i="6"/>
  <c r="P15" i="6"/>
  <c r="Q15" i="6"/>
  <c r="R15" i="6"/>
  <c r="S15" i="6"/>
  <c r="W15" i="6"/>
  <c r="X15" i="6"/>
  <c r="U15" i="6"/>
  <c r="V15" i="6"/>
  <c r="P16" i="6"/>
  <c r="Q16" i="6"/>
  <c r="S16" i="6"/>
  <c r="W16" i="6"/>
  <c r="T16" i="6"/>
  <c r="X16" i="6"/>
  <c r="U16" i="6"/>
  <c r="P17" i="6"/>
  <c r="Q17" i="6"/>
  <c r="R17" i="6"/>
  <c r="S17" i="6"/>
  <c r="W17" i="6"/>
  <c r="T17" i="6"/>
  <c r="U17" i="6"/>
  <c r="V17" i="6"/>
  <c r="P18" i="6"/>
  <c r="Q18" i="6"/>
  <c r="R18" i="6"/>
  <c r="S18" i="6"/>
  <c r="W18" i="6"/>
  <c r="T18" i="6"/>
  <c r="X18" i="6"/>
  <c r="U18" i="6"/>
  <c r="V18" i="6"/>
  <c r="Q19" i="6"/>
  <c r="R19" i="6"/>
  <c r="S19" i="6"/>
  <c r="W19" i="6"/>
  <c r="X19" i="6"/>
  <c r="U19" i="6"/>
  <c r="V19" i="6"/>
  <c r="P20" i="6"/>
  <c r="Q20" i="6"/>
  <c r="S20" i="6"/>
  <c r="W20" i="6"/>
  <c r="T20" i="6"/>
  <c r="X20" i="6"/>
  <c r="U20" i="6"/>
  <c r="V20" i="6"/>
  <c r="O14" i="6"/>
  <c r="O15" i="6"/>
  <c r="O16" i="6"/>
  <c r="O17" i="6"/>
  <c r="O18" i="6"/>
  <c r="O19" i="6"/>
  <c r="O20" i="6"/>
  <c r="F79" i="6"/>
  <c r="F80" i="6" s="1"/>
  <c r="Q128" i="6"/>
  <c r="E68" i="7"/>
  <c r="J68" i="7" s="1"/>
  <c r="C163" i="6"/>
  <c r="C164" i="6" s="1"/>
  <c r="D163" i="6"/>
  <c r="L51" i="6"/>
  <c r="L47" i="6"/>
  <c r="L54" i="6"/>
  <c r="L50" i="6"/>
  <c r="L56" i="6"/>
  <c r="L53" i="6"/>
  <c r="L49" i="6"/>
  <c r="L55" i="6"/>
  <c r="L48" i="6"/>
  <c r="I217" i="6"/>
  <c r="I273" i="6" s="1"/>
  <c r="J217" i="6"/>
  <c r="J273" i="6" s="1"/>
  <c r="J75" i="7" s="1"/>
  <c r="J112" i="7" s="1"/>
  <c r="C283" i="6"/>
  <c r="I66" i="6" l="1"/>
  <c r="C13" i="39"/>
  <c r="C14" i="39" s="1"/>
  <c r="I65" i="6"/>
  <c r="Q46" i="6"/>
  <c r="I72" i="6"/>
  <c r="I182" i="6"/>
  <c r="R61" i="6"/>
  <c r="C13" i="36"/>
  <c r="C14" i="36" s="1"/>
  <c r="I73" i="6"/>
  <c r="R65" i="6"/>
  <c r="J147" i="6"/>
  <c r="D8" i="39" s="1"/>
  <c r="C14" i="7"/>
  <c r="D14" i="7" s="1"/>
  <c r="D13" i="36"/>
  <c r="D14" i="36" s="1"/>
  <c r="I74" i="6"/>
  <c r="P49" i="6"/>
  <c r="AF45" i="6"/>
  <c r="Q49" i="6"/>
  <c r="E7" i="7"/>
  <c r="C12" i="41"/>
  <c r="X49" i="6"/>
  <c r="S65" i="6"/>
  <c r="U45" i="6"/>
  <c r="E27" i="5"/>
  <c r="E4" i="6"/>
  <c r="D69" i="6"/>
  <c r="D70" i="6"/>
  <c r="E105" i="7"/>
  <c r="J105" i="7" s="1"/>
  <c r="J214" i="6"/>
  <c r="F183" i="6"/>
  <c r="H183" i="6"/>
  <c r="C281" i="6"/>
  <c r="I213" i="6"/>
  <c r="J213" i="6"/>
  <c r="U131" i="6"/>
  <c r="D64" i="6"/>
  <c r="D74" i="6"/>
  <c r="Q131" i="6"/>
  <c r="Q65" i="6"/>
  <c r="Q68" i="6" s="1"/>
  <c r="E71" i="6"/>
  <c r="R128" i="6"/>
  <c r="R20" i="6"/>
  <c r="D65" i="6"/>
  <c r="L46" i="6"/>
  <c r="AA128" i="6"/>
  <c r="T132" i="6"/>
  <c r="D66" i="6"/>
  <c r="I183" i="6"/>
  <c r="C183" i="6"/>
  <c r="R45" i="6"/>
  <c r="T135" i="6"/>
  <c r="D67" i="6"/>
  <c r="C182" i="6"/>
  <c r="E73" i="6"/>
  <c r="E63" i="6"/>
  <c r="C68" i="7"/>
  <c r="C105" i="7" s="1"/>
  <c r="E178" i="6"/>
  <c r="I57" i="6"/>
  <c r="I178" i="6" s="1"/>
  <c r="C57" i="6"/>
  <c r="U128" i="6"/>
  <c r="R14" i="6"/>
  <c r="S49" i="6"/>
  <c r="S66" i="6" s="1"/>
  <c r="E57" i="6"/>
  <c r="O53" i="6"/>
  <c r="O54" i="6" s="1"/>
  <c r="J184" i="7"/>
  <c r="X128" i="6"/>
  <c r="D72" i="6"/>
  <c r="I75" i="7"/>
  <c r="C99" i="6"/>
  <c r="C81" i="6"/>
  <c r="C95" i="6"/>
  <c r="C149" i="6"/>
  <c r="C178" i="6" s="1"/>
  <c r="J183" i="6"/>
  <c r="F81" i="6"/>
  <c r="F99" i="6"/>
  <c r="F117" i="6" s="1"/>
  <c r="F95" i="6"/>
  <c r="F113" i="6" s="1"/>
  <c r="Q136" i="6"/>
  <c r="E182" i="6"/>
  <c r="E183" i="6"/>
  <c r="Q50" i="6"/>
  <c r="Q33" i="6"/>
  <c r="Q132" i="6" s="1"/>
  <c r="U49" i="6"/>
  <c r="U65" i="6"/>
  <c r="U68" i="6" s="1"/>
  <c r="K57" i="6"/>
  <c r="W49" i="6"/>
  <c r="W65" i="6"/>
  <c r="R49" i="6"/>
  <c r="F57" i="6"/>
  <c r="F178" i="6" s="1"/>
  <c r="T45" i="6"/>
  <c r="H57" i="6"/>
  <c r="H178" i="6" s="1"/>
  <c r="J57" i="6"/>
  <c r="J178" i="6" s="1"/>
  <c r="V45" i="6"/>
  <c r="D183" i="6"/>
  <c r="P45" i="6"/>
  <c r="D57" i="6"/>
  <c r="D178" i="6" s="1"/>
  <c r="X32" i="6"/>
  <c r="X50" i="6"/>
  <c r="O45" i="6"/>
  <c r="W61" i="6"/>
  <c r="W45" i="6"/>
  <c r="W62" i="6" s="1"/>
  <c r="T49" i="6"/>
  <c r="T65" i="6"/>
  <c r="V49" i="6"/>
  <c r="V65" i="6"/>
  <c r="G183" i="6"/>
  <c r="S45" i="6"/>
  <c r="G57" i="6"/>
  <c r="G178" i="6" s="1"/>
  <c r="U62" i="6"/>
  <c r="AB57" i="6"/>
  <c r="L45" i="6"/>
  <c r="P65" i="6"/>
  <c r="P66" i="6" s="1"/>
  <c r="V61" i="6"/>
  <c r="T61" i="6"/>
  <c r="P61" i="6"/>
  <c r="S61" i="6"/>
  <c r="S68" i="6" s="1"/>
  <c r="R131" i="6"/>
  <c r="R132" i="6"/>
  <c r="X65" i="6"/>
  <c r="X66" i="6" s="1"/>
  <c r="T136" i="6"/>
  <c r="L149" i="6"/>
  <c r="U132" i="6"/>
  <c r="I79" i="6"/>
  <c r="I80" i="6" s="1"/>
  <c r="D79" i="6"/>
  <c r="D80" i="6" s="1"/>
  <c r="L79" i="6"/>
  <c r="L80" i="6" s="1"/>
  <c r="G79" i="6"/>
  <c r="G80" i="6" s="1"/>
  <c r="J79" i="6"/>
  <c r="J80" i="6" s="1"/>
  <c r="H79" i="6"/>
  <c r="H80" i="6" s="1"/>
  <c r="E79" i="6"/>
  <c r="E80" i="6" s="1"/>
  <c r="K79" i="6"/>
  <c r="K80" i="6" s="1"/>
  <c r="C84" i="6"/>
  <c r="I214" i="6"/>
  <c r="J212" i="6"/>
  <c r="G182" i="6"/>
  <c r="I212" i="6"/>
  <c r="F182" i="6"/>
  <c r="Q160" i="6"/>
  <c r="C280" i="6"/>
  <c r="R68" i="6"/>
  <c r="P53" i="6"/>
  <c r="E65" i="6"/>
  <c r="C286" i="6"/>
  <c r="T131" i="6"/>
  <c r="W128" i="6"/>
  <c r="D164" i="6"/>
  <c r="AC128" i="6"/>
  <c r="O65" i="6"/>
  <c r="O61" i="6"/>
  <c r="Q135" i="6"/>
  <c r="Z128" i="6"/>
  <c r="Q45" i="6"/>
  <c r="C8" i="39" l="1"/>
  <c r="C10" i="39" s="1"/>
  <c r="C16" i="39" s="1"/>
  <c r="J182" i="6"/>
  <c r="E177" i="7"/>
  <c r="J177" i="7" s="1"/>
  <c r="V66" i="6"/>
  <c r="D8" i="36"/>
  <c r="D10" i="36" s="1"/>
  <c r="D16" i="36" s="1"/>
  <c r="C8" i="36"/>
  <c r="C10" i="36" s="1"/>
  <c r="C16" i="36" s="1"/>
  <c r="P68" i="6"/>
  <c r="U66" i="6"/>
  <c r="U69" i="6" s="1"/>
  <c r="E14" i="7"/>
  <c r="C13" i="40" s="1"/>
  <c r="C14" i="40" s="1"/>
  <c r="D13" i="39"/>
  <c r="D14" i="39" s="1"/>
  <c r="E70" i="6"/>
  <c r="E69" i="6"/>
  <c r="R47" i="6"/>
  <c r="R62" i="6"/>
  <c r="V68" i="6"/>
  <c r="Q66" i="6"/>
  <c r="E72" i="6"/>
  <c r="E74" i="6"/>
  <c r="J269" i="6"/>
  <c r="I68" i="7"/>
  <c r="I269" i="6"/>
  <c r="E66" i="6"/>
  <c r="E64" i="6"/>
  <c r="E100" i="6" s="1"/>
  <c r="E118" i="6" s="1"/>
  <c r="F94" i="6"/>
  <c r="F112" i="6" s="1"/>
  <c r="E67" i="6"/>
  <c r="J270" i="6"/>
  <c r="I270" i="6"/>
  <c r="W135" i="6"/>
  <c r="T66" i="6"/>
  <c r="W66" i="6"/>
  <c r="W69" i="6" s="1"/>
  <c r="Q51" i="6"/>
  <c r="W68" i="6"/>
  <c r="W132" i="6"/>
  <c r="X131" i="6"/>
  <c r="H84" i="6"/>
  <c r="D84" i="6"/>
  <c r="C85" i="6"/>
  <c r="F84" i="6"/>
  <c r="I84" i="6"/>
  <c r="G84" i="6"/>
  <c r="E84" i="6"/>
  <c r="J84" i="6"/>
  <c r="K84" i="6"/>
  <c r="L84" i="6"/>
  <c r="C117" i="6"/>
  <c r="W131" i="6"/>
  <c r="P54" i="6"/>
  <c r="P47" i="6"/>
  <c r="P62" i="6"/>
  <c r="P69" i="6" s="1"/>
  <c r="J95" i="6"/>
  <c r="J113" i="6" s="1"/>
  <c r="J81" i="6"/>
  <c r="J96" i="6"/>
  <c r="J114" i="6" s="1"/>
  <c r="J99" i="6"/>
  <c r="J117" i="6" s="1"/>
  <c r="J94" i="6"/>
  <c r="O47" i="6"/>
  <c r="O62" i="6"/>
  <c r="V62" i="6"/>
  <c r="V69" i="6" s="1"/>
  <c r="K94" i="6"/>
  <c r="K95" i="6"/>
  <c r="K113" i="6" s="1"/>
  <c r="K99" i="6"/>
  <c r="K117" i="6" s="1"/>
  <c r="K96" i="6"/>
  <c r="K114" i="6" s="1"/>
  <c r="K81" i="6"/>
  <c r="H99" i="6"/>
  <c r="H117" i="6" s="1"/>
  <c r="H81" i="6"/>
  <c r="H95" i="6"/>
  <c r="H113" i="6" s="1"/>
  <c r="H94" i="6"/>
  <c r="H96" i="6"/>
  <c r="H114" i="6" s="1"/>
  <c r="O68" i="6"/>
  <c r="G99" i="6"/>
  <c r="G117" i="6" s="1"/>
  <c r="G95" i="6"/>
  <c r="G113" i="6" s="1"/>
  <c r="G81" i="6"/>
  <c r="G94" i="6"/>
  <c r="G96" i="6"/>
  <c r="G114" i="6" s="1"/>
  <c r="O66" i="6"/>
  <c r="Y65" i="6"/>
  <c r="L95" i="6"/>
  <c r="L113" i="6" s="1"/>
  <c r="L99" i="6"/>
  <c r="L117" i="6" s="1"/>
  <c r="L81" i="6"/>
  <c r="L96" i="6"/>
  <c r="L114" i="6" s="1"/>
  <c r="L94" i="6"/>
  <c r="X132" i="6"/>
  <c r="L57" i="6"/>
  <c r="R136" i="6"/>
  <c r="X61" i="6"/>
  <c r="X68" i="6" s="1"/>
  <c r="X46" i="6"/>
  <c r="X45" i="6"/>
  <c r="U136" i="6"/>
  <c r="U135" i="6"/>
  <c r="R135" i="6"/>
  <c r="I105" i="7"/>
  <c r="C177" i="7"/>
  <c r="I177" i="7" s="1"/>
  <c r="D10" i="39"/>
  <c r="D16" i="39" s="1"/>
  <c r="C8" i="40"/>
  <c r="C10" i="40" s="1"/>
  <c r="C16" i="40" s="1"/>
  <c r="C181" i="6"/>
  <c r="E181" i="6"/>
  <c r="D181" i="6"/>
  <c r="I181" i="6"/>
  <c r="H181" i="6"/>
  <c r="J181" i="6"/>
  <c r="F181" i="6"/>
  <c r="G181" i="6"/>
  <c r="D95" i="6"/>
  <c r="D113" i="6" s="1"/>
  <c r="D98" i="6"/>
  <c r="D116" i="6" s="1"/>
  <c r="D134" i="6" s="1"/>
  <c r="D81" i="6"/>
  <c r="D96" i="6"/>
  <c r="D114" i="6" s="1"/>
  <c r="D94" i="6"/>
  <c r="D99" i="6"/>
  <c r="D117" i="6" s="1"/>
  <c r="X51" i="6"/>
  <c r="J268" i="6"/>
  <c r="I95" i="6"/>
  <c r="I113" i="6" s="1"/>
  <c r="I99" i="6"/>
  <c r="I117" i="6" s="1"/>
  <c r="I94" i="6"/>
  <c r="I96" i="6"/>
  <c r="I114" i="6" s="1"/>
  <c r="I81" i="6"/>
  <c r="T62" i="6"/>
  <c r="T68" i="6"/>
  <c r="I268" i="6"/>
  <c r="C113" i="6"/>
  <c r="I112" i="7"/>
  <c r="I184" i="7" s="1"/>
  <c r="Q62" i="6"/>
  <c r="Q47" i="6"/>
  <c r="E96" i="6"/>
  <c r="E114" i="6" s="1"/>
  <c r="E95" i="6"/>
  <c r="E113" i="6" s="1"/>
  <c r="E131" i="6" s="1"/>
  <c r="E94" i="6"/>
  <c r="E99" i="6"/>
  <c r="E117" i="6" s="1"/>
  <c r="E81" i="6"/>
  <c r="W136" i="6"/>
  <c r="S62" i="6"/>
  <c r="S69" i="6" s="1"/>
  <c r="R66" i="6"/>
  <c r="R69" i="6" s="1"/>
  <c r="Y49" i="6"/>
  <c r="K100" i="6" l="1"/>
  <c r="K118" i="6" s="1"/>
  <c r="I98" i="6"/>
  <c r="I116" i="6" s="1"/>
  <c r="I134" i="6" s="1"/>
  <c r="C100" i="6"/>
  <c r="E98" i="6"/>
  <c r="E116" i="6" s="1"/>
  <c r="G100" i="6"/>
  <c r="G118" i="6" s="1"/>
  <c r="L100" i="6"/>
  <c r="L118" i="6" s="1"/>
  <c r="J100" i="6"/>
  <c r="J118" i="6" s="1"/>
  <c r="C96" i="6"/>
  <c r="C114" i="6" s="1"/>
  <c r="C94" i="6"/>
  <c r="C112" i="6" s="1"/>
  <c r="C130" i="6" s="1"/>
  <c r="F96" i="6"/>
  <c r="F114" i="6" s="1"/>
  <c r="I200" i="6"/>
  <c r="D200" i="6"/>
  <c r="J98" i="6"/>
  <c r="J116" i="6" s="1"/>
  <c r="J134" i="6" s="1"/>
  <c r="J200" i="6" s="1"/>
  <c r="C98" i="6"/>
  <c r="C102" i="6" s="1"/>
  <c r="L131" i="6"/>
  <c r="Q69" i="6"/>
  <c r="L98" i="6"/>
  <c r="L116" i="6" s="1"/>
  <c r="L134" i="6" s="1"/>
  <c r="D215" i="6" s="1"/>
  <c r="H98" i="6"/>
  <c r="H116" i="6" s="1"/>
  <c r="H134" i="6" s="1"/>
  <c r="H200" i="6" s="1"/>
  <c r="H303" i="6" s="1"/>
  <c r="I100" i="6"/>
  <c r="I118" i="6" s="1"/>
  <c r="F100" i="6"/>
  <c r="F118" i="6" s="1"/>
  <c r="H100" i="6"/>
  <c r="H118" i="6" s="1"/>
  <c r="D100" i="6"/>
  <c r="D118" i="6" s="1"/>
  <c r="G98" i="6"/>
  <c r="G116" i="6" s="1"/>
  <c r="G134" i="6" s="1"/>
  <c r="G200" i="6" s="1"/>
  <c r="G303" i="6" s="1"/>
  <c r="E135" i="6"/>
  <c r="Z135" i="6" s="1"/>
  <c r="K98" i="6"/>
  <c r="K116" i="6" s="1"/>
  <c r="K134" i="6" s="1"/>
  <c r="C215" i="6" s="1"/>
  <c r="C226" i="6" s="1"/>
  <c r="J72" i="7"/>
  <c r="J71" i="7"/>
  <c r="F98" i="6"/>
  <c r="F116" i="6" s="1"/>
  <c r="F134" i="6" s="1"/>
  <c r="F200" i="6" s="1"/>
  <c r="F303" i="6" s="1"/>
  <c r="I303" i="6"/>
  <c r="D303" i="6"/>
  <c r="Y66" i="6"/>
  <c r="Z65" i="6" s="1"/>
  <c r="I71" i="7"/>
  <c r="I72" i="7"/>
  <c r="AC137" i="6"/>
  <c r="E134" i="6"/>
  <c r="I112" i="6"/>
  <c r="I102" i="6"/>
  <c r="K112" i="6"/>
  <c r="T69" i="6"/>
  <c r="Y45" i="6"/>
  <c r="F130" i="6"/>
  <c r="H112" i="6"/>
  <c r="L112" i="6"/>
  <c r="G112" i="6"/>
  <c r="O69" i="6"/>
  <c r="E112" i="6"/>
  <c r="E102" i="6"/>
  <c r="L132" i="6"/>
  <c r="C118" i="6"/>
  <c r="Z131" i="6"/>
  <c r="E195" i="6"/>
  <c r="E132" i="6"/>
  <c r="X135" i="6"/>
  <c r="J85" i="6"/>
  <c r="J86" i="6" s="1"/>
  <c r="F85" i="6"/>
  <c r="F86" i="6" s="1"/>
  <c r="D85" i="6"/>
  <c r="D86" i="6" s="1"/>
  <c r="C86" i="6"/>
  <c r="G85" i="6"/>
  <c r="G86" i="6" s="1"/>
  <c r="K85" i="6"/>
  <c r="K86" i="6" s="1"/>
  <c r="I85" i="6"/>
  <c r="I86" i="6" s="1"/>
  <c r="L85" i="6"/>
  <c r="L86" i="6" s="1"/>
  <c r="E85" i="6"/>
  <c r="E86" i="6" s="1"/>
  <c r="H85" i="6"/>
  <c r="H86" i="6" s="1"/>
  <c r="X136" i="6"/>
  <c r="L135" i="6"/>
  <c r="Y61" i="6"/>
  <c r="J112" i="6"/>
  <c r="E136" i="6"/>
  <c r="D112" i="6"/>
  <c r="D102" i="6"/>
  <c r="X62" i="6"/>
  <c r="X69" i="6" s="1"/>
  <c r="X47" i="6"/>
  <c r="Y68" i="6"/>
  <c r="H102" i="6" l="1"/>
  <c r="F120" i="6"/>
  <c r="E201" i="6"/>
  <c r="F102" i="6"/>
  <c r="AD137" i="6"/>
  <c r="K303" i="6"/>
  <c r="G102" i="6"/>
  <c r="K102" i="6"/>
  <c r="L102" i="6"/>
  <c r="C116" i="6"/>
  <c r="C120" i="6" s="1"/>
  <c r="D212" i="6"/>
  <c r="D223" i="6" s="1"/>
  <c r="F268" i="6" s="1"/>
  <c r="AA131" i="6"/>
  <c r="J102" i="6"/>
  <c r="J108" i="7"/>
  <c r="J109" i="7"/>
  <c r="Z66" i="6"/>
  <c r="G120" i="6"/>
  <c r="G130" i="6"/>
  <c r="D213" i="6"/>
  <c r="AA132" i="6"/>
  <c r="J303" i="6"/>
  <c r="AD133" i="6"/>
  <c r="L130" i="6"/>
  <c r="L120" i="6"/>
  <c r="J130" i="6"/>
  <c r="J120" i="6"/>
  <c r="I120" i="6"/>
  <c r="I130" i="6"/>
  <c r="L303" i="6"/>
  <c r="D226" i="6"/>
  <c r="Y62" i="6"/>
  <c r="H130" i="6"/>
  <c r="H120" i="6"/>
  <c r="Y69" i="6"/>
  <c r="Z68" i="6" s="1"/>
  <c r="E196" i="6"/>
  <c r="E302" i="6" s="1"/>
  <c r="Z132" i="6"/>
  <c r="F138" i="6"/>
  <c r="F204" i="6" s="1"/>
  <c r="F194" i="6"/>
  <c r="I109" i="7"/>
  <c r="C353" i="6"/>
  <c r="Z45" i="6"/>
  <c r="I108" i="7"/>
  <c r="E202" i="6"/>
  <c r="Z136" i="6"/>
  <c r="D120" i="6"/>
  <c r="D130" i="6"/>
  <c r="D216" i="6"/>
  <c r="AA135" i="6"/>
  <c r="L136" i="6"/>
  <c r="AC133" i="6"/>
  <c r="E120" i="6"/>
  <c r="E130" i="6"/>
  <c r="E138" i="6" s="1"/>
  <c r="C352" i="6"/>
  <c r="D271" i="6"/>
  <c r="K130" i="6"/>
  <c r="K120" i="6"/>
  <c r="C194" i="6"/>
  <c r="C104" i="6" l="1"/>
  <c r="C134" i="6"/>
  <c r="C122" i="6"/>
  <c r="J181" i="7"/>
  <c r="G130" i="7"/>
  <c r="G129" i="7"/>
  <c r="J180" i="7"/>
  <c r="Z61" i="6"/>
  <c r="Z62" i="6" s="1"/>
  <c r="Z69" i="6"/>
  <c r="C354" i="6"/>
  <c r="C21" i="7"/>
  <c r="C21" i="41"/>
  <c r="C200" i="6"/>
  <c r="F71" i="7"/>
  <c r="I181" i="7"/>
  <c r="D130" i="7"/>
  <c r="C20" i="41"/>
  <c r="C20" i="7"/>
  <c r="Z49" i="6"/>
  <c r="F302" i="6"/>
  <c r="E303" i="6"/>
  <c r="H194" i="6"/>
  <c r="H138" i="6"/>
  <c r="H204" i="6" s="1"/>
  <c r="I138" i="6"/>
  <c r="I204" i="6" s="1"/>
  <c r="I194" i="6"/>
  <c r="AA133" i="6"/>
  <c r="D217" i="6"/>
  <c r="AA136" i="6"/>
  <c r="J138" i="6"/>
  <c r="J204" i="6" s="1"/>
  <c r="J194" i="6"/>
  <c r="D224" i="6"/>
  <c r="F269" i="6" s="1"/>
  <c r="C211" i="6"/>
  <c r="K138" i="6"/>
  <c r="C219" i="6" s="1"/>
  <c r="E204" i="6"/>
  <c r="D194" i="6"/>
  <c r="D138" i="6"/>
  <c r="D204" i="6" s="1"/>
  <c r="Z133" i="6"/>
  <c r="L138" i="6"/>
  <c r="D219" i="6" s="1"/>
  <c r="D211" i="6"/>
  <c r="D74" i="7"/>
  <c r="I180" i="7"/>
  <c r="D129" i="7"/>
  <c r="C138" i="6"/>
  <c r="D227" i="6"/>
  <c r="G194" i="6"/>
  <c r="G138" i="6"/>
  <c r="G204" i="6" s="1"/>
  <c r="C197" i="6"/>
  <c r="Z137" i="6"/>
  <c r="C139" i="6" l="1"/>
  <c r="G131" i="7"/>
  <c r="D135" i="7"/>
  <c r="D228" i="6"/>
  <c r="F273" i="6" s="1"/>
  <c r="C20" i="38"/>
  <c r="D136" i="7"/>
  <c r="D131" i="7"/>
  <c r="I302" i="6"/>
  <c r="C230" i="6"/>
  <c r="C303" i="6"/>
  <c r="C198" i="6"/>
  <c r="C302" i="6" s="1"/>
  <c r="C250" i="6"/>
  <c r="K302" i="6"/>
  <c r="C222" i="6"/>
  <c r="D267" i="6" s="1"/>
  <c r="L302" i="6"/>
  <c r="D222" i="6"/>
  <c r="H302" i="6"/>
  <c r="C21" i="38"/>
  <c r="G302" i="6"/>
  <c r="D230" i="6"/>
  <c r="E304" i="6"/>
  <c r="E307" i="6" s="1"/>
  <c r="C18" i="40"/>
  <c r="C19" i="40" s="1"/>
  <c r="C21" i="40" s="1"/>
  <c r="C9" i="41" s="1"/>
  <c r="D18" i="36"/>
  <c r="D19" i="36" s="1"/>
  <c r="D21" i="36" s="1"/>
  <c r="D9" i="38" s="1"/>
  <c r="C18" i="36"/>
  <c r="C19" i="36" s="1"/>
  <c r="C21" i="36" s="1"/>
  <c r="C9" i="38" s="1"/>
  <c r="C10" i="38" s="1"/>
  <c r="C18" i="39"/>
  <c r="C19" i="39" s="1"/>
  <c r="C21" i="39" s="1"/>
  <c r="C9" i="7" s="1"/>
  <c r="D18" i="39"/>
  <c r="D19" i="39" s="1"/>
  <c r="D21" i="39" s="1"/>
  <c r="D9" i="7" s="1"/>
  <c r="AA137" i="6"/>
  <c r="F72" i="7"/>
  <c r="F304" i="6"/>
  <c r="F308" i="6" s="1"/>
  <c r="J302" i="6"/>
  <c r="C204" i="6"/>
  <c r="F272" i="6"/>
  <c r="D197" i="6"/>
  <c r="E308" i="6" l="1"/>
  <c r="F75" i="7"/>
  <c r="C233" i="6"/>
  <c r="F307" i="6"/>
  <c r="C24" i="38"/>
  <c r="I304" i="6"/>
  <c r="I308" i="6" s="1"/>
  <c r="G304" i="6"/>
  <c r="G308" i="6" s="1"/>
  <c r="L304" i="6"/>
  <c r="L308" i="6" s="1"/>
  <c r="C53" i="7"/>
  <c r="C251" i="6"/>
  <c r="D137" i="7"/>
  <c r="F76" i="7"/>
  <c r="J304" i="6"/>
  <c r="J308" i="6" s="1"/>
  <c r="D10" i="7"/>
  <c r="F3" i="43" s="1"/>
  <c r="C312" i="6"/>
  <c r="C304" i="6"/>
  <c r="C307" i="6" s="1"/>
  <c r="D198" i="6"/>
  <c r="D302" i="6" s="1"/>
  <c r="D250" i="6"/>
  <c r="C10" i="7"/>
  <c r="E3" i="43" s="1"/>
  <c r="C25" i="38"/>
  <c r="D70" i="7"/>
  <c r="H304" i="6"/>
  <c r="H308" i="6" s="1"/>
  <c r="K304" i="6"/>
  <c r="K308" i="6" s="1"/>
  <c r="J307" i="6" l="1"/>
  <c r="H307" i="6"/>
  <c r="I307" i="6"/>
  <c r="C308" i="6"/>
  <c r="L307" i="6"/>
  <c r="C26" i="38"/>
  <c r="D304" i="6"/>
  <c r="D308" i="6" s="1"/>
  <c r="C311" i="6"/>
  <c r="C313" i="6" s="1"/>
  <c r="E317" i="6"/>
  <c r="C24" i="7"/>
  <c r="C25" i="7"/>
  <c r="D53" i="7"/>
  <c r="C54" i="7"/>
  <c r="K307" i="6"/>
  <c r="E8" i="7"/>
  <c r="D25" i="7"/>
  <c r="D24" i="7"/>
  <c r="G307" i="6"/>
  <c r="D251" i="6"/>
  <c r="D235" i="6"/>
  <c r="D234" i="6"/>
  <c r="C317" i="6" l="1"/>
  <c r="D54" i="7"/>
  <c r="C322" i="6"/>
  <c r="I255" i="6"/>
  <c r="H255" i="6"/>
  <c r="H58" i="7" s="1"/>
  <c r="D255" i="6"/>
  <c r="D58" i="7" s="1"/>
  <c r="G255" i="6"/>
  <c r="G58" i="7" s="1"/>
  <c r="F255" i="6"/>
  <c r="F58" i="7" s="1"/>
  <c r="J255" i="6"/>
  <c r="J58" i="7" s="1"/>
  <c r="E246" i="6"/>
  <c r="C271" i="6"/>
  <c r="E256" i="6"/>
  <c r="E257" i="6"/>
  <c r="F259" i="6"/>
  <c r="F62" i="7" s="1"/>
  <c r="F245" i="6"/>
  <c r="E268" i="6"/>
  <c r="E247" i="6"/>
  <c r="C249" i="6"/>
  <c r="E272" i="6"/>
  <c r="D249" i="6"/>
  <c r="E259" i="6"/>
  <c r="E62" i="7" s="1"/>
  <c r="I259" i="6"/>
  <c r="I62" i="7" s="1"/>
  <c r="J245" i="6"/>
  <c r="J48" i="7" s="1"/>
  <c r="H259" i="6"/>
  <c r="H62" i="7" s="1"/>
  <c r="C255" i="6"/>
  <c r="G259" i="6"/>
  <c r="G62" i="7" s="1"/>
  <c r="G245" i="6"/>
  <c r="G48" i="7" s="1"/>
  <c r="D259" i="6"/>
  <c r="D62" i="7" s="1"/>
  <c r="H245" i="6"/>
  <c r="H48" i="7" s="1"/>
  <c r="J259" i="6"/>
  <c r="J62" i="7" s="1"/>
  <c r="I245" i="6"/>
  <c r="E269" i="6"/>
  <c r="C275" i="6"/>
  <c r="E273" i="6"/>
  <c r="C259" i="6"/>
  <c r="C267" i="6"/>
  <c r="E275" i="6"/>
  <c r="C316" i="6"/>
  <c r="E316" i="6"/>
  <c r="C26" i="7"/>
  <c r="D307" i="6"/>
  <c r="D26" i="7"/>
  <c r="D8" i="38"/>
  <c r="E10" i="7"/>
  <c r="G3" i="43" s="1"/>
  <c r="E72" i="7" l="1"/>
  <c r="D52" i="7"/>
  <c r="C78" i="7"/>
  <c r="K247" i="6"/>
  <c r="I328" i="6" s="1"/>
  <c r="I48" i="7"/>
  <c r="E75" i="7"/>
  <c r="E49" i="7"/>
  <c r="C52" i="7"/>
  <c r="E50" i="7"/>
  <c r="C8" i="41"/>
  <c r="C10" i="41" s="1"/>
  <c r="D25" i="38"/>
  <c r="D24" i="38"/>
  <c r="D10" i="38"/>
  <c r="E8" i="38" s="1"/>
  <c r="E71" i="7"/>
  <c r="I58" i="7"/>
  <c r="K257" i="6"/>
  <c r="J329" i="6" s="1"/>
  <c r="L316" i="6"/>
  <c r="L317" i="6"/>
  <c r="F48" i="7"/>
  <c r="G329" i="6"/>
  <c r="F329" i="6"/>
  <c r="D329" i="6"/>
  <c r="C329" i="6"/>
  <c r="K328" i="6"/>
  <c r="E329" i="6"/>
  <c r="C328" i="6"/>
  <c r="L328" i="6"/>
  <c r="L329" i="6"/>
  <c r="K329" i="6"/>
  <c r="H328" i="6"/>
  <c r="D328" i="6"/>
  <c r="H329" i="6"/>
  <c r="G328" i="6"/>
  <c r="F328" i="6"/>
  <c r="E328" i="6"/>
  <c r="E78" i="7"/>
  <c r="C58" i="7"/>
  <c r="E60" i="7"/>
  <c r="E76" i="7"/>
  <c r="C70" i="7"/>
  <c r="E59" i="7"/>
  <c r="C62" i="7"/>
  <c r="C74" i="7"/>
  <c r="H330" i="6" l="1"/>
  <c r="J328" i="6"/>
  <c r="C332" i="6" s="1"/>
  <c r="I329" i="6"/>
  <c r="I330" i="6" s="1"/>
  <c r="D330" i="6"/>
  <c r="F330" i="6"/>
  <c r="K330" i="6"/>
  <c r="K60" i="7"/>
  <c r="K50" i="7"/>
  <c r="E16" i="7"/>
  <c r="C323" i="6"/>
  <c r="C330" i="6"/>
  <c r="G330" i="6"/>
  <c r="D8" i="41"/>
  <c r="D10" i="41" s="1"/>
  <c r="E25" i="38"/>
  <c r="E24" i="38"/>
  <c r="C29" i="38" s="1"/>
  <c r="E10" i="38"/>
  <c r="C324" i="6"/>
  <c r="E17" i="7"/>
  <c r="J330" i="6"/>
  <c r="D26" i="38"/>
  <c r="C25" i="41"/>
  <c r="C24" i="41"/>
  <c r="E330" i="6"/>
  <c r="L330" i="6"/>
  <c r="E26" i="38" l="1"/>
  <c r="C333" i="6"/>
  <c r="E8" i="41"/>
  <c r="E10" i="41" s="1"/>
  <c r="D24" i="41"/>
  <c r="D25" i="41"/>
  <c r="D26" i="41" s="1"/>
  <c r="C334" i="6"/>
  <c r="C32" i="38"/>
  <c r="E25" i="7"/>
  <c r="C26" i="41"/>
  <c r="D339" i="6"/>
  <c r="E339" i="6"/>
  <c r="I339" i="6"/>
  <c r="G339" i="6"/>
  <c r="L339" i="6"/>
  <c r="H339" i="6"/>
  <c r="J339" i="6"/>
  <c r="K339" i="6"/>
  <c r="F339" i="6"/>
  <c r="C339" i="6"/>
  <c r="D338" i="6"/>
  <c r="K338" i="6"/>
  <c r="H338" i="6"/>
  <c r="I338" i="6"/>
  <c r="F338" i="6"/>
  <c r="G338" i="6"/>
  <c r="C338" i="6"/>
  <c r="L338" i="6"/>
  <c r="J338" i="6"/>
  <c r="E338" i="6"/>
  <c r="E24" i="7"/>
  <c r="C30" i="38"/>
  <c r="F340" i="6" l="1"/>
  <c r="I340" i="6"/>
  <c r="H340" i="6"/>
  <c r="K340" i="6"/>
  <c r="C141" i="7"/>
  <c r="C29" i="7"/>
  <c r="E6" i="43" s="1"/>
  <c r="C203" i="7"/>
  <c r="J340" i="6"/>
  <c r="L340" i="6"/>
  <c r="G340" i="6"/>
  <c r="E340" i="6"/>
  <c r="D340" i="6"/>
  <c r="E25" i="41"/>
  <c r="E24" i="41"/>
  <c r="C29" i="41" s="1"/>
  <c r="E26" i="7"/>
  <c r="C204" i="7"/>
  <c r="C142" i="7"/>
  <c r="C30" i="7"/>
  <c r="E7" i="43" s="1"/>
  <c r="C340" i="6"/>
  <c r="C343" i="6"/>
  <c r="C342" i="6"/>
  <c r="E26" i="41" l="1"/>
  <c r="C32" i="41" s="1"/>
  <c r="C344" i="6"/>
  <c r="C143" i="7"/>
  <c r="C32" i="7"/>
  <c r="C37" i="7"/>
  <c r="C30" i="41"/>
  <c r="C205" i="7"/>
  <c r="E8" i="43" l="1"/>
  <c r="O65" i="7"/>
  <c r="C346" i="6"/>
  <c r="C36" i="7"/>
  <c r="C111" i="7"/>
  <c r="D94" i="7"/>
  <c r="H96" i="7"/>
  <c r="C96" i="7"/>
  <c r="E90" i="7"/>
  <c r="E112" i="7"/>
  <c r="I89" i="7"/>
  <c r="C107" i="7"/>
  <c r="I96" i="7"/>
  <c r="E91" i="7"/>
  <c r="C93" i="7"/>
  <c r="F89" i="7"/>
  <c r="E97" i="7"/>
  <c r="F96" i="7"/>
  <c r="D93" i="7"/>
  <c r="C94" i="7"/>
  <c r="D96" i="7"/>
  <c r="H89" i="7"/>
  <c r="E113" i="7"/>
  <c r="G89" i="7"/>
  <c r="E108" i="7"/>
  <c r="E109" i="7"/>
  <c r="E98" i="7"/>
  <c r="G96" i="7"/>
  <c r="I121" i="7" l="1"/>
  <c r="J89" i="7"/>
  <c r="F130" i="7"/>
  <c r="D122" i="7"/>
  <c r="F122" i="7"/>
  <c r="C122" i="7"/>
  <c r="H122" i="7"/>
  <c r="D121" i="7"/>
  <c r="E122" i="7"/>
  <c r="I122" i="7"/>
  <c r="J96" i="7"/>
  <c r="E121" i="7"/>
  <c r="C129" i="7"/>
  <c r="H121" i="7"/>
  <c r="F121" i="7"/>
  <c r="G121" i="7"/>
  <c r="G122" i="7"/>
  <c r="F129" i="7"/>
  <c r="C130" i="7"/>
  <c r="C121" i="7"/>
  <c r="C38" i="7"/>
  <c r="F131" i="7" l="1"/>
  <c r="G123" i="7"/>
  <c r="C123" i="7"/>
  <c r="J122" i="7"/>
  <c r="C136" i="7" s="1"/>
  <c r="H123" i="7"/>
  <c r="J121" i="7"/>
  <c r="D123" i="7"/>
  <c r="C131" i="7"/>
  <c r="F123" i="7"/>
  <c r="I123" i="7"/>
  <c r="E123" i="7"/>
  <c r="C135" i="7" l="1"/>
  <c r="C137" i="7" s="1"/>
  <c r="E136" i="7"/>
  <c r="J123" i="7"/>
  <c r="E135" i="7"/>
  <c r="C146" i="7" l="1"/>
  <c r="E137" i="7"/>
  <c r="C147" i="7"/>
  <c r="E147" i="7" l="1"/>
  <c r="C148" i="7"/>
  <c r="E146" i="7"/>
  <c r="F161" i="7" l="1"/>
  <c r="C166" i="7"/>
  <c r="E19" i="43" s="1"/>
  <c r="E27" i="43" s="1"/>
  <c r="E30" i="43" s="1"/>
  <c r="E31" i="43" s="1"/>
  <c r="C165" i="7"/>
  <c r="E18" i="43" s="1"/>
  <c r="D27" i="43" s="1"/>
  <c r="D30" i="43" s="1"/>
  <c r="D31" i="43" s="1"/>
  <c r="H161" i="7"/>
  <c r="E180" i="7"/>
  <c r="G161" i="7"/>
  <c r="D166" i="7"/>
  <c r="I161" i="7"/>
  <c r="E181" i="7"/>
  <c r="C179" i="7"/>
  <c r="D165" i="7"/>
  <c r="E162" i="7"/>
  <c r="E163" i="7"/>
  <c r="J161" i="7"/>
  <c r="C183" i="7"/>
  <c r="G168" i="7"/>
  <c r="E170" i="7"/>
  <c r="C168" i="7"/>
  <c r="E21" i="43" s="1"/>
  <c r="E169" i="7"/>
  <c r="H168" i="7"/>
  <c r="D168" i="7"/>
  <c r="E184" i="7"/>
  <c r="I168" i="7"/>
  <c r="E185" i="7"/>
  <c r="F168" i="7"/>
  <c r="J168" i="7"/>
  <c r="G27" i="43" l="1"/>
  <c r="G30" i="43" s="1"/>
  <c r="G31" i="43" s="1"/>
  <c r="F27" i="43"/>
  <c r="F30" i="43" s="1"/>
  <c r="F31" i="43" s="1"/>
  <c r="G193" i="7"/>
  <c r="L193" i="7"/>
  <c r="H193" i="7"/>
  <c r="H194" i="7"/>
  <c r="I193" i="7"/>
  <c r="C193" i="7"/>
  <c r="K194" i="7"/>
  <c r="J193" i="7"/>
  <c r="K193" i="7"/>
  <c r="J194" i="7"/>
  <c r="I194" i="7"/>
  <c r="F193" i="7"/>
  <c r="E194" i="7"/>
  <c r="F194" i="7"/>
  <c r="L194" i="7"/>
  <c r="E193" i="7"/>
  <c r="C194" i="7"/>
  <c r="G194" i="7"/>
  <c r="D194" i="7"/>
  <c r="D193" i="7"/>
  <c r="C198" i="7" l="1"/>
  <c r="C195" i="7"/>
  <c r="D195" i="7"/>
  <c r="C197" i="7"/>
  <c r="G195" i="7"/>
  <c r="I195" i="7"/>
  <c r="K195" i="7"/>
  <c r="E195" i="7"/>
  <c r="J195" i="7"/>
  <c r="H195" i="7"/>
  <c r="L195" i="7"/>
  <c r="F195" i="7"/>
  <c r="C208" i="7" l="1"/>
  <c r="C209" i="7"/>
  <c r="C199" i="7"/>
  <c r="C210" i="7" l="1"/>
  <c r="E208" i="7"/>
  <c r="E209" i="7"/>
  <c r="E210"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Vogdes, Thomas C.</author>
    <author>Fee, George</author>
  </authors>
  <commentList>
    <comment ref="L102" authorId="0" shapeId="0" xr:uid="{00000000-0006-0000-0100-000001000000}">
      <text>
        <r>
          <rPr>
            <b/>
            <sz val="9"/>
            <color indexed="81"/>
            <rFont val="Tahoma"/>
            <family val="2"/>
          </rPr>
          <t>Vogdes, Thomas C.:</t>
        </r>
        <r>
          <rPr>
            <sz val="9"/>
            <color indexed="81"/>
            <rFont val="Tahoma"/>
            <family val="2"/>
          </rPr>
          <t xml:space="preserve">
updated for completeness but transmission not used.</t>
        </r>
      </text>
    </comment>
    <comment ref="D130" authorId="1" shapeId="0" xr:uid="{00000000-0006-0000-0100-000002000000}">
      <text>
        <r>
          <rPr>
            <b/>
            <sz val="9"/>
            <color indexed="81"/>
            <rFont val="Tahoma"/>
            <family val="2"/>
          </rPr>
          <t>Fee, George:</t>
        </r>
        <r>
          <rPr>
            <sz val="9"/>
            <color indexed="81"/>
            <rFont val="Tahoma"/>
            <family val="2"/>
          </rPr>
          <t xml:space="preserve">
Provide by BPU at conclusion of annual BRA (Base Residual Auction)
tom please verify</t>
        </r>
      </text>
    </comment>
    <comment ref="B138" authorId="1" shapeId="0" xr:uid="{00000000-0006-0000-0100-000003000000}">
      <text>
        <r>
          <rPr>
            <b/>
            <sz val="9"/>
            <color indexed="81"/>
            <rFont val="Tahoma"/>
            <family val="2"/>
          </rPr>
          <t>Fee, George:</t>
        </r>
        <r>
          <rPr>
            <sz val="9"/>
            <color indexed="81"/>
            <rFont val="Tahoma"/>
            <family val="2"/>
          </rPr>
          <t xml:space="preserve">
Only use "No" if analyzing estimated markup percentages</t>
        </r>
      </text>
    </comment>
  </commentList>
</comments>
</file>

<file path=xl/sharedStrings.xml><?xml version="1.0" encoding="utf-8"?>
<sst xmlns="http://schemas.openxmlformats.org/spreadsheetml/2006/main" count="2139" uniqueCount="663">
  <si>
    <t>RS</t>
  </si>
  <si>
    <t>RHS</t>
  </si>
  <si>
    <t>RLM</t>
  </si>
  <si>
    <t>WH</t>
  </si>
  <si>
    <t>WHS</t>
  </si>
  <si>
    <t>GLP</t>
  </si>
  <si>
    <t>HS</t>
  </si>
  <si>
    <t>January</t>
  </si>
  <si>
    <t>February</t>
  </si>
  <si>
    <t>March</t>
  </si>
  <si>
    <t>April</t>
  </si>
  <si>
    <t>May</t>
  </si>
  <si>
    <t>June</t>
  </si>
  <si>
    <t>July</t>
  </si>
  <si>
    <t>August</t>
  </si>
  <si>
    <t>September</t>
  </si>
  <si>
    <t>October</t>
  </si>
  <si>
    <t>November</t>
  </si>
  <si>
    <t>December</t>
  </si>
  <si>
    <t>Total</t>
  </si>
  <si>
    <t>On-Peak</t>
  </si>
  <si>
    <t>Off-Peak</t>
  </si>
  <si>
    <t>Annual</t>
  </si>
  <si>
    <t>Summer - all hrs</t>
  </si>
  <si>
    <t>Winter - all hrs</t>
  </si>
  <si>
    <t>Gen Obl - MW</t>
  </si>
  <si>
    <t>Trans Obl - MW</t>
  </si>
  <si>
    <t>Assumptions:</t>
  </si>
  <si>
    <t>Gen Cost</t>
  </si>
  <si>
    <t>Trans cost</t>
  </si>
  <si>
    <t>per MW-yr</t>
  </si>
  <si>
    <t>PLUS:</t>
  </si>
  <si>
    <t>DEMAND RATES</t>
  </si>
  <si>
    <t>Usage patterns =</t>
  </si>
  <si>
    <t>Gen Cost =</t>
  </si>
  <si>
    <t>Trans cost =</t>
  </si>
  <si>
    <t>LPL-S</t>
  </si>
  <si>
    <t>PSAL</t>
  </si>
  <si>
    <t>BPL</t>
  </si>
  <si>
    <t>Forwards Prices - Energy Only @ bulk system</t>
  </si>
  <si>
    <t>in $/MWh</t>
  </si>
  <si>
    <t>NON-DEMAND RATES</t>
  </si>
  <si>
    <t>Losses</t>
  </si>
  <si>
    <t xml:space="preserve"> -- Other Analysis --</t>
  </si>
  <si>
    <t>per MWh at customer (per customer metered MWh)</t>
  </si>
  <si>
    <t>Obligations =</t>
  </si>
  <si>
    <t>Losses =</t>
  </si>
  <si>
    <t>summer</t>
  </si>
  <si>
    <t>winter</t>
  </si>
  <si>
    <t>all months</t>
  </si>
  <si>
    <t>Profile Meter Data</t>
  </si>
  <si>
    <t>per kW of G obl /month</t>
  </si>
  <si>
    <t>per kW of T obl /month</t>
  </si>
  <si>
    <t>Summer</t>
  </si>
  <si>
    <t>Winter</t>
  </si>
  <si>
    <t>Total Costs - in $1000</t>
  </si>
  <si>
    <t>% of Annual Total $</t>
  </si>
  <si>
    <t>% of Annual Total $ by Rate</t>
  </si>
  <si>
    <t>Total Costs by Rate - in $1000</t>
  </si>
  <si>
    <t>Grand Total Cost in $1000 =</t>
  </si>
  <si>
    <t>On-Peak periods defined as the 16 hr PJM Trading period, adj for NERC holidays</t>
  </si>
  <si>
    <t>winter MWh =</t>
  </si>
  <si>
    <t>summer MWh =</t>
  </si>
  <si>
    <t>PJM Time Periods =</t>
  </si>
  <si>
    <t>Table #1</t>
  </si>
  <si>
    <t>Table #2</t>
  </si>
  <si>
    <t>Table #5</t>
  </si>
  <si>
    <t>Table #6</t>
  </si>
  <si>
    <t>Table #7</t>
  </si>
  <si>
    <t>Table #8</t>
  </si>
  <si>
    <t>Table #9</t>
  </si>
  <si>
    <t>Table #10</t>
  </si>
  <si>
    <t>Table #11</t>
  </si>
  <si>
    <t>Table #13</t>
  </si>
  <si>
    <t>Table #12</t>
  </si>
  <si>
    <t>Table #3</t>
  </si>
  <si>
    <t>Table #4</t>
  </si>
  <si>
    <t>in MW</t>
  </si>
  <si>
    <t>in MWh</t>
  </si>
  <si>
    <t>N/A</t>
  </si>
  <si>
    <t>PJM on pk</t>
  </si>
  <si>
    <t>PJM off pk</t>
  </si>
  <si>
    <t>in $1000</t>
  </si>
  <si>
    <t>System Total</t>
  </si>
  <si>
    <t>PSE&amp;G On pk</t>
  </si>
  <si>
    <t>PSE&amp;G Off pk</t>
  </si>
  <si>
    <t>Annual Average</t>
  </si>
  <si>
    <t>System Average</t>
  </si>
  <si>
    <t>includes energy, G&amp;T obligations, and Ancillary Services - adjusted to billing time periods</t>
  </si>
  <si>
    <t>includes energy and Ancillary Services, G&amp;T obligations charged separately - adjusted to billing time periods</t>
  </si>
  <si>
    <t>PSE&amp;G Billing time periods =</t>
  </si>
  <si>
    <t>Adjusted to Billing Time Periods</t>
  </si>
  <si>
    <t>Table #14</t>
  </si>
  <si>
    <t>Table #15</t>
  </si>
  <si>
    <t xml:space="preserve"> PJM trading time periods - 7 AM to 11 PM weekdays, local time, x NERC </t>
  </si>
  <si>
    <t xml:space="preserve"> as per specific rate schedule</t>
  </si>
  <si>
    <t xml:space="preserve">   --- Other Analysis ---</t>
  </si>
  <si>
    <t xml:space="preserve">     holidays - New Year's, Memorial, 4th of July, Labor Day, Thanksgiving &amp; Christmas</t>
  </si>
  <si>
    <t>$/MW/day</t>
  </si>
  <si>
    <t>per kW/yr</t>
  </si>
  <si>
    <t xml:space="preserve">Resulting average generation capacity cost = </t>
  </si>
  <si>
    <t>Transmission Cost</t>
  </si>
  <si>
    <t>Generation Capacity cost</t>
  </si>
  <si>
    <t># of summer days =</t>
  </si>
  <si>
    <t># of winter days =</t>
  </si>
  <si>
    <t># of summer months =</t>
  </si>
  <si>
    <t># of winter months =</t>
  </si>
  <si>
    <t>annual  &gt;&gt;</t>
  </si>
  <si>
    <t>ALL RATES</t>
  </si>
  <si>
    <t>Annual - including T&amp;G Obl $</t>
  </si>
  <si>
    <t># of Months and Days used in this analysis</t>
  </si>
  <si>
    <t>total # months =</t>
  </si>
  <si>
    <t>Annual -all hrs</t>
  </si>
  <si>
    <t>Annual - all hrs</t>
  </si>
  <si>
    <t>Annual - all hrs per MWh only</t>
  </si>
  <si>
    <t>Analysis time period =</t>
  </si>
  <si>
    <t>summer months</t>
  </si>
  <si>
    <t>winter months</t>
  </si>
  <si>
    <t>Transmission Obl - all months</t>
  </si>
  <si>
    <t>on-peak</t>
  </si>
  <si>
    <t>off-peak</t>
  </si>
  <si>
    <t>Note: Obligation $ included in On pk costs</t>
  </si>
  <si>
    <t>Multiplier</t>
  </si>
  <si>
    <t>Total Rate Revenue - in $1000</t>
  </si>
  <si>
    <t>Total Supplier Payment - in $1000</t>
  </si>
  <si>
    <t>Assumed Winning Bid Price =</t>
  </si>
  <si>
    <t>Payment Ratio - Winter =</t>
  </si>
  <si>
    <t>Payment Ratio - Summer =</t>
  </si>
  <si>
    <t>Table #16</t>
  </si>
  <si>
    <t>% Usage During PJM On-Peak Period</t>
  </si>
  <si>
    <t>% Usage During PSE&amp;G On-Peak Billing Period</t>
  </si>
  <si>
    <t>Class Usage @ customer</t>
  </si>
  <si>
    <t>Summary of Average BGS Energy Only Costs @ customer - PJM Time Periods</t>
  </si>
  <si>
    <t>Summary of Average BGS Energy Only Unit Costs @ customer - PSE&amp;G Time Periods</t>
  </si>
  <si>
    <t>Summary of BGS Unit Costs @ customer</t>
  </si>
  <si>
    <t>Summary of Total BGS Costs by Season</t>
  </si>
  <si>
    <t>Ratio to All-In Cost &gt;&gt;&gt;</t>
  </si>
  <si>
    <t>Energy Costs =</t>
  </si>
  <si>
    <t>Summary of Average BGS Energy Only Unit Costs @ customer - PJM Time Periods</t>
  </si>
  <si>
    <t>Summary of Obligation Costs Expressed as $/MWh @ customer (for non-demand rates only)</t>
  </si>
  <si>
    <t>All-In Average cost @ customer =</t>
  </si>
  <si>
    <t>per MWh</t>
  </si>
  <si>
    <t>per MWh @  bulk system</t>
  </si>
  <si>
    <t>MWhs in PJM time periods</t>
  </si>
  <si>
    <t>MWhs in PSE&amp;G time periods</t>
  </si>
  <si>
    <t>Difference in MWhs</t>
  </si>
  <si>
    <t>(PJM - PSE&amp;G)</t>
  </si>
  <si>
    <t>Check on total $ recovered</t>
  </si>
  <si>
    <t>PSE&amp;G time periods</t>
  </si>
  <si>
    <t>PJM time periods (Table #8)</t>
  </si>
  <si>
    <t>summer =</t>
  </si>
  <si>
    <t>winter =</t>
  </si>
  <si>
    <t xml:space="preserve">Generation Obl -                </t>
  </si>
  <si>
    <t>per annual MWh</t>
  </si>
  <si>
    <t>recovery per summer MWh</t>
  </si>
  <si>
    <t>recovery per winter MWh</t>
  </si>
  <si>
    <t xml:space="preserve">For RLM, per </t>
  </si>
  <si>
    <t>on-peak kWh only</t>
  </si>
  <si>
    <t>Generation &amp; Transmission Obligations and Costs and Other Adjustments</t>
  </si>
  <si>
    <t>Block 2 (&gt;600 kWh/m)</t>
  </si>
  <si>
    <t>Block 1 (0-600 kWh/m)</t>
  </si>
  <si>
    <t>¢/kWh</t>
  </si>
  <si>
    <t>Block 1</t>
  </si>
  <si>
    <t>Block 2</t>
  </si>
  <si>
    <t>All usage Multiplier</t>
  </si>
  <si>
    <t>for Block 1 (0-600 kWh/m) usage</t>
  </si>
  <si>
    <t>for Block 2 (&gt;600 kWh/m) usage</t>
  </si>
  <si>
    <t>Use weighted average</t>
  </si>
  <si>
    <t>for all streetlighting =</t>
  </si>
  <si>
    <t>Total Summer</t>
  </si>
  <si>
    <t>Total Winter</t>
  </si>
  <si>
    <t>Grand Total</t>
  </si>
  <si>
    <t>Constant (in $/MWh)</t>
  </si>
  <si>
    <t>% usage during Off-Peak period</t>
  </si>
  <si>
    <t xml:space="preserve"> based on Forwards @ PJM West - corrected for congestion</t>
  </si>
  <si>
    <t>LMP ratio</t>
  </si>
  <si>
    <t>Resulting</t>
  </si>
  <si>
    <t>Off/On Pk</t>
  </si>
  <si>
    <t>Zone to Western Hub Basis Differential</t>
  </si>
  <si>
    <t>year round =</t>
  </si>
  <si>
    <t xml:space="preserve">/MW day </t>
  </si>
  <si>
    <t>Difference ( in $1000) =</t>
  </si>
  <si>
    <t>rounded to 4 decimal places</t>
  </si>
  <si>
    <t>Note: Minor differences in totals are due to rounding of Bid Factors and Payment Factors</t>
  </si>
  <si>
    <t>Required summer inversion =</t>
  </si>
  <si>
    <t>Block 2  (&gt;600 kWh/m)</t>
  </si>
  <si>
    <t>% usage in Summer Blocks</t>
  </si>
  <si>
    <t>(same as 2003/2004 BGS blocking inversion)</t>
  </si>
  <si>
    <t>Usage by season - PSE&amp;G periods</t>
  </si>
  <si>
    <t>Usage by season/period - PJM periods</t>
  </si>
  <si>
    <t>in MWhs</t>
  </si>
  <si>
    <t>Total on-peak</t>
  </si>
  <si>
    <t>Total off-peak</t>
  </si>
  <si>
    <t>%</t>
  </si>
  <si>
    <t>kWh</t>
  </si>
  <si>
    <t>% of</t>
  </si>
  <si>
    <t>Gen Obl</t>
  </si>
  <si>
    <t>Trans Obl</t>
  </si>
  <si>
    <t>Adj for PLS</t>
  </si>
  <si>
    <t>from Table #14 of the bid factor spreadsheet ---</t>
  </si>
  <si>
    <t>NON-DEMAND RATES -----------------------------------------------------------------------------------------------------------------------------------------------------------------------</t>
  </si>
  <si>
    <t>DEMAND RATES --------------------------------------------------------------------------------------------------------------------------------------------------------------------------------</t>
  </si>
  <si>
    <t>line #</t>
  </si>
  <si>
    <t>Notes:</t>
  </si>
  <si>
    <t>Winning Bid - in $/MWh</t>
  </si>
  <si>
    <t>from then current Bid</t>
  </si>
  <si>
    <t>Payment Factors</t>
  </si>
  <si>
    <t xml:space="preserve">                           Summer</t>
  </si>
  <si>
    <t xml:space="preserve">                           Winter</t>
  </si>
  <si>
    <t xml:space="preserve">                           Summer MWh</t>
  </si>
  <si>
    <t xml:space="preserve">                           Winter MWh</t>
  </si>
  <si>
    <t xml:space="preserve">                           Total</t>
  </si>
  <si>
    <t>= sum(line 10) / [ (6) + (7)]</t>
  </si>
  <si>
    <t xml:space="preserve">   &lt;&lt;&lt; used in calculation of</t>
  </si>
  <si>
    <t xml:space="preserve">           Customer Rates</t>
  </si>
  <si>
    <t xml:space="preserve">                Total weighted average</t>
  </si>
  <si>
    <t>Difference =</t>
  </si>
  <si>
    <t>Total Payment to Suppliers =</t>
  </si>
  <si>
    <t>= sum (line 10)</t>
  </si>
  <si>
    <t>= line (14) - line (15)</t>
  </si>
  <si>
    <t>= (13) * [(6)+(7)] / 1000</t>
  </si>
  <si>
    <t>Actual Billed Sales</t>
  </si>
  <si>
    <r>
      <t xml:space="preserve">Spreadsheet Error Checking - </t>
    </r>
    <r>
      <rPr>
        <i/>
        <sz val="10"/>
        <rFont val="Arial"/>
        <family val="2"/>
      </rPr>
      <t>Reconciliation of Customer Revenue and Supplier Payments, based on above data only</t>
    </r>
  </si>
  <si>
    <t>Differences - in $1000</t>
  </si>
  <si>
    <t xml:space="preserve">   rounded to 4 decimal places</t>
  </si>
  <si>
    <t xml:space="preserve">Note: These differences are due to rounding and seasonal differences in Bidder Payments (which are based on prior </t>
  </si>
  <si>
    <t xml:space="preserve">          wining bids and Seasonal Payment Factors) and current Rates (based on current seasonal market differentials)</t>
  </si>
  <si>
    <t>% difference</t>
  </si>
  <si>
    <t>Total Supplier Energy</t>
  </si>
  <si>
    <t>Table #17</t>
  </si>
  <si>
    <t>Specific BGS-FP Auction &gt;&gt;</t>
  </si>
  <si>
    <t xml:space="preserve"> Delivery losses from tariff, PJM losses based on 3 year average %</t>
  </si>
  <si>
    <t xml:space="preserve"> class totals in effect as of filing date</t>
  </si>
  <si>
    <t>in $/MWh, not including PJM losses</t>
  </si>
  <si>
    <t>(data rounded to nearest .01%)</t>
  </si>
  <si>
    <t>based on Forwards prices corrected for congestion &amp; all losses - PJM time periods</t>
  </si>
  <si>
    <t>based on Forwards prices corrected for congestion &amp; all losses</t>
  </si>
  <si>
    <t>based on Forwards prices corrected for congestion &amp; all losses - PSE&amp;G billing time periods</t>
  </si>
  <si>
    <r>
      <t>Reconciliation of amounts</t>
    </r>
    <r>
      <rPr>
        <i/>
        <sz val="10"/>
        <rFont val="Arial"/>
        <family val="2"/>
      </rPr>
      <t xml:space="preserve"> - in $1000</t>
    </r>
  </si>
  <si>
    <t>Weighted Average * Total MWh =</t>
  </si>
  <si>
    <t>MW</t>
  </si>
  <si>
    <t>MWh</t>
  </si>
  <si>
    <t>Table A</t>
  </si>
  <si>
    <t>Table B</t>
  </si>
  <si>
    <t>Table C</t>
  </si>
  <si>
    <t>Table D</t>
  </si>
  <si>
    <r>
      <t xml:space="preserve">Revenue Recovery Calculations - </t>
    </r>
    <r>
      <rPr>
        <i/>
        <sz val="10"/>
        <rFont val="Arial"/>
        <family val="2"/>
      </rPr>
      <t>Reconciliation of seasonal Customer Revenue and Supplier Payments, based on actual anticipated revenues and payments</t>
    </r>
  </si>
  <si>
    <t>Total Preliminary Rate Revenue - in $1000</t>
  </si>
  <si>
    <t>Adjustment</t>
  </si>
  <si>
    <t>Factors</t>
  </si>
  <si>
    <t>includes energy, G&amp;T obligations, and Ancillary Services - adjusted to billing time periods &amp; adjustment to energy price</t>
  </si>
  <si>
    <t>includes energy and Ancillary Services, G&amp;T obligations charged separately - adjusted to billing time periods &amp; adjustment to energy price</t>
  </si>
  <si>
    <t xml:space="preserve">   rounded to 5 decimal places</t>
  </si>
  <si>
    <t>Energy $</t>
  </si>
  <si>
    <t>Obligation $</t>
  </si>
  <si>
    <t>Total $</t>
  </si>
  <si>
    <t>kWh Rate</t>
  </si>
  <si>
    <t>Table E</t>
  </si>
  <si>
    <r>
      <t>Spreadsheet Error Checking</t>
    </r>
    <r>
      <rPr>
        <i/>
        <sz val="10"/>
        <rFont val="Arial"/>
        <family val="2"/>
      </rPr>
      <t xml:space="preserve"> - Checking of seasonal Customer Revenue and Supplier Payments, based on final actual anticipated revenues and payments</t>
    </r>
  </si>
  <si>
    <r>
      <t xml:space="preserve">Preliminary Resulting BGS Rates (in cents per kWh) - </t>
    </r>
    <r>
      <rPr>
        <i/>
        <sz val="10"/>
        <rFont val="Arial"/>
        <family val="2"/>
      </rPr>
      <t>equal to bid factors times weighted average bid price</t>
    </r>
  </si>
  <si>
    <t>Table F</t>
  </si>
  <si>
    <t xml:space="preserve">   rounded to 3 decimal places</t>
  </si>
  <si>
    <t>= sum(line 8) / (6) - rounded to 3 decimal places</t>
  </si>
  <si>
    <t>= sum(line 9) / (7) - rounded to 3 decimal places</t>
  </si>
  <si>
    <t>Auction Results</t>
  </si>
  <si>
    <t xml:space="preserve">     Loss Factors =</t>
  </si>
  <si>
    <t xml:space="preserve">     Expansion Factor =</t>
  </si>
  <si>
    <t xml:space="preserve">     1 / Expansion Factor =</t>
  </si>
  <si>
    <t>per MWh at transmission nodes (per metered MWh at transmission node)</t>
  </si>
  <si>
    <r>
      <t>Ratio of BGS Unit Costs @ customer to All-In Average Cost @ transmission nodes -</t>
    </r>
    <r>
      <rPr>
        <i/>
        <sz val="10"/>
        <rFont val="Arial"/>
        <family val="2"/>
      </rPr>
      <t xml:space="preserve"> rounded to 3 decimal places, unit obligation $ rounded to 4 decimal places</t>
    </r>
  </si>
  <si>
    <t>@ transmission nodes</t>
  </si>
  <si>
    <r>
      <t xml:space="preserve">Applicable Customer Usage @ transmission nodes </t>
    </r>
    <r>
      <rPr>
        <b/>
        <i/>
        <sz val="10"/>
        <rFont val="Arial"/>
        <family val="2"/>
      </rPr>
      <t xml:space="preserve">- </t>
    </r>
    <r>
      <rPr>
        <i/>
        <sz val="10"/>
        <rFont val="Arial"/>
        <family val="2"/>
      </rPr>
      <t>in MWh</t>
    </r>
  </si>
  <si>
    <r>
      <t xml:space="preserve">Total Payment to Suppliers </t>
    </r>
    <r>
      <rPr>
        <i/>
        <sz val="10"/>
        <rFont val="Arial"/>
        <family val="2"/>
      </rPr>
      <t xml:space="preserve">- in $1000 </t>
    </r>
  </si>
  <si>
    <r>
      <t xml:space="preserve">Average Payment to Suppliers </t>
    </r>
    <r>
      <rPr>
        <i/>
        <sz val="10"/>
        <rFont val="Arial"/>
        <family val="2"/>
      </rPr>
      <t>- in $/MWh</t>
    </r>
  </si>
  <si>
    <t>Ratio of BGS Unit Costs @ customer to All-In Average Cost @ transmission nodes</t>
  </si>
  <si>
    <t>Note: $ reflect total payment</t>
  </si>
  <si>
    <t xml:space="preserve">      (includes all payments, including impact of PJM marginal losses)</t>
  </si>
  <si>
    <t>Transmission</t>
  </si>
  <si>
    <t xml:space="preserve">         If total $ were split on a per MWh basis (on transmission node MWhs):</t>
  </si>
  <si>
    <t>per MWh @ trans nodes</t>
  </si>
  <si>
    <t>(bid includes payments for all losses)</t>
  </si>
  <si>
    <t>from meter to transmission node (includes Delivery less mean hourly PJM marginal losses)</t>
  </si>
  <si>
    <t>from meter to bulk system (includes Delivery &amp; PJM EHV losses)</t>
  </si>
  <si>
    <t>from Table #17 of the current Bid Factor Spreadsheet</t>
  </si>
  <si>
    <t>All-In Average costs @ transmission nodes =</t>
  </si>
  <si>
    <t xml:space="preserve"> </t>
  </si>
  <si>
    <t>rounded to 3 decimal places, unit obligation $ rounded to 4 decimal places</t>
  </si>
  <si>
    <t>June - September (0-600)</t>
  </si>
  <si>
    <t>June - September (600+)</t>
  </si>
  <si>
    <t>Total Summer Usage</t>
  </si>
  <si>
    <t>Tranmsission Obligation</t>
  </si>
  <si>
    <t>Final Zonal RPM Scaling Factor</t>
  </si>
  <si>
    <r>
      <t xml:space="preserve">Final Resulting BGS Rates from Auctions (in cents per kWh) - </t>
    </r>
    <r>
      <rPr>
        <i/>
        <sz val="10"/>
        <rFont val="Arial"/>
        <family val="2"/>
      </rPr>
      <t>with preliminary kWh rates adjusted by the kWh Rate Adjustment Factor</t>
    </r>
  </si>
  <si>
    <t>annual</t>
  </si>
  <si>
    <t>Delivery Losses</t>
  </si>
  <si>
    <t>EHV Losses</t>
  </si>
  <si>
    <t>Source</t>
  </si>
  <si>
    <t>Loss Type</t>
  </si>
  <si>
    <t>Percentage</t>
  </si>
  <si>
    <t>PJM</t>
  </si>
  <si>
    <t>NERA</t>
  </si>
  <si>
    <t>Marginal Loss Deration Factor</t>
  </si>
  <si>
    <t>Marginal Loss Factor</t>
  </si>
  <si>
    <t>LPL-S &gt; 500 kW PLS</t>
  </si>
  <si>
    <t>&lt; 500 kW</t>
  </si>
  <si>
    <t>&gt; 500 kW</t>
  </si>
  <si>
    <t>Generation Peak Load Share</t>
  </si>
  <si>
    <t># of Tranches for Bid</t>
  </si>
  <si>
    <t>Total # of Tranches</t>
  </si>
  <si>
    <t>Table 3</t>
  </si>
  <si>
    <t>Table 4</t>
  </si>
  <si>
    <t>Table 5</t>
  </si>
  <si>
    <t>Table 6</t>
  </si>
  <si>
    <t>Table 10</t>
  </si>
  <si>
    <t>Table 7</t>
  </si>
  <si>
    <t>Table 13</t>
  </si>
  <si>
    <t>Generation Peak Load Share RS</t>
  </si>
  <si>
    <t>Generation Peak Load Share RHS</t>
  </si>
  <si>
    <t>Generation Peak Load Share RLM</t>
  </si>
  <si>
    <t>Generation Peak Load Share WH</t>
  </si>
  <si>
    <t>Generation Peak Load Share WHS</t>
  </si>
  <si>
    <t>Generation Peak Load Share HS</t>
  </si>
  <si>
    <t>Generation Peak Load Share PSAL</t>
  </si>
  <si>
    <t>Generation Peak Load Share BPL</t>
  </si>
  <si>
    <t>Generation Peak Load Share GLP</t>
  </si>
  <si>
    <t>Generation Peak Load Share LPL-S</t>
  </si>
  <si>
    <t>Transmission Cost Used</t>
  </si>
  <si>
    <t>Avg Payment to Suppliers - Summer</t>
  </si>
  <si>
    <t>Avg Payment to Suppliers - Winter</t>
  </si>
  <si>
    <t>Avg Payment to Suppliers - Weighted Avg</t>
  </si>
  <si>
    <t>All Rate Classes Energy $ Totals</t>
  </si>
  <si>
    <t xml:space="preserve"> Summer RS - Block 1 (0-600 kWh/m) </t>
  </si>
  <si>
    <t xml:space="preserve"> Summer RS - Block 2 (&gt;600 kWh/m) </t>
  </si>
  <si>
    <t xml:space="preserve"> Summer RHS - Block 1 (0-600 kWh/m) </t>
  </si>
  <si>
    <t xml:space="preserve"> Summer RHS - Block 2 (&gt;600 kWh/m) </t>
  </si>
  <si>
    <t xml:space="preserve"> Summer - WH</t>
  </si>
  <si>
    <t xml:space="preserve"> Summer - WHS</t>
  </si>
  <si>
    <t xml:space="preserve"> Summer - HS</t>
  </si>
  <si>
    <t xml:space="preserve"> Summer - PSAL</t>
  </si>
  <si>
    <t xml:space="preserve"> Summer - BPL</t>
  </si>
  <si>
    <t xml:space="preserve"> Winter - RS</t>
  </si>
  <si>
    <t xml:space="preserve"> Winter - RHS</t>
  </si>
  <si>
    <t xml:space="preserve"> Winter - WH</t>
  </si>
  <si>
    <t xml:space="preserve"> Winter - WHS</t>
  </si>
  <si>
    <t xml:space="preserve"> Winter - HS</t>
  </si>
  <si>
    <t xml:space="preserve"> Winter - PSAL</t>
  </si>
  <si>
    <t xml:space="preserve"> Winter - BPL</t>
  </si>
  <si>
    <t xml:space="preserve"> Winter - RLM Off-Peak</t>
  </si>
  <si>
    <t xml:space="preserve"> Winter - RLM On-Peak</t>
  </si>
  <si>
    <t>Demand - GLP  Summer - all hrs</t>
  </si>
  <si>
    <t>Demand - LPL-S Summer - On pk</t>
  </si>
  <si>
    <t>Demand - LPL-S Summer - Off pk</t>
  </si>
  <si>
    <t>Demand - GLP  Winter - all hrs</t>
  </si>
  <si>
    <t>Demand - LPL-S Winter - On pk</t>
  </si>
  <si>
    <t>Demand - LPL-S Winter - Off pk</t>
  </si>
  <si>
    <t>Total Revenue</t>
  </si>
  <si>
    <t>Total - in $/MWh</t>
  </si>
  <si>
    <t>Class Usage @ customer - MWh's  - RS</t>
  </si>
  <si>
    <t>Class Usage @ customer - MWh's  - RHS</t>
  </si>
  <si>
    <t>Class Usage @ customer - MWh's  - RLM</t>
  </si>
  <si>
    <t>Class Usage @ customer - MWh's  - WH</t>
  </si>
  <si>
    <t>Class Usage @ customer - MWh's  - WHS</t>
  </si>
  <si>
    <t>Class Usage @ customer - MWh's  - HS</t>
  </si>
  <si>
    <t>Class Usage @ customer - MWh's  - PSAL</t>
  </si>
  <si>
    <t>Class Usage @ customer - MWh's  - BPL</t>
  </si>
  <si>
    <t>Class Usage @ customer - MWh's  - GLP</t>
  </si>
  <si>
    <t>Class Usage @ customer - MWh's  - LPL-S</t>
  </si>
  <si>
    <t>$000's</t>
  </si>
  <si>
    <t>$/MWh</t>
  </si>
  <si>
    <t>All in Avg Cost @ Trans Node</t>
  </si>
  <si>
    <t xml:space="preserve"> Summer - RLM On-Peak</t>
  </si>
  <si>
    <t xml:space="preserve"> Summer - RLM Off-Peak</t>
  </si>
  <si>
    <t>Demand - Capacity GLP &amp; LPL-S</t>
  </si>
  <si>
    <t>Demand - Trans GLP &amp; LPL-S</t>
  </si>
  <si>
    <t>$/Kw mth</t>
  </si>
  <si>
    <t>Est Markup %</t>
  </si>
  <si>
    <t>Calc</t>
  </si>
  <si>
    <t>Table</t>
  </si>
  <si>
    <t>Unit of Measure</t>
  </si>
  <si>
    <t>Description</t>
  </si>
  <si>
    <t>Base
Capacity</t>
  </si>
  <si>
    <t>Feed from Auction Results and Rates Tab</t>
  </si>
  <si>
    <t>Line 8</t>
  </si>
  <si>
    <t>Lines 25 to 30</t>
  </si>
  <si>
    <r>
      <t>Total weighted average</t>
    </r>
    <r>
      <rPr>
        <b/>
        <i/>
        <sz val="10"/>
        <rFont val="Arial"/>
        <family val="2"/>
      </rPr>
      <t xml:space="preserve"> </t>
    </r>
    <r>
      <rPr>
        <i/>
        <sz val="10"/>
        <rFont val="Arial"/>
        <family val="2"/>
      </rPr>
      <t>in $/MWh</t>
    </r>
  </si>
  <si>
    <r>
      <t xml:space="preserve">Final Resulting BGS Rates (in cents per kWh) - </t>
    </r>
    <r>
      <rPr>
        <i/>
        <sz val="10"/>
        <rFont val="Arial"/>
        <family val="2"/>
      </rPr>
      <t>with preliminary kWh rates adjusted by the kWh Rate Adjustment Factor</t>
    </r>
  </si>
  <si>
    <t>Table E starting on line 150</t>
  </si>
  <si>
    <t>NON-DEMAND RATES ----------------------------------------------------------------------------------------------------</t>
  </si>
  <si>
    <t>per MW</t>
  </si>
  <si>
    <t>Dollars</t>
  </si>
  <si>
    <t>Residential Impact Calcs</t>
  </si>
  <si>
    <t>Converted to kWhr rate</t>
  </si>
  <si>
    <t xml:space="preserve">Summer </t>
  </si>
  <si>
    <t>0-600</t>
  </si>
  <si>
    <t>over 600</t>
  </si>
  <si>
    <t>PSE&amp;G Typical Residential Electric Bill</t>
  </si>
  <si>
    <t>Present</t>
  </si>
  <si>
    <t xml:space="preserve">                                                                                            Delivery                                                                                          </t>
  </si>
  <si>
    <t xml:space="preserve">                                                        BGS                                                              </t>
  </si>
  <si>
    <t xml:space="preserve">                           Distribution  and CAC                    </t>
  </si>
  <si>
    <t xml:space="preserve">          Summer           </t>
  </si>
  <si>
    <t xml:space="preserve">            Winter            </t>
  </si>
  <si>
    <t>Over</t>
  </si>
  <si>
    <t>Svc Chq</t>
  </si>
  <si>
    <t xml:space="preserve">BRDKA </t>
  </si>
  <si>
    <t>Delivery</t>
  </si>
  <si>
    <t xml:space="preserve">and CAC </t>
  </si>
  <si>
    <t>SBC</t>
  </si>
  <si>
    <t xml:space="preserve"> and CAC</t>
  </si>
  <si>
    <t>GPRC</t>
  </si>
  <si>
    <t>Spare</t>
  </si>
  <si>
    <t>Recon</t>
  </si>
  <si>
    <t>Supply</t>
  </si>
  <si>
    <t>&amp; Supply</t>
  </si>
  <si>
    <t>CAC Charge</t>
  </si>
  <si>
    <t>Base Rate</t>
  </si>
  <si>
    <t>Total of CAC and Base Rate</t>
  </si>
  <si>
    <t>Jan</t>
  </si>
  <si>
    <t>Feb</t>
  </si>
  <si>
    <t>Mar</t>
  </si>
  <si>
    <t>Apr</t>
  </si>
  <si>
    <t>Jun</t>
  </si>
  <si>
    <t>Jul</t>
  </si>
  <si>
    <t>Aug</t>
  </si>
  <si>
    <t>Sep</t>
  </si>
  <si>
    <t>Oct</t>
  </si>
  <si>
    <t>Nov</t>
  </si>
  <si>
    <t>Dec</t>
  </si>
  <si>
    <t>Sum</t>
  </si>
  <si>
    <t>Win</t>
  </si>
  <si>
    <t>average</t>
  </si>
  <si>
    <t>Proposed</t>
  </si>
  <si>
    <t xml:space="preserve">           Increase         </t>
  </si>
  <si>
    <t>Amount</t>
  </si>
  <si>
    <t>Percent</t>
  </si>
  <si>
    <t>$/MW-yr</t>
  </si>
  <si>
    <t>Typical GLP</t>
  </si>
  <si>
    <t>Typical LPL-S</t>
  </si>
  <si>
    <t>Ratio</t>
  </si>
  <si>
    <t>On-Peak Shoulder: Zone to Western Hub Basis Differential</t>
  </si>
  <si>
    <t>Off-Peak Shoulder: Zone to Western Hub Basis Differential</t>
  </si>
  <si>
    <t>On-Peak Summer: Zone to Western Hub Basis Differential</t>
  </si>
  <si>
    <t>Off-Peak Summer: Zone to Western Hub Basis Differential</t>
  </si>
  <si>
    <t>Annual LMP On-Peak</t>
  </si>
  <si>
    <t>Annual LMP Off-Peak</t>
  </si>
  <si>
    <t>Average BGS Energy Only Unit Costs @ customer - PJM Time Periods</t>
  </si>
  <si>
    <t>Typical RS Increase</t>
  </si>
  <si>
    <t>¢/kwh</t>
  </si>
  <si>
    <t xml:space="preserve">Generation Capacity cost - Annual </t>
  </si>
  <si>
    <t xml:space="preserve">Summer Revenue Recovery $'s (Over) </t>
  </si>
  <si>
    <t xml:space="preserve">Winter Revenue Recovery $'s (Over) </t>
  </si>
  <si>
    <t>Summer Revenue Recovery Ratio</t>
  </si>
  <si>
    <t>Winter Revenue Recovery Ratio</t>
  </si>
  <si>
    <t>NGC</t>
  </si>
  <si>
    <t>SPRC</t>
  </si>
  <si>
    <t>BGS - CIEP BRA Clearing Price ($ per MW/Day)</t>
  </si>
  <si>
    <t>Annual Obligation Clearing Price</t>
  </si>
  <si>
    <t>Bill Impacts</t>
  </si>
  <si>
    <t>Variance</t>
  </si>
  <si>
    <t>Enter column indexes for comparison here --&gt;</t>
  </si>
  <si>
    <t>auction results and rates</t>
  </si>
  <si>
    <t>Average Rate - RS</t>
  </si>
  <si>
    <t>Average Rate - RHS</t>
  </si>
  <si>
    <t>Average Rate - RLM</t>
  </si>
  <si>
    <t>Average Rate - WH</t>
  </si>
  <si>
    <t>Average Rate - WHS</t>
  </si>
  <si>
    <t>Average Rate - HS</t>
  </si>
  <si>
    <t>Average Rate - PSAL</t>
  </si>
  <si>
    <t>Average Rate - BPL</t>
  </si>
  <si>
    <t>Average Rate - GLP</t>
  </si>
  <si>
    <t>Average Rate - LPL-S</t>
  </si>
  <si>
    <t>Scenario Description</t>
  </si>
  <si>
    <t>values from most recent auction</t>
  </si>
  <si>
    <t>Incremental Change-RS Increase</t>
  </si>
  <si>
    <t>Incremental Change-GLP Increase</t>
  </si>
  <si>
    <t>Incremental Change-LPL-S Increase</t>
  </si>
  <si>
    <t>Data Type</t>
  </si>
  <si>
    <t>I</t>
  </si>
  <si>
    <t>O</t>
  </si>
  <si>
    <t>Winning Bid Price</t>
  </si>
  <si>
    <t>Min</t>
  </si>
  <si>
    <t>Max</t>
  </si>
  <si>
    <t>Increment</t>
  </si>
  <si>
    <t>Price</t>
  </si>
  <si>
    <t xml:space="preserve">Congestion Factors &amp; On/Off Peak Ratios </t>
  </si>
  <si>
    <t>Cell</t>
  </si>
  <si>
    <t>E158</t>
  </si>
  <si>
    <t>Original Formula</t>
  </si>
  <si>
    <t>New Formula</t>
  </si>
  <si>
    <t>Input!E115</t>
  </si>
  <si>
    <t>SUM(auction_results_and_rates!C13:D13)/SUM(auction_results_and_rates!C13:E13)*Input!E115</t>
  </si>
  <si>
    <t>Description of Change</t>
  </si>
  <si>
    <t>Price is now traunch weighted to reflect application to two of three years</t>
  </si>
  <si>
    <t>Date</t>
  </si>
  <si>
    <t>Total Tranches</t>
  </si>
  <si>
    <t>M5:Q17</t>
  </si>
  <si>
    <t>Additional Detail</t>
  </si>
  <si>
    <t>Calculation of $/MWh cost for Incremental Capacity Cost</t>
  </si>
  <si>
    <t>Detail for incremental Capacity cost added</t>
  </si>
  <si>
    <t>C24:G25</t>
  </si>
  <si>
    <t>C$10*C$13/C$14*C16*C20/1000</t>
  </si>
  <si>
    <t>C$8*C$13/C$14*C16*C20/1000+C$9*C$13/C$14*C20/1000</t>
  </si>
  <si>
    <t>Adjusted to capture lack of seasonal;ity factor in Inc cost</t>
  </si>
  <si>
    <t>Tab</t>
  </si>
  <si>
    <t>auction_results_and_rates</t>
  </si>
  <si>
    <t>bid_factors</t>
  </si>
  <si>
    <t>Q160</t>
  </si>
  <si>
    <t>=(D158*E152+F159*E153)/1000</t>
  </si>
  <si>
    <t>=(F158*E152+F159*E153)/1000</t>
  </si>
  <si>
    <t>Revised to address incremental RPM costs</t>
  </si>
  <si>
    <t>Bid Factors</t>
  </si>
  <si>
    <t>I211:J213</t>
  </si>
  <si>
    <t>Various</t>
  </si>
  <si>
    <t>Revised formulas to include incremental PRM cost</t>
  </si>
  <si>
    <t>E8</t>
  </si>
  <si>
    <t>Input!E134</t>
  </si>
  <si>
    <t>Revised new winning bid to reflect a markup consistent with last winning bid</t>
  </si>
  <si>
    <t>?</t>
  </si>
  <si>
    <t>NITS DIFFJan-Dec15</t>
  </si>
  <si>
    <t>NEW</t>
  </si>
  <si>
    <t>New Tab added to enable dynamic transmission costing</t>
  </si>
  <si>
    <t>BGS RSCP w Auction results</t>
  </si>
  <si>
    <t>L42:M53</t>
  </si>
  <si>
    <t>Added M42:M53</t>
  </si>
  <si>
    <t>=SUM(I42:L42)</t>
  </si>
  <si>
    <t>N42:N53</t>
  </si>
  <si>
    <t>E156:E17</t>
  </si>
  <si>
    <t>bid_factors!L315</t>
  </si>
  <si>
    <t>=IF(LEFT(Input!$B$2,6)="rebase",Input!E138,bid_factors!L315)</t>
  </si>
  <si>
    <t>Account for Rebase variables vs Model Calc Variables</t>
  </si>
  <si>
    <t>IF(LEFT(Input!B2,6)="Rebase",Input!E134,(bid_factors!D234*(1+Overview!$G$87)*SUM(C20:C21)/1000-SUM(C26:D26))/(E$13/E$14/1000*(E16*$C20+E17*$C21)))</t>
  </si>
  <si>
    <t>=SUM(I42:K42)+IF(Input!$B$108="Updated",'BGS RSCP w Auction results'!M42,'BGS RSCP w Auction results'!L42)</t>
  </si>
  <si>
    <t>Input</t>
  </si>
  <si>
    <t>E136</t>
  </si>
  <si>
    <t>Yes or No</t>
  </si>
  <si>
    <t>Added If statement</t>
  </si>
  <si>
    <t>Added to maintain option for markup to be varied or not</t>
  </si>
  <si>
    <t xml:space="preserve">RS </t>
  </si>
  <si>
    <t xml:space="preserve">GLP </t>
  </si>
  <si>
    <t xml:space="preserve">LPL-S </t>
  </si>
  <si>
    <t>Notes to next year</t>
  </si>
  <si>
    <t>make sure rounding is consistient on input when updates are made.</t>
  </si>
  <si>
    <t>Add marginal loss factor to oversheet</t>
  </si>
  <si>
    <t>Ancillary Services &amp; Renewable Power Cost</t>
  </si>
  <si>
    <t xml:space="preserve">Ancillary Services </t>
  </si>
  <si>
    <t>Renewable Power Cost</t>
  </si>
  <si>
    <t>Total AncillaryServices &amp; Renewable Power Costs</t>
  </si>
  <si>
    <t>Basis</t>
  </si>
  <si>
    <t>remaining portion of 36 month bid - 2016 auction</t>
  </si>
  <si>
    <t>Ancillary Services &amp; RPS =</t>
  </si>
  <si>
    <t>NJ SUT (Sales &amp; Use Tax) =</t>
  </si>
  <si>
    <t>SUT excluded from all rates</t>
  </si>
  <si>
    <t>NJ Sales &amp; Use Tax (SUT) excluded</t>
  </si>
  <si>
    <t>Use Estimated amount in cell e136</t>
  </si>
  <si>
    <t>remaining portion of 36 month bid - 2017 auction</t>
  </si>
  <si>
    <t>REMOVED CP - Incremental RP Cost</t>
  </si>
  <si>
    <t>Tariff (Result of 2018 Rate Case Loss Study)</t>
  </si>
  <si>
    <t>Tariff (Result of 2018 Loss Study)</t>
  </si>
  <si>
    <t>(based on W/N actuals used in settlement and final rate design of 2018 Rate Case, rounded to .1%)</t>
  </si>
  <si>
    <t>(same as 2003/2004 BGS blocking inversion)(generally not updated)</t>
  </si>
  <si>
    <t>TAC</t>
  </si>
  <si>
    <t>remaining portion of 36 month bid - 2019 auction</t>
  </si>
  <si>
    <t>remaining portion of 36 month bid - 2018 auction</t>
  </si>
  <si>
    <t>Base Capacity</t>
  </si>
  <si>
    <t>remaining portion of 36 month bid - 2020 auction</t>
  </si>
  <si>
    <t>Blocking Percentages based on Annualized W/N Usage Used in 2018 Electric Rate Case Settlement</t>
  </si>
  <si>
    <t>1A</t>
  </si>
  <si>
    <t>Capacity Proxy Price True-Up - in $/MWh</t>
  </si>
  <si>
    <t>1B</t>
  </si>
  <si>
    <t>Eligible Tranches</t>
  </si>
  <si>
    <t>includes energy, Generation obligations, Ancillary Services and Renewable Power Costs- adjusted to billing time periods</t>
  </si>
  <si>
    <t>Including Generation Obligation $</t>
  </si>
  <si>
    <t>Annual - including Gen Obl $</t>
  </si>
  <si>
    <t>Development of  Capacity Proxy Price True-Up - $/MWh</t>
  </si>
  <si>
    <t>Capacity Proxy Price ($/MW-day)</t>
  </si>
  <si>
    <t>Capacity Proxy Price True-Up - $/MW-day</t>
  </si>
  <si>
    <t xml:space="preserve">= line 1 - line 2 </t>
  </si>
  <si>
    <t>BGS-RSCP Gen Obl - MW</t>
  </si>
  <si>
    <t>Days in Year</t>
  </si>
  <si>
    <t xml:space="preserve">Capacity Proxy Price True-Up Annual Cost </t>
  </si>
  <si>
    <t>= line 3 * line 4 * line 5</t>
  </si>
  <si>
    <t>from Table A</t>
  </si>
  <si>
    <t>% of tranches eligible for payment</t>
  </si>
  <si>
    <t>= line 7 / line 8</t>
  </si>
  <si>
    <t xml:space="preserve">Capacity Proxy Price True-Up Cost </t>
  </si>
  <si>
    <t>= line 6 * line 9</t>
  </si>
  <si>
    <t>Total Applicable Customer Usage @ bulk system - in MWh</t>
  </si>
  <si>
    <r>
      <t xml:space="preserve">Eligible Customer Usage @ bulk system </t>
    </r>
    <r>
      <rPr>
        <b/>
        <i/>
        <sz val="10"/>
        <rFont val="Arial"/>
        <family val="2"/>
      </rPr>
      <t>- in MWh</t>
    </r>
  </si>
  <si>
    <t>= line 9 * line 11</t>
  </si>
  <si>
    <t>Capacity Proxy Price True-Up - $/MWh</t>
  </si>
  <si>
    <t>= line 10/ line 12 - rounded to 2 decimal places</t>
  </si>
  <si>
    <t>Table A With Additional Line Item</t>
  </si>
  <si>
    <t>Specific BGS-RSCP Auction &gt;&gt;</t>
  </si>
  <si>
    <t>remaining portion of 36 month bid - 2021 auction</t>
  </si>
  <si>
    <t>36 month bid - 2022 auction</t>
  </si>
  <si>
    <t>winning Bids</t>
  </si>
  <si>
    <t>from then current Bid Factor Spreadsheet</t>
  </si>
  <si>
    <t>Applicable Customer Usage @ bulk system - in MWh</t>
  </si>
  <si>
    <t>from current Bid Factor Spreadsheet</t>
  </si>
  <si>
    <t>= sum(line 8) / (6) - rounded to 2 decimal places</t>
  </si>
  <si>
    <t>= sum(line 9) / (7) - rounded to 2 decimal places</t>
  </si>
  <si>
    <t xml:space="preserve">   rounded to 2 decimal places</t>
  </si>
  <si>
    <t>remaining portion of 36 month bid - 2022 auction</t>
  </si>
  <si>
    <t>36 month bid - 2023 auction</t>
  </si>
  <si>
    <t>Illustrative Purposes Only for PSE&amp;G</t>
  </si>
  <si>
    <t>as may be determined by the RPM or its successor or otherwise</t>
  </si>
  <si>
    <t>Zonal Capacity Price ($/MW-day)</t>
  </si>
  <si>
    <t>Yes</t>
  </si>
  <si>
    <t>Table 11 - RPS</t>
  </si>
  <si>
    <t>Energy &amp; Capacity Charges w/out SUT</t>
  </si>
  <si>
    <t>Transmission Charges w/out SUT</t>
  </si>
  <si>
    <t>BGS total w/out SUT</t>
  </si>
  <si>
    <t>BGS total w/ SUT</t>
  </si>
  <si>
    <t>E &amp; C Charges w/ SUT</t>
  </si>
  <si>
    <t>Transmission w/ SUT</t>
  </si>
  <si>
    <t>ZEC</t>
  </si>
  <si>
    <t>PJM - No update for 2022</t>
  </si>
  <si>
    <t>entered after 2023 Auction</t>
  </si>
  <si>
    <t xml:space="preserve">BGS Supply Rates </t>
  </si>
  <si>
    <t>Illustrative Only</t>
  </si>
  <si>
    <t>2023 Illustrative</t>
  </si>
  <si>
    <t>= line 1 + line 1A</t>
  </si>
  <si>
    <t>2023/2024 Delivery Year - Illustrative Data</t>
  </si>
  <si>
    <t>Capacity Proxy Price True-Up Development for Winning Suppliers from 2021 BGS-RSCP Auction</t>
  </si>
  <si>
    <t>Capacity Proxy Price True-Up Development for Winning Suppliers from 2022 BGS-RSCP Auction</t>
  </si>
  <si>
    <t>per Board Orders dated 11/18/2020 and 11/17/2021</t>
  </si>
  <si>
    <t>2024/2025 Delivery Year - Illustrative Data</t>
  </si>
  <si>
    <t>Capacity Proxy Price True-Up Development for Winning Suppliers from 2023 BGS-RSCP Auction (if needed)</t>
  </si>
  <si>
    <t>2024/25
Delivery Year</t>
  </si>
  <si>
    <t>Calculation of June 2024 to May 2025 BGS-RSCP Rates</t>
  </si>
  <si>
    <t>remaining portion of 36 month bid - 2023 auction</t>
  </si>
  <si>
    <t>36 month bid - 2024 auction</t>
  </si>
  <si>
    <t>this tab is still needed to show illustrative 2024/2025 Table A.</t>
  </si>
  <si>
    <t>true-up will only be needed for 2023 BGS Auction winners if 2024/2025 BRA results not known at least 5 days prior to 2023 BGS-RSCP Auction.</t>
  </si>
  <si>
    <t>24/25 Capacity Proxy Price True-up - in $/MWh</t>
  </si>
  <si>
    <t>entered after 2024 BGS Auction</t>
  </si>
  <si>
    <t>= (1B * (2)/(3) * (4) * (6)) / 1000</t>
  </si>
  <si>
    <t>= (1B * (2)/(3) * (5) * (7)) / 1000</t>
  </si>
  <si>
    <t>Development of Capacity Proxy Price True-Up - $/MWh</t>
  </si>
  <si>
    <t>need new tab to show illustrative calculation of 2025/2026 true-up.</t>
  </si>
  <si>
    <t>2025/2026 Delivery Year - Illustrative Data</t>
  </si>
  <si>
    <t>Capacity Proxy Price True-Up Development for Winning Suppliers from 2023 BGS-RSCP Auction</t>
  </si>
  <si>
    <t>Cell C5 is highlighted and will need to be updated with Capacity Proxy Price for 2025/2026.</t>
  </si>
  <si>
    <t>2025/26
Delivery Year</t>
  </si>
  <si>
    <t>this tab is still needed to show illustrative 2025/2026 Table A.</t>
  </si>
  <si>
    <t>Calculation of June 2025 to May 2026 BGS-RSCP Rates</t>
  </si>
  <si>
    <t>Illustrative Purposes Only</t>
  </si>
  <si>
    <t>remaining portion of 36 month bid - 2024 auction</t>
  </si>
  <si>
    <t>36 month bid - 2025 auction</t>
  </si>
  <si>
    <t>25/26 Capacity Proxy Price True-up - in $/MWh</t>
  </si>
  <si>
    <t>entered after 2025 BGS Auction</t>
  </si>
  <si>
    <r>
      <t xml:space="preserve">Obligations - Peak Load shares eff 6/1/22, </t>
    </r>
    <r>
      <rPr>
        <i/>
        <sz val="10"/>
        <color rgb="FF143AF8"/>
        <rFont val="Arial"/>
        <family val="2"/>
      </rPr>
      <t>scaling factors eff 6/1/22</t>
    </r>
    <r>
      <rPr>
        <i/>
        <sz val="10"/>
        <color rgb="FF161BF6"/>
        <rFont val="Arial"/>
        <family val="2"/>
      </rPr>
      <t>, Transmission Loads eff 1/1/22; costs are market estimates</t>
    </r>
  </si>
  <si>
    <t>for csa document paragraph 14</t>
  </si>
  <si>
    <t>glp calc</t>
  </si>
  <si>
    <t xml:space="preserve">= ((1B * (2)/(3) * (4) * (6)) /1000 </t>
  </si>
  <si>
    <t>= ((1B * (2)/(3) * (5) * (7)) /1000</t>
  </si>
  <si>
    <t>CIP</t>
  </si>
  <si>
    <t>Calendar month sales forecasted for 2022, less % for LPL-Sec &gt; 500 kW Peak Load Share</t>
  </si>
  <si>
    <t>NYMEX Forwards (November 4, 2022) from NERA</t>
  </si>
  <si>
    <t xml:space="preserve">  Winter Averages for Oct 2019 - May 2022</t>
  </si>
  <si>
    <t xml:space="preserve">  Summer Averages for Aug 2019 - July 2022</t>
  </si>
  <si>
    <t>per Board Order dated 11/09/2022</t>
  </si>
  <si>
    <t>per Board Orders dated 11/17/2021 and 11/09/2022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</si>
</sst>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4">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00"/>
    <numFmt numFmtId="166" formatCode="0.0000"/>
    <numFmt numFmtId="167" formatCode="0.0000%"/>
    <numFmt numFmtId="168" formatCode="#,##0.0"/>
    <numFmt numFmtId="169" formatCode="_(&quot;$&quot;* #,##0_);_(&quot;$&quot;* \(#,##0\);_(&quot;$&quot;* &quot;-&quot;??_);_(@_)"/>
    <numFmt numFmtId="170" formatCode="0.000000"/>
    <numFmt numFmtId="171" formatCode="_(&quot;$&quot;* #,##0.000_);_(&quot;$&quot;* \(#,##0.000\);_(&quot;$&quot;* &quot;-&quot;??_);_(@_)"/>
    <numFmt numFmtId="172" formatCode="_(&quot;$&quot;* #,##0.0000_);_(&quot;$&quot;* \(#,##0.0000\);_(&quot;$&quot;* &quot;-&quot;??_);_(@_)"/>
    <numFmt numFmtId="173" formatCode="0.0%"/>
    <numFmt numFmtId="174" formatCode="_(* #,##0_);_(* \(#,##0\);_(* &quot;-&quot;??_);_(@_)"/>
    <numFmt numFmtId="175" formatCode="_(* #,##0.000_);_(* \(#,##0.000\);_(* &quot;-&quot;??_);_(@_)"/>
    <numFmt numFmtId="176" formatCode="_(* #,##0.0000_);_(* \(#,##0.0000\);_(* &quot;-&quot;??_);_(@_)"/>
    <numFmt numFmtId="177" formatCode="#,##0.000"/>
    <numFmt numFmtId="178" formatCode="#,##0.0000"/>
    <numFmt numFmtId="179" formatCode="&quot;$&quot;#,##0.00"/>
    <numFmt numFmtId="180" formatCode="&quot;$&quot;#,##0\ ;\(&quot;$&quot;#,##0\)"/>
    <numFmt numFmtId="181" formatCode="&quot;$&quot;#,##0.0000"/>
    <numFmt numFmtId="182" formatCode="0.00000%"/>
    <numFmt numFmtId="183" formatCode="&quot;$&quot;#,##0"/>
    <numFmt numFmtId="184" formatCode="0.00000000"/>
    <numFmt numFmtId="185" formatCode="_(* #,##0.0_);_(* \(#,##0.0\);_(* &quot;-&quot;??_);_(@_)"/>
    <numFmt numFmtId="186" formatCode="#,##0.000000"/>
    <numFmt numFmtId="187" formatCode="m/d/yy;@"/>
    <numFmt numFmtId="188" formatCode="#,##0.000000_);\(#,##0.000000\)"/>
    <numFmt numFmtId="189" formatCode="0.00_);\(0.00\)"/>
    <numFmt numFmtId="190" formatCode="0.000000_);\(0.000000\)"/>
    <numFmt numFmtId="191" formatCode="#,##0.00000_);\(#,##0.00000\)"/>
    <numFmt numFmtId="192" formatCode="0.000%"/>
    <numFmt numFmtId="193" formatCode="#,##0.0_);[Red]\(#,##0.0\)"/>
  </numFmts>
  <fonts count="8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color indexed="12"/>
      <name val="Arial"/>
      <family val="2"/>
    </font>
    <font>
      <i/>
      <sz val="10"/>
      <name val="Arial"/>
      <family val="2"/>
    </font>
    <font>
      <b/>
      <sz val="12"/>
      <name val="Arial"/>
      <family val="2"/>
    </font>
    <font>
      <i/>
      <u/>
      <sz val="10"/>
      <name val="Arial"/>
      <family val="2"/>
    </font>
    <font>
      <b/>
      <i/>
      <sz val="10"/>
      <name val="Arial"/>
      <family val="2"/>
    </font>
    <font>
      <u/>
      <sz val="10"/>
      <name val="Arial"/>
      <family val="2"/>
    </font>
    <font>
      <b/>
      <sz val="10"/>
      <color indexed="54"/>
      <name val="Arial"/>
      <family val="2"/>
    </font>
    <font>
      <u/>
      <sz val="10"/>
      <color indexed="12"/>
      <name val="Arial"/>
      <family val="2"/>
    </font>
    <font>
      <u val="singleAccounting"/>
      <sz val="10"/>
      <name val="Arial"/>
      <family val="2"/>
    </font>
    <font>
      <sz val="8"/>
      <name val="Arial"/>
      <family val="2"/>
    </font>
    <font>
      <sz val="10"/>
      <color indexed="12"/>
      <name val="Arial"/>
      <family val="2"/>
    </font>
    <font>
      <sz val="10"/>
      <color indexed="22"/>
      <name val="Arial"/>
      <family val="2"/>
    </font>
    <font>
      <sz val="10"/>
      <color indexed="10"/>
      <name val="Arial"/>
      <family val="2"/>
    </font>
    <font>
      <b/>
      <sz val="18"/>
      <color indexed="22"/>
      <name val="Arial"/>
      <family val="2"/>
    </font>
    <font>
      <b/>
      <sz val="12"/>
      <color indexed="22"/>
      <name val="Arial"/>
      <family val="2"/>
    </font>
    <font>
      <b/>
      <u/>
      <sz val="10"/>
      <name val="Arial"/>
      <family val="2"/>
    </font>
    <font>
      <sz val="10"/>
      <name val="Arial"/>
      <family val="2"/>
    </font>
    <font>
      <b/>
      <sz val="18"/>
      <color indexed="56"/>
      <name val="Cambri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name val="Arial"/>
      <family val="2"/>
    </font>
    <font>
      <sz val="10"/>
      <name val="Arial"/>
      <family val="2"/>
    </font>
    <font>
      <sz val="11"/>
      <color theme="1"/>
      <name val="Calibri"/>
      <family val="2"/>
      <scheme val="minor"/>
    </font>
    <font>
      <sz val="10"/>
      <name val="Arial"/>
      <family val="2"/>
    </font>
    <font>
      <sz val="10"/>
      <color theme="1"/>
      <name val="Arial"/>
      <family val="2"/>
    </font>
    <font>
      <b/>
      <sz val="10"/>
      <color indexed="10"/>
      <name val="Arial"/>
      <family val="2"/>
    </font>
    <font>
      <b/>
      <sz val="10"/>
      <color indexed="12"/>
      <name val="Arial"/>
      <family val="2"/>
    </font>
    <font>
      <sz val="12"/>
      <name val="Arial"/>
      <family val="2"/>
    </font>
    <font>
      <b/>
      <sz val="14"/>
      <color rgb="FFFF0000"/>
      <name val="Arial"/>
      <family val="2"/>
    </font>
    <font>
      <b/>
      <u/>
      <sz val="12"/>
      <name val="Arial"/>
      <family val="2"/>
    </font>
    <font>
      <b/>
      <sz val="12"/>
      <color rgb="FFFF0000"/>
      <name val="Arial"/>
      <family val="2"/>
    </font>
    <font>
      <u/>
      <sz val="12"/>
      <name val="Arial"/>
      <family val="2"/>
    </font>
    <font>
      <sz val="12"/>
      <color indexed="12"/>
      <name val="Arial"/>
      <family val="2"/>
    </font>
    <font>
      <b/>
      <sz val="12"/>
      <color indexed="10"/>
      <name val="Arial"/>
      <family val="2"/>
    </font>
    <font>
      <sz val="12"/>
      <color rgb="FFFF0000"/>
      <name val="Arial"/>
      <family val="2"/>
    </font>
    <font>
      <u/>
      <sz val="12"/>
      <color indexed="12"/>
      <name val="Arial"/>
      <family val="2"/>
    </font>
    <font>
      <b/>
      <sz val="9"/>
      <name val="Arial"/>
      <family val="2"/>
    </font>
    <font>
      <b/>
      <sz val="12"/>
      <color indexed="8"/>
      <name val="Arial"/>
      <family val="2"/>
    </font>
    <font>
      <b/>
      <sz val="10"/>
      <color rgb="FFFF0000"/>
      <name val="Arial"/>
      <family val="2"/>
    </font>
    <font>
      <sz val="10"/>
      <name val="Times New Roman"/>
      <family val="1"/>
    </font>
    <font>
      <sz val="10"/>
      <color rgb="FF3366FF"/>
      <name val="Arial Black"/>
      <family val="2"/>
    </font>
    <font>
      <b/>
      <sz val="9"/>
      <color indexed="81"/>
      <name val="Tahoma"/>
      <family val="2"/>
    </font>
    <font>
      <sz val="9"/>
      <color indexed="81"/>
      <name val="Tahoma"/>
      <family val="2"/>
    </font>
    <font>
      <u val="singleAccounting"/>
      <sz val="10"/>
      <color theme="1"/>
      <name val="Arial"/>
      <family val="2"/>
    </font>
    <font>
      <sz val="10"/>
      <color indexed="39"/>
      <name val="Arial"/>
      <family val="2"/>
    </font>
    <font>
      <b/>
      <sz val="16"/>
      <color indexed="23"/>
      <name val="Arial"/>
      <family val="2"/>
    </font>
    <font>
      <i/>
      <sz val="10"/>
      <color rgb="FF161BF6"/>
      <name val="Arial"/>
      <family val="2"/>
    </font>
    <font>
      <i/>
      <sz val="8"/>
      <color rgb="FF161BF6"/>
      <name val="Arial"/>
      <family val="2"/>
    </font>
    <font>
      <b/>
      <sz val="16"/>
      <name val="Arial"/>
      <family val="2"/>
    </font>
    <font>
      <b/>
      <i/>
      <sz val="10"/>
      <color rgb="FFFF0000"/>
      <name val="Arial"/>
      <family val="2"/>
    </font>
    <font>
      <sz val="10"/>
      <color rgb="FFC00000"/>
      <name val="Arial"/>
      <family val="2"/>
    </font>
    <font>
      <sz val="10"/>
      <color rgb="FFFF0000"/>
      <name val="Arial"/>
      <family val="2"/>
    </font>
    <font>
      <b/>
      <sz val="10"/>
      <color rgb="FF143AF8"/>
      <name val="Arial"/>
      <family val="2"/>
    </font>
    <font>
      <sz val="10"/>
      <color theme="0"/>
      <name val="Arial"/>
      <family val="2"/>
    </font>
    <font>
      <i/>
      <sz val="10"/>
      <color rgb="FF143AF8"/>
      <name val="Arial"/>
      <family val="2"/>
    </font>
    <font>
      <b/>
      <i/>
      <sz val="8"/>
      <name val="Arial"/>
      <family val="2"/>
    </font>
    <font>
      <b/>
      <sz val="8"/>
      <color theme="0"/>
      <name val="Arial"/>
      <family val="2"/>
    </font>
    <font>
      <sz val="8"/>
      <color theme="0"/>
      <name val="Arial"/>
      <family val="2"/>
    </font>
    <font>
      <b/>
      <sz val="10"/>
      <color theme="0"/>
      <name val="Arial"/>
      <family val="2"/>
    </font>
    <font>
      <sz val="10"/>
      <color rgb="FF161BF6"/>
      <name val="Arial"/>
      <family val="2"/>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indexed="22"/>
        <bgColor indexed="64"/>
      </patternFill>
    </fill>
    <fill>
      <patternFill patternType="solid">
        <fgColor rgb="FFFFC000"/>
        <bgColor indexed="64"/>
      </patternFill>
    </fill>
    <fill>
      <patternFill patternType="solid">
        <fgColor theme="0" tint="-0.34998626667073579"/>
        <bgColor indexed="64"/>
      </patternFill>
    </fill>
    <fill>
      <patternFill patternType="solid">
        <fgColor indexed="23"/>
        <bgColor indexed="64"/>
      </patternFill>
    </fill>
    <fill>
      <patternFill patternType="solid">
        <fgColor indexed="43"/>
        <bgColor indexed="64"/>
      </patternFill>
    </fill>
    <fill>
      <patternFill patternType="solid">
        <fgColor theme="0" tint="-0.14999847407452621"/>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rgb="FF92D050"/>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double">
        <color indexed="64"/>
      </bottom>
      <diagonal/>
    </border>
    <border>
      <left style="thin">
        <color indexed="63"/>
      </left>
      <right style="thin">
        <color indexed="63"/>
      </right>
      <top style="thin">
        <color indexed="64"/>
      </top>
      <bottom style="thin">
        <color indexed="63"/>
      </bottom>
      <diagonal/>
    </border>
    <border>
      <left/>
      <right/>
      <top style="thin">
        <color auto="1"/>
      </top>
      <bottom/>
      <diagonal/>
    </border>
  </borders>
  <cellStyleXfs count="164">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5"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42" fillId="0" borderId="0" applyFont="0" applyFill="0" applyBorder="0" applyAlignment="0" applyProtection="0"/>
    <xf numFmtId="3" fontId="19" fillId="0" borderId="0" applyFont="0" applyFill="0" applyBorder="0" applyAlignment="0" applyProtection="0"/>
    <xf numFmtId="44" fontId="5"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44" fontId="42" fillId="0" borderId="0" applyFont="0" applyFill="0" applyBorder="0" applyAlignment="0" applyProtection="0"/>
    <xf numFmtId="180" fontId="19" fillId="0" borderId="0" applyFont="0" applyFill="0" applyBorder="0" applyAlignment="0" applyProtection="0"/>
    <xf numFmtId="0" fontId="19" fillId="0" borderId="0" applyFont="0" applyFill="0" applyBorder="0" applyAlignment="0" applyProtection="0"/>
    <xf numFmtId="0" fontId="31" fillId="0" borderId="0" applyNumberFormat="0" applyFill="0" applyBorder="0" applyAlignment="0" applyProtection="0"/>
    <xf numFmtId="2" fontId="19" fillId="0" borderId="0" applyFont="0" applyFill="0" applyBorder="0" applyAlignment="0" applyProtection="0"/>
    <xf numFmtId="0" fontId="32" fillId="4" borderId="0" applyNumberFormat="0" applyBorder="0" applyAlignment="0" applyProtection="0"/>
    <xf numFmtId="0" fontId="21" fillId="0" borderId="0" applyNumberFormat="0" applyFill="0" applyBorder="0" applyAlignment="0" applyProtection="0"/>
    <xf numFmtId="0" fontId="33" fillId="0" borderId="3" applyNumberFormat="0" applyFill="0" applyAlignment="0" applyProtection="0"/>
    <xf numFmtId="0" fontId="22"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5"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43" fillId="0" borderId="0"/>
    <xf numFmtId="0" fontId="17" fillId="0" borderId="0"/>
    <xf numFmtId="0" fontId="6" fillId="23" borderId="7" applyNumberFormat="0" applyFont="0" applyAlignment="0" applyProtection="0"/>
    <xf numFmtId="0" fontId="39" fillId="20" borderId="8" applyNumberFormat="0" applyAlignment="0" applyProtection="0"/>
    <xf numFmtId="9" fontId="5"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0" fontId="25" fillId="0" borderId="0" applyNumberFormat="0" applyFill="0" applyBorder="0" applyAlignment="0" applyProtection="0"/>
    <xf numFmtId="0" fontId="19" fillId="0" borderId="9" applyNumberFormat="0" applyFont="0" applyFill="0" applyAlignment="0" applyProtection="0"/>
    <xf numFmtId="0" fontId="40" fillId="0" borderId="10" applyNumberFormat="0" applyFill="0" applyAlignment="0" applyProtection="0"/>
    <xf numFmtId="0" fontId="20"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5" fillId="0" borderId="0"/>
    <xf numFmtId="0" fontId="5" fillId="23" borderId="7" applyNumberFormat="0" applyFont="0" applyAlignment="0" applyProtection="0"/>
    <xf numFmtId="9" fontId="5" fillId="0" borderId="0" applyFont="0" applyFill="0" applyBorder="0" applyAlignment="0" applyProtection="0"/>
    <xf numFmtId="0" fontId="48" fillId="0" borderId="0"/>
    <xf numFmtId="43" fontId="48" fillId="0" borderId="0" applyFont="0" applyFill="0" applyBorder="0" applyAlignment="0" applyProtection="0"/>
    <xf numFmtId="9" fontId="48" fillId="0" borderId="0" applyFont="0" applyFill="0" applyBorder="0" applyAlignment="0" applyProtection="0"/>
    <xf numFmtId="0" fontId="5" fillId="0" borderId="0"/>
    <xf numFmtId="0" fontId="5" fillId="0" borderId="0"/>
    <xf numFmtId="0" fontId="21"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5" fillId="0" borderId="0"/>
    <xf numFmtId="0" fontId="5" fillId="0" borderId="0"/>
    <xf numFmtId="4" fontId="26" fillId="32" borderId="8" applyNumberFormat="0" applyProtection="0">
      <alignment vertical="center"/>
    </xf>
    <xf numFmtId="0" fontId="19" fillId="0" borderId="9" applyNumberFormat="0" applyFont="0" applyFill="0" applyAlignment="0" applyProtection="0"/>
    <xf numFmtId="0" fontId="56" fillId="0" borderId="0" applyNumberFormat="0" applyFill="0" applyBorder="0" applyAlignment="0" applyProtection="0">
      <alignment vertical="top"/>
      <protection locked="0"/>
    </xf>
    <xf numFmtId="0" fontId="48"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7" fillId="0" borderId="0"/>
    <xf numFmtId="9" fontId="5" fillId="0" borderId="0" applyFont="0" applyFill="0" applyBorder="0" applyAlignment="0" applyProtection="0"/>
    <xf numFmtId="9" fontId="5" fillId="0" borderId="0" applyFont="0" applyFill="0" applyBorder="0" applyAlignment="0" applyProtection="0"/>
    <xf numFmtId="0" fontId="48" fillId="0" borderId="0"/>
    <xf numFmtId="0" fontId="48" fillId="0" borderId="0"/>
    <xf numFmtId="0" fontId="3" fillId="0" borderId="0"/>
    <xf numFmtId="0" fontId="2" fillId="0" borderId="0"/>
    <xf numFmtId="4" fontId="65" fillId="32" borderId="8" applyNumberFormat="0" applyProtection="0">
      <alignment vertical="center"/>
    </xf>
    <xf numFmtId="4" fontId="26" fillId="32" borderId="8" applyNumberFormat="0" applyProtection="0">
      <alignment horizontal="left" vertical="center" indent="1"/>
    </xf>
    <xf numFmtId="4" fontId="26" fillId="32" borderId="8" applyNumberFormat="0" applyProtection="0">
      <alignment horizontal="left" vertical="center" indent="1"/>
    </xf>
    <xf numFmtId="0" fontId="5" fillId="34" borderId="8" applyNumberFormat="0" applyProtection="0">
      <alignment horizontal="left" vertical="center" indent="1"/>
    </xf>
    <xf numFmtId="4" fontId="26" fillId="35" borderId="8" applyNumberFormat="0" applyProtection="0">
      <alignment horizontal="right" vertical="center"/>
    </xf>
    <xf numFmtId="4" fontId="26" fillId="36" borderId="8" applyNumberFormat="0" applyProtection="0">
      <alignment horizontal="right" vertical="center"/>
    </xf>
    <xf numFmtId="4" fontId="26" fillId="37" borderId="8" applyNumberFormat="0" applyProtection="0">
      <alignment horizontal="right" vertical="center"/>
    </xf>
    <xf numFmtId="4" fontId="26" fillId="38" borderId="8" applyNumberFormat="0" applyProtection="0">
      <alignment horizontal="right" vertical="center"/>
    </xf>
    <xf numFmtId="4" fontId="26" fillId="39" borderId="8" applyNumberFormat="0" applyProtection="0">
      <alignment horizontal="right" vertical="center"/>
    </xf>
    <xf numFmtId="4" fontId="26" fillId="40" borderId="8" applyNumberFormat="0" applyProtection="0">
      <alignment horizontal="right" vertical="center"/>
    </xf>
    <xf numFmtId="4" fontId="26" fillId="41" borderId="8" applyNumberFormat="0" applyProtection="0">
      <alignment horizontal="right" vertical="center"/>
    </xf>
    <xf numFmtId="4" fontId="26" fillId="42" borderId="8" applyNumberFormat="0" applyProtection="0">
      <alignment horizontal="right" vertical="center"/>
    </xf>
    <xf numFmtId="4" fontId="26" fillId="43" borderId="8" applyNumberFormat="0" applyProtection="0">
      <alignment horizontal="right" vertical="center"/>
    </xf>
    <xf numFmtId="4" fontId="40" fillId="44" borderId="8" applyNumberFormat="0" applyProtection="0">
      <alignment horizontal="left" vertical="center" indent="1"/>
    </xf>
    <xf numFmtId="4" fontId="26" fillId="45" borderId="39" applyNumberFormat="0" applyProtection="0">
      <alignment horizontal="left" vertical="center" indent="1"/>
    </xf>
    <xf numFmtId="4" fontId="58" fillId="46" borderId="0" applyNumberFormat="0" applyProtection="0">
      <alignment horizontal="left" vertical="center" indent="1"/>
    </xf>
    <xf numFmtId="0" fontId="5" fillId="34" borderId="8" applyNumberFormat="0" applyProtection="0">
      <alignment horizontal="left" vertical="center" indent="1"/>
    </xf>
    <xf numFmtId="4" fontId="26" fillId="45" borderId="8" applyNumberFormat="0" applyProtection="0">
      <alignment horizontal="left" vertical="center" indent="1"/>
    </xf>
    <xf numFmtId="4" fontId="26" fillId="31" borderId="8" applyNumberFormat="0" applyProtection="0">
      <alignment horizontal="left" vertical="center" indent="1"/>
    </xf>
    <xf numFmtId="0" fontId="5" fillId="31" borderId="8" applyNumberFormat="0" applyProtection="0">
      <alignment horizontal="left" vertical="center" indent="1"/>
    </xf>
    <xf numFmtId="0" fontId="5" fillId="31" borderId="8" applyNumberFormat="0" applyProtection="0">
      <alignment horizontal="left" vertical="center" indent="1"/>
    </xf>
    <xf numFmtId="0" fontId="5" fillId="47" borderId="8" applyNumberFormat="0" applyProtection="0">
      <alignment horizontal="left" vertical="center" indent="1"/>
    </xf>
    <xf numFmtId="0" fontId="5" fillId="47" borderId="8" applyNumberFormat="0" applyProtection="0">
      <alignment horizontal="left" vertical="center" indent="1"/>
    </xf>
    <xf numFmtId="0" fontId="5" fillId="28" borderId="8" applyNumberFormat="0" applyProtection="0">
      <alignment horizontal="left" vertical="center" indent="1"/>
    </xf>
    <xf numFmtId="0" fontId="5" fillId="28" borderId="8" applyNumberFormat="0" applyProtection="0">
      <alignment horizontal="left" vertical="center" indent="1"/>
    </xf>
    <xf numFmtId="0" fontId="5" fillId="34" borderId="8" applyNumberFormat="0" applyProtection="0">
      <alignment horizontal="left" vertical="center" indent="1"/>
    </xf>
    <xf numFmtId="0" fontId="5" fillId="34" borderId="8" applyNumberFormat="0" applyProtection="0">
      <alignment horizontal="left" vertical="center" indent="1"/>
    </xf>
    <xf numFmtId="4" fontId="26" fillId="48" borderId="8" applyNumberFormat="0" applyProtection="0">
      <alignment vertical="center"/>
    </xf>
    <xf numFmtId="4" fontId="65" fillId="48" borderId="8" applyNumberFormat="0" applyProtection="0">
      <alignment vertical="center"/>
    </xf>
    <xf numFmtId="4" fontId="26" fillId="48" borderId="8" applyNumberFormat="0" applyProtection="0">
      <alignment horizontal="left" vertical="center" indent="1"/>
    </xf>
    <xf numFmtId="4" fontId="26" fillId="48" borderId="8" applyNumberFormat="0" applyProtection="0">
      <alignment horizontal="left" vertical="center" indent="1"/>
    </xf>
    <xf numFmtId="4" fontId="26" fillId="45" borderId="8" applyNumberFormat="0" applyProtection="0">
      <alignment horizontal="right" vertical="center"/>
    </xf>
    <xf numFmtId="4" fontId="65" fillId="45" borderId="8" applyNumberFormat="0" applyProtection="0">
      <alignment horizontal="right" vertical="center"/>
    </xf>
    <xf numFmtId="0" fontId="5" fillId="34" borderId="8" applyNumberFormat="0" applyProtection="0">
      <alignment horizontal="left" vertical="center" indent="1"/>
    </xf>
    <xf numFmtId="0" fontId="5" fillId="34" borderId="8" applyNumberFormat="0" applyProtection="0">
      <alignment horizontal="left" vertical="center" indent="1"/>
    </xf>
    <xf numFmtId="0" fontId="66" fillId="0" borderId="0"/>
    <xf numFmtId="4" fontId="20" fillId="45" borderId="8" applyNumberFormat="0" applyProtection="0">
      <alignment horizontal="right" vertical="center"/>
    </xf>
    <xf numFmtId="43"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9" fontId="5" fillId="0" borderId="0" applyFont="0" applyFill="0" applyBorder="0" applyAlignment="0" applyProtection="0"/>
    <xf numFmtId="9" fontId="48" fillId="0" borderId="0" applyFont="0" applyFill="0" applyBorder="0" applyAlignment="0" applyProtection="0"/>
    <xf numFmtId="43" fontId="5" fillId="0" borderId="0" applyFont="0" applyFill="0" applyBorder="0" applyAlignment="0" applyProtection="0"/>
    <xf numFmtId="4" fontId="26" fillId="45" borderId="8" applyNumberFormat="0" applyProtection="0">
      <alignment horizontal="left" vertical="center" indent="1"/>
    </xf>
    <xf numFmtId="4" fontId="26" fillId="31" borderId="8" applyNumberFormat="0" applyProtection="0">
      <alignment horizontal="left" vertical="center" indent="1"/>
    </xf>
    <xf numFmtId="0" fontId="5" fillId="0" borderId="0"/>
    <xf numFmtId="0" fontId="5" fillId="0" borderId="0"/>
    <xf numFmtId="0" fontId="5" fillId="0" borderId="0"/>
    <xf numFmtId="0" fontId="5" fillId="0" borderId="0"/>
  </cellStyleXfs>
  <cellXfs count="642">
    <xf numFmtId="0" fontId="0" fillId="0" borderId="0" xfId="0"/>
    <xf numFmtId="0" fontId="0" fillId="0" borderId="0" xfId="0" applyFill="1"/>
    <xf numFmtId="169" fontId="0" fillId="0" borderId="0" xfId="0" applyNumberFormat="1" applyFill="1"/>
    <xf numFmtId="44" fontId="6" fillId="0" borderId="0" xfId="33" quotePrefix="1" applyFont="1" applyFill="1"/>
    <xf numFmtId="0" fontId="0" fillId="0" borderId="0" xfId="0" applyFill="1" applyAlignment="1">
      <alignment horizontal="left"/>
    </xf>
    <xf numFmtId="0" fontId="11" fillId="0" borderId="0" xfId="0" applyFont="1" applyFill="1" applyAlignment="1">
      <alignment horizontal="left"/>
    </xf>
    <xf numFmtId="0" fontId="7" fillId="0" borderId="0" xfId="0" applyFont="1" applyFill="1"/>
    <xf numFmtId="0" fontId="9" fillId="0" borderId="0" xfId="0" applyFont="1" applyFill="1"/>
    <xf numFmtId="0" fontId="12" fillId="0" borderId="0" xfId="0" applyFont="1" applyFill="1" applyAlignment="1">
      <alignment horizontal="left"/>
    </xf>
    <xf numFmtId="0" fontId="7" fillId="0" borderId="0" xfId="0" quotePrefix="1" applyFont="1" applyFill="1" applyBorder="1"/>
    <xf numFmtId="39" fontId="6" fillId="0" borderId="0" xfId="0" quotePrefix="1" applyNumberFormat="1" applyFont="1" applyFill="1"/>
    <xf numFmtId="0" fontId="6" fillId="0" borderId="0" xfId="0" applyFont="1" applyFill="1"/>
    <xf numFmtId="0" fontId="9" fillId="0" borderId="0" xfId="0" applyFont="1" applyFill="1" applyAlignment="1">
      <alignment horizontal="left"/>
    </xf>
    <xf numFmtId="0" fontId="9" fillId="0" borderId="0" xfId="0" applyFont="1" applyFill="1" applyAlignment="1">
      <alignment horizontal="center" wrapText="1"/>
    </xf>
    <xf numFmtId="0" fontId="6" fillId="0" borderId="0" xfId="0" applyFont="1" applyFill="1" applyAlignment="1">
      <alignment wrapText="1"/>
    </xf>
    <xf numFmtId="0" fontId="9" fillId="0" borderId="0" xfId="0" quotePrefix="1" applyFont="1" applyFill="1"/>
    <xf numFmtId="0" fontId="14" fillId="0" borderId="0" xfId="0" applyFont="1" applyFill="1" applyAlignment="1">
      <alignment horizontal="center"/>
    </xf>
    <xf numFmtId="0" fontId="9" fillId="0" borderId="0" xfId="0" applyFont="1" applyFill="1" applyAlignment="1">
      <alignment horizontal="center"/>
    </xf>
    <xf numFmtId="0" fontId="7" fillId="0" borderId="0" xfId="0" applyFont="1" applyFill="1" applyAlignment="1">
      <alignment horizontal="center"/>
    </xf>
    <xf numFmtId="17" fontId="0" fillId="0" borderId="0" xfId="0" applyNumberFormat="1" applyFill="1"/>
    <xf numFmtId="173" fontId="8" fillId="0" borderId="0" xfId="57" quotePrefix="1" applyNumberFormat="1" applyFont="1" applyFill="1"/>
    <xf numFmtId="9" fontId="8" fillId="0" borderId="0" xfId="57" quotePrefix="1" applyFont="1" applyFill="1"/>
    <xf numFmtId="9" fontId="6" fillId="0" borderId="0" xfId="57" quotePrefix="1" applyFont="1" applyFill="1"/>
    <xf numFmtId="9" fontId="8" fillId="0" borderId="0" xfId="57" applyNumberFormat="1" applyFont="1" applyFill="1"/>
    <xf numFmtId="9" fontId="8" fillId="0" borderId="0" xfId="57" quotePrefix="1" applyFont="1" applyFill="1" applyAlignment="1">
      <alignment horizontal="center"/>
    </xf>
    <xf numFmtId="17" fontId="7" fillId="0" borderId="0" xfId="0" applyNumberFormat="1" applyFont="1" applyFill="1"/>
    <xf numFmtId="17" fontId="9" fillId="0" borderId="0" xfId="0" applyNumberFormat="1" applyFont="1" applyFill="1"/>
    <xf numFmtId="3" fontId="8" fillId="0" borderId="0" xfId="0" applyNumberFormat="1" applyFont="1" applyFill="1"/>
    <xf numFmtId="0" fontId="0" fillId="0" borderId="0" xfId="0" applyFill="1" applyAlignment="1">
      <alignment horizontal="right"/>
    </xf>
    <xf numFmtId="3" fontId="0" fillId="0" borderId="0" xfId="0" quotePrefix="1" applyNumberFormat="1" applyFill="1"/>
    <xf numFmtId="3" fontId="0" fillId="0" borderId="0" xfId="0" applyNumberFormat="1" applyFill="1"/>
    <xf numFmtId="17" fontId="0" fillId="0" borderId="0" xfId="0" applyNumberFormat="1" applyFill="1" applyAlignment="1">
      <alignment horizontal="center"/>
    </xf>
    <xf numFmtId="0" fontId="12" fillId="0" borderId="0" xfId="0" applyFont="1" applyFill="1" applyAlignment="1">
      <alignment horizontal="center"/>
    </xf>
    <xf numFmtId="0" fontId="0" fillId="0" borderId="0" xfId="0" applyFill="1" applyAlignment="1"/>
    <xf numFmtId="4" fontId="8" fillId="0" borderId="0" xfId="0" applyNumberFormat="1" applyFont="1" applyFill="1"/>
    <xf numFmtId="9" fontId="8" fillId="0" borderId="0" xfId="57" applyFont="1" applyFill="1"/>
    <xf numFmtId="0" fontId="0" fillId="0" borderId="0" xfId="0" applyFill="1" applyAlignment="1">
      <alignment horizontal="center"/>
    </xf>
    <xf numFmtId="167" fontId="8" fillId="0" borderId="0" xfId="0" applyNumberFormat="1" applyFont="1" applyFill="1"/>
    <xf numFmtId="165" fontId="0" fillId="0" borderId="0" xfId="0" applyNumberFormat="1" applyFill="1"/>
    <xf numFmtId="17" fontId="0" fillId="0" borderId="0" xfId="0" applyNumberFormat="1" applyFill="1" applyAlignment="1">
      <alignment horizontal="right"/>
    </xf>
    <xf numFmtId="44" fontId="0" fillId="0" borderId="0" xfId="33" applyFont="1" applyFill="1"/>
    <xf numFmtId="44" fontId="6" fillId="0" borderId="0" xfId="33" applyFont="1" applyFill="1"/>
    <xf numFmtId="44" fontId="6" fillId="0" borderId="0" xfId="33" quotePrefix="1" applyNumberFormat="1" applyFont="1" applyFill="1"/>
    <xf numFmtId="169" fontId="6" fillId="0" borderId="0" xfId="33" quotePrefix="1" applyNumberFormat="1" applyFont="1" applyFill="1"/>
    <xf numFmtId="169" fontId="6" fillId="0" borderId="0" xfId="33" applyNumberFormat="1" applyFont="1" applyFill="1"/>
    <xf numFmtId="39" fontId="0" fillId="0" borderId="0" xfId="0" applyNumberFormat="1" applyFill="1"/>
    <xf numFmtId="173" fontId="7" fillId="0" borderId="0" xfId="0" applyNumberFormat="1" applyFont="1" applyFill="1" applyAlignment="1">
      <alignment horizontal="center"/>
    </xf>
    <xf numFmtId="169" fontId="0" fillId="0" borderId="0" xfId="33" applyNumberFormat="1" applyFont="1" applyFill="1"/>
    <xf numFmtId="169" fontId="16" fillId="0" borderId="0" xfId="33" applyNumberFormat="1" applyFont="1" applyFill="1"/>
    <xf numFmtId="168" fontId="8" fillId="0" borderId="0" xfId="0" applyNumberFormat="1" applyFont="1" applyFill="1"/>
    <xf numFmtId="168" fontId="0" fillId="0" borderId="0" xfId="0" applyNumberFormat="1" applyFill="1"/>
    <xf numFmtId="0" fontId="0" fillId="0" borderId="0" xfId="0" quotePrefix="1" applyFill="1" applyAlignment="1">
      <alignment horizontal="right"/>
    </xf>
    <xf numFmtId="169" fontId="8" fillId="0" borderId="0" xfId="33" applyNumberFormat="1" applyFont="1" applyFill="1"/>
    <xf numFmtId="0" fontId="0" fillId="0" borderId="0" xfId="0" quotePrefix="1" applyFill="1"/>
    <xf numFmtId="44" fontId="0" fillId="0" borderId="0" xfId="33" quotePrefix="1" applyFont="1" applyFill="1"/>
    <xf numFmtId="44" fontId="0" fillId="0" borderId="0" xfId="33" applyFont="1" applyFill="1" applyAlignment="1">
      <alignment horizontal="center"/>
    </xf>
    <xf numFmtId="0" fontId="13" fillId="0" borderId="0" xfId="0" applyFont="1" applyFill="1" applyAlignment="1">
      <alignment horizontal="left"/>
    </xf>
    <xf numFmtId="172" fontId="0" fillId="0" borderId="0" xfId="0" applyNumberFormat="1" applyFill="1"/>
    <xf numFmtId="43" fontId="6" fillId="0" borderId="0" xfId="28" quotePrefix="1" applyNumberFormat="1" applyFont="1" applyFill="1" applyBorder="1"/>
    <xf numFmtId="43" fontId="7" fillId="0" borderId="0" xfId="28" quotePrefix="1" applyNumberFormat="1" applyFont="1" applyFill="1" applyBorder="1"/>
    <xf numFmtId="43" fontId="6" fillId="0" borderId="0" xfId="28" quotePrefix="1" applyFont="1" applyFill="1"/>
    <xf numFmtId="43" fontId="6" fillId="0" borderId="0" xfId="28" applyNumberFormat="1" applyFont="1" applyFill="1" applyBorder="1" applyAlignment="1">
      <alignment horizontal="right"/>
    </xf>
    <xf numFmtId="0" fontId="7" fillId="0" borderId="0" xfId="0" applyFont="1" applyFill="1" applyAlignment="1">
      <alignment horizontal="right"/>
    </xf>
    <xf numFmtId="43" fontId="6" fillId="0" borderId="0" xfId="28" quotePrefix="1" applyNumberFormat="1" applyFont="1" applyFill="1"/>
    <xf numFmtId="174" fontId="0" fillId="0" borderId="0" xfId="28" applyNumberFormat="1" applyFont="1" applyFill="1"/>
    <xf numFmtId="44" fontId="6" fillId="0" borderId="0" xfId="0" applyNumberFormat="1" applyFont="1" applyFill="1"/>
    <xf numFmtId="9" fontId="0" fillId="0" borderId="0" xfId="57" applyFont="1" applyFill="1"/>
    <xf numFmtId="169" fontId="0" fillId="0" borderId="0" xfId="57" applyNumberFormat="1" applyFont="1" applyFill="1"/>
    <xf numFmtId="169" fontId="0" fillId="0" borderId="0" xfId="33" quotePrefix="1" applyNumberFormat="1" applyFont="1" applyFill="1"/>
    <xf numFmtId="0" fontId="7" fillId="0" borderId="0" xfId="0" applyFont="1" applyFill="1" applyAlignment="1">
      <alignment horizontal="center" wrapText="1"/>
    </xf>
    <xf numFmtId="176" fontId="6" fillId="0" borderId="0" xfId="28" quotePrefix="1" applyNumberFormat="1" applyFont="1" applyFill="1"/>
    <xf numFmtId="175" fontId="7" fillId="0" borderId="0" xfId="28" quotePrefix="1" applyNumberFormat="1" applyFont="1" applyFill="1" applyBorder="1"/>
    <xf numFmtId="175" fontId="6" fillId="0" borderId="0" xfId="28" quotePrefix="1" applyNumberFormat="1" applyFont="1" applyFill="1" applyBorder="1"/>
    <xf numFmtId="175" fontId="0" fillId="0" borderId="0" xfId="0" applyNumberFormat="1" applyFill="1"/>
    <xf numFmtId="175" fontId="7" fillId="0" borderId="0" xfId="0" applyNumberFormat="1" applyFont="1" applyFill="1"/>
    <xf numFmtId="175" fontId="6" fillId="0" borderId="0" xfId="28" quotePrefix="1" applyNumberFormat="1" applyFont="1" applyFill="1"/>
    <xf numFmtId="0" fontId="9" fillId="0" borderId="0" xfId="0" applyFont="1" applyFill="1" applyAlignment="1">
      <alignment horizontal="right"/>
    </xf>
    <xf numFmtId="177" fontId="6" fillId="0" borderId="0" xfId="0" applyNumberFormat="1" applyFont="1" applyFill="1"/>
    <xf numFmtId="168" fontId="6" fillId="0" borderId="0" xfId="0" applyNumberFormat="1" applyFont="1" applyFill="1"/>
    <xf numFmtId="168" fontId="6" fillId="0" borderId="0" xfId="0" applyNumberFormat="1" applyFont="1" applyFill="1" applyAlignment="1">
      <alignment horizontal="right"/>
    </xf>
    <xf numFmtId="44" fontId="8" fillId="0" borderId="0" xfId="33" applyFont="1" applyFill="1"/>
    <xf numFmtId="0" fontId="6" fillId="0" borderId="0" xfId="0" quotePrefix="1" applyFont="1" applyFill="1" applyAlignment="1">
      <alignment horizontal="center"/>
    </xf>
    <xf numFmtId="168" fontId="6" fillId="0" borderId="0" xfId="0" quotePrefix="1" applyNumberFormat="1" applyFont="1" applyFill="1" applyAlignment="1">
      <alignment horizontal="center"/>
    </xf>
    <xf numFmtId="44" fontId="0" fillId="0" borderId="0" xfId="0" applyNumberFormat="1" applyFill="1"/>
    <xf numFmtId="0" fontId="6" fillId="0" borderId="0" xfId="0" applyFont="1" applyFill="1" applyAlignment="1">
      <alignment horizontal="right"/>
    </xf>
    <xf numFmtId="0" fontId="7" fillId="0" borderId="0" xfId="0" applyFont="1" applyFill="1" applyAlignment="1">
      <alignment horizontal="centerContinuous"/>
    </xf>
    <xf numFmtId="0" fontId="6" fillId="0" borderId="0" xfId="0" applyFont="1" applyFill="1" applyAlignment="1">
      <alignment horizontal="centerContinuous"/>
    </xf>
    <xf numFmtId="0" fontId="13" fillId="0" borderId="0" xfId="0" applyFont="1" applyFill="1" applyAlignment="1">
      <alignment horizontal="center"/>
    </xf>
    <xf numFmtId="166" fontId="8" fillId="0" borderId="0" xfId="0" applyNumberFormat="1" applyFont="1" applyFill="1"/>
    <xf numFmtId="0" fontId="6" fillId="0" borderId="0" xfId="0" applyFont="1" applyFill="1" applyAlignment="1">
      <alignment horizontal="left"/>
    </xf>
    <xf numFmtId="173" fontId="6" fillId="0" borderId="0" xfId="0" applyNumberFormat="1" applyFont="1" applyFill="1"/>
    <xf numFmtId="171" fontId="7" fillId="0" borderId="0" xfId="33" quotePrefix="1" applyNumberFormat="1" applyFont="1" applyFill="1" applyBorder="1"/>
    <xf numFmtId="3" fontId="0" fillId="0" borderId="0" xfId="0" applyNumberFormat="1" applyFill="1" applyAlignment="1"/>
    <xf numFmtId="9" fontId="0" fillId="0" borderId="0" xfId="57" applyFont="1" applyFill="1" applyAlignment="1"/>
    <xf numFmtId="9" fontId="0" fillId="0" borderId="0" xfId="0" applyNumberFormat="1" applyFill="1"/>
    <xf numFmtId="10" fontId="0" fillId="0" borderId="0" xfId="0" applyNumberFormat="1" applyFill="1"/>
    <xf numFmtId="0" fontId="7" fillId="0" borderId="0" xfId="0" applyFont="1" applyFill="1" applyAlignment="1">
      <alignment horizontal="left"/>
    </xf>
    <xf numFmtId="3" fontId="6" fillId="0" borderId="0" xfId="0" applyNumberFormat="1" applyFont="1" applyFill="1"/>
    <xf numFmtId="169" fontId="16" fillId="0" borderId="0" xfId="0" applyNumberFormat="1" applyFont="1" applyFill="1"/>
    <xf numFmtId="169" fontId="16" fillId="0" borderId="0" xfId="33" quotePrefix="1" applyNumberFormat="1" applyFont="1" applyFill="1"/>
    <xf numFmtId="172" fontId="7" fillId="0" borderId="0" xfId="33" quotePrefix="1" applyNumberFormat="1" applyFont="1" applyFill="1"/>
    <xf numFmtId="172" fontId="6" fillId="0" borderId="0" xfId="33" quotePrefix="1" applyNumberFormat="1" applyFont="1" applyFill="1"/>
    <xf numFmtId="164" fontId="0" fillId="0" borderId="0" xfId="0" applyNumberFormat="1" applyFill="1"/>
    <xf numFmtId="172" fontId="6" fillId="0" borderId="0" xfId="33" applyNumberFormat="1" applyFont="1" applyFill="1"/>
    <xf numFmtId="167" fontId="0" fillId="0" borderId="0" xfId="57" applyNumberFormat="1" applyFont="1" applyFill="1"/>
    <xf numFmtId="10" fontId="0" fillId="0" borderId="0" xfId="0" applyNumberFormat="1" applyFill="1" applyAlignment="1">
      <alignment horizontal="center"/>
    </xf>
    <xf numFmtId="0" fontId="7" fillId="0" borderId="0" xfId="0" applyFont="1" applyFill="1" applyBorder="1"/>
    <xf numFmtId="168" fontId="7" fillId="0" borderId="0" xfId="0" applyNumberFormat="1" applyFont="1" applyFill="1"/>
    <xf numFmtId="43" fontId="0" fillId="0" borderId="0" xfId="0" applyNumberFormat="1" applyFill="1"/>
    <xf numFmtId="167" fontId="13" fillId="0" borderId="0" xfId="57" applyNumberFormat="1" applyFont="1" applyFill="1"/>
    <xf numFmtId="0" fontId="6" fillId="0" borderId="0" xfId="0" applyFont="1" applyFill="1" applyAlignment="1">
      <alignment horizontal="center"/>
    </xf>
    <xf numFmtId="0" fontId="0" fillId="0" borderId="11" xfId="0" applyFill="1" applyBorder="1"/>
    <xf numFmtId="0" fontId="0" fillId="0" borderId="12" xfId="0" applyFill="1" applyBorder="1"/>
    <xf numFmtId="0" fontId="0" fillId="0" borderId="13" xfId="0" applyFill="1" applyBorder="1"/>
    <xf numFmtId="0" fontId="0" fillId="0" borderId="14" xfId="0" applyFill="1" applyBorder="1" applyAlignment="1">
      <alignment horizontal="center"/>
    </xf>
    <xf numFmtId="0" fontId="0" fillId="0" borderId="0" xfId="0" applyFill="1" applyBorder="1"/>
    <xf numFmtId="0" fontId="9" fillId="0" borderId="0" xfId="0" applyFont="1" applyFill="1" applyBorder="1"/>
    <xf numFmtId="166" fontId="6" fillId="0" borderId="0" xfId="0" applyNumberFormat="1" applyFont="1" applyFill="1"/>
    <xf numFmtId="0" fontId="9" fillId="0" borderId="0" xfId="0" applyFont="1" applyFill="1" applyAlignment="1"/>
    <xf numFmtId="170" fontId="0" fillId="0" borderId="0" xfId="0" applyNumberFormat="1" applyFill="1"/>
    <xf numFmtId="171" fontId="0" fillId="0" borderId="0" xfId="33" applyNumberFormat="1" applyFont="1" applyFill="1"/>
    <xf numFmtId="171" fontId="6" fillId="0" borderId="0" xfId="33" applyNumberFormat="1" applyFont="1" applyFill="1"/>
    <xf numFmtId="171" fontId="7" fillId="0" borderId="0" xfId="33" quotePrefix="1" applyNumberFormat="1" applyFont="1" applyFill="1"/>
    <xf numFmtId="0" fontId="12" fillId="0" borderId="0" xfId="0" applyFont="1" applyFill="1"/>
    <xf numFmtId="166" fontId="12" fillId="0" borderId="0" xfId="0" applyNumberFormat="1" applyFont="1" applyFill="1"/>
    <xf numFmtId="0" fontId="0" fillId="0" borderId="15" xfId="0" applyFill="1" applyBorder="1"/>
    <xf numFmtId="0" fontId="13" fillId="0" borderId="14" xfId="0" applyFont="1" applyFill="1" applyBorder="1" applyAlignment="1">
      <alignment horizontal="center"/>
    </xf>
    <xf numFmtId="0" fontId="0" fillId="0" borderId="16" xfId="0" applyFill="1" applyBorder="1"/>
    <xf numFmtId="0" fontId="0" fillId="0" borderId="17" xfId="0" applyFill="1" applyBorder="1"/>
    <xf numFmtId="0" fontId="0" fillId="0" borderId="18" xfId="0" applyFill="1" applyBorder="1"/>
    <xf numFmtId="43" fontId="9" fillId="0" borderId="0" xfId="28" applyFont="1" applyFill="1"/>
    <xf numFmtId="3" fontId="13" fillId="0" borderId="0" xfId="0" applyNumberFormat="1" applyFont="1" applyFill="1"/>
    <xf numFmtId="10" fontId="0" fillId="0" borderId="0" xfId="57" applyNumberFormat="1" applyFont="1" applyFill="1"/>
    <xf numFmtId="165" fontId="0" fillId="0" borderId="0" xfId="0" quotePrefix="1" applyNumberFormat="1" applyFill="1"/>
    <xf numFmtId="166" fontId="0" fillId="0" borderId="19" xfId="0" applyNumberFormat="1" applyFill="1" applyBorder="1"/>
    <xf numFmtId="166" fontId="0" fillId="0" borderId="20" xfId="0" applyNumberFormat="1" applyFill="1" applyBorder="1"/>
    <xf numFmtId="166" fontId="0" fillId="0" borderId="0" xfId="0" applyNumberFormat="1" applyFill="1"/>
    <xf numFmtId="9" fontId="6" fillId="0" borderId="0" xfId="57" applyNumberFormat="1" applyFont="1" applyFill="1"/>
    <xf numFmtId="9" fontId="0" fillId="0" borderId="19" xfId="57" applyNumberFormat="1" applyFont="1" applyFill="1" applyBorder="1"/>
    <xf numFmtId="9" fontId="0" fillId="0" borderId="20" xfId="57" applyNumberFormat="1" applyFont="1" applyFill="1" applyBorder="1"/>
    <xf numFmtId="173" fontId="0" fillId="0" borderId="0" xfId="0" applyNumberFormat="1" applyFill="1"/>
    <xf numFmtId="1" fontId="8" fillId="0" borderId="0" xfId="57" quotePrefix="1" applyNumberFormat="1" applyFont="1" applyFill="1"/>
    <xf numFmtId="167" fontId="6" fillId="0" borderId="0" xfId="0" applyNumberFormat="1" applyFont="1" applyFill="1"/>
    <xf numFmtId="181" fontId="7" fillId="0" borderId="0" xfId="33" quotePrefix="1" applyNumberFormat="1" applyFont="1" applyFill="1"/>
    <xf numFmtId="174" fontId="6" fillId="0" borderId="0" xfId="28" applyNumberFormat="1" applyFont="1" applyFill="1"/>
    <xf numFmtId="176" fontId="7" fillId="0" borderId="0" xfId="28" applyNumberFormat="1" applyFont="1" applyFill="1"/>
    <xf numFmtId="182" fontId="5" fillId="0" borderId="0" xfId="57" applyNumberFormat="1" applyFont="1" applyFill="1"/>
    <xf numFmtId="1" fontId="6" fillId="0" borderId="0" xfId="0" applyNumberFormat="1" applyFont="1" applyFill="1"/>
    <xf numFmtId="9" fontId="9" fillId="0" borderId="0" xfId="57" applyFont="1" applyFill="1"/>
    <xf numFmtId="0" fontId="8" fillId="0" borderId="0" xfId="0" applyFont="1" applyFill="1"/>
    <xf numFmtId="179" fontId="6" fillId="0" borderId="0" xfId="33" applyNumberFormat="1" applyFont="1" applyFill="1"/>
    <xf numFmtId="44" fontId="0" fillId="0" borderId="0" xfId="33" quotePrefix="1" applyFont="1" applyFill="1" applyAlignment="1">
      <alignment horizontal="right"/>
    </xf>
    <xf numFmtId="0" fontId="15" fillId="0" borderId="0" xfId="49" applyFill="1" applyAlignment="1" applyProtection="1"/>
    <xf numFmtId="0" fontId="10" fillId="0" borderId="0" xfId="0" applyFont="1" applyFill="1"/>
    <xf numFmtId="10" fontId="8" fillId="0" borderId="0" xfId="57" applyNumberFormat="1" applyFont="1" applyFill="1"/>
    <xf numFmtId="174" fontId="18" fillId="0" borderId="0" xfId="28" applyNumberFormat="1" applyFont="1" applyFill="1" applyAlignment="1">
      <alignment horizontal="center"/>
    </xf>
    <xf numFmtId="173" fontId="8" fillId="0" borderId="0" xfId="57" applyNumberFormat="1" applyFont="1" applyFill="1"/>
    <xf numFmtId="173" fontId="8" fillId="0" borderId="0" xfId="0" applyNumberFormat="1" applyFont="1" applyFill="1"/>
    <xf numFmtId="0" fontId="6" fillId="0" borderId="0" xfId="0" quotePrefix="1" applyFont="1" applyFill="1"/>
    <xf numFmtId="38" fontId="8" fillId="0" borderId="0" xfId="0" applyNumberFormat="1" applyFont="1" applyFill="1" applyAlignment="1">
      <alignment horizontal="right"/>
    </xf>
    <xf numFmtId="40" fontId="8" fillId="0" borderId="0" xfId="0" applyNumberFormat="1" applyFont="1" applyFill="1" applyAlignment="1">
      <alignment horizontal="right"/>
    </xf>
    <xf numFmtId="166" fontId="8" fillId="0" borderId="22" xfId="0" applyNumberFormat="1" applyFont="1" applyFill="1" applyBorder="1"/>
    <xf numFmtId="9" fontId="8" fillId="0" borderId="22" xfId="57" applyNumberFormat="1" applyFont="1" applyFill="1" applyBorder="1"/>
    <xf numFmtId="44" fontId="8" fillId="0" borderId="0" xfId="33" applyNumberFormat="1" applyFont="1" applyFill="1"/>
    <xf numFmtId="168" fontId="18" fillId="0" borderId="0" xfId="0" applyNumberFormat="1" applyFont="1" applyFill="1"/>
    <xf numFmtId="184" fontId="18" fillId="0" borderId="0" xfId="0" applyNumberFormat="1" applyFont="1" applyFill="1"/>
    <xf numFmtId="3" fontId="6" fillId="0" borderId="0" xfId="0" applyNumberFormat="1" applyFont="1" applyFill="1" applyAlignment="1">
      <alignment horizontal="right"/>
    </xf>
    <xf numFmtId="0" fontId="5" fillId="0" borderId="0" xfId="0" applyFont="1" applyFill="1" applyAlignment="1">
      <alignment horizontal="left"/>
    </xf>
    <xf numFmtId="0" fontId="5" fillId="0" borderId="0" xfId="0" applyFont="1"/>
    <xf numFmtId="0" fontId="5" fillId="0" borderId="0" xfId="0" applyFont="1" applyFill="1" applyAlignment="1">
      <alignment horizontal="right"/>
    </xf>
    <xf numFmtId="0" fontId="5" fillId="0" borderId="0" xfId="0" applyFont="1" applyFill="1"/>
    <xf numFmtId="0" fontId="5" fillId="0" borderId="23" xfId="0" applyFont="1" applyBorder="1" applyAlignment="1">
      <alignment horizontal="left"/>
    </xf>
    <xf numFmtId="0" fontId="5" fillId="0" borderId="23" xfId="0" applyFont="1" applyFill="1" applyBorder="1" applyAlignment="1">
      <alignment horizontal="left"/>
    </xf>
    <xf numFmtId="0" fontId="0" fillId="24" borderId="0" xfId="0" applyFill="1" applyBorder="1" applyAlignment="1">
      <alignment horizontal="left"/>
    </xf>
    <xf numFmtId="0" fontId="0" fillId="24" borderId="0" xfId="0" applyFill="1" applyBorder="1"/>
    <xf numFmtId="0" fontId="7" fillId="24" borderId="0" xfId="0" applyFont="1" applyFill="1" applyBorder="1" applyAlignment="1">
      <alignment horizontal="center"/>
    </xf>
    <xf numFmtId="0" fontId="11" fillId="24" borderId="0" xfId="0" applyFont="1" applyFill="1" applyBorder="1" applyAlignment="1">
      <alignment horizontal="left"/>
    </xf>
    <xf numFmtId="0" fontId="7" fillId="24" borderId="0" xfId="0" applyFont="1" applyFill="1" applyBorder="1"/>
    <xf numFmtId="0" fontId="9" fillId="24" borderId="0" xfId="0" applyFont="1" applyFill="1" applyBorder="1"/>
    <xf numFmtId="0" fontId="12" fillId="24" borderId="0" xfId="0" applyFont="1" applyFill="1" applyBorder="1" applyAlignment="1">
      <alignment horizontal="left"/>
    </xf>
    <xf numFmtId="0" fontId="7" fillId="24" borderId="0" xfId="0" quotePrefix="1" applyFont="1" applyFill="1" applyBorder="1"/>
    <xf numFmtId="0" fontId="9" fillId="24" borderId="0" xfId="0" applyFont="1" applyFill="1" applyBorder="1" applyAlignment="1">
      <alignment horizontal="left"/>
    </xf>
    <xf numFmtId="0" fontId="9" fillId="24" borderId="23" xfId="0" applyFont="1" applyFill="1" applyBorder="1" applyAlignment="1">
      <alignment horizontal="center" wrapText="1"/>
    </xf>
    <xf numFmtId="0" fontId="9" fillId="24" borderId="23" xfId="0" applyFont="1" applyFill="1" applyBorder="1"/>
    <xf numFmtId="0" fontId="9" fillId="24" borderId="0" xfId="0" applyFont="1" applyFill="1" applyBorder="1" applyAlignment="1">
      <alignment horizontal="center" wrapText="1"/>
    </xf>
    <xf numFmtId="0" fontId="9" fillId="24" borderId="23" xfId="0" quotePrefix="1" applyFont="1" applyFill="1" applyBorder="1"/>
    <xf numFmtId="0" fontId="7" fillId="24" borderId="23" xfId="0" applyFont="1" applyFill="1" applyBorder="1" applyAlignment="1">
      <alignment horizontal="center"/>
    </xf>
    <xf numFmtId="0" fontId="14" fillId="24" borderId="0" xfId="0" applyFont="1" applyFill="1" applyBorder="1" applyAlignment="1">
      <alignment horizontal="center"/>
    </xf>
    <xf numFmtId="0" fontId="9" fillId="24" borderId="0" xfId="0" applyFont="1" applyFill="1" applyBorder="1" applyAlignment="1">
      <alignment horizontal="center"/>
    </xf>
    <xf numFmtId="0" fontId="0" fillId="24" borderId="23" xfId="0" applyFill="1" applyBorder="1"/>
    <xf numFmtId="17" fontId="0" fillId="24" borderId="23" xfId="0" applyNumberFormat="1" applyFill="1" applyBorder="1"/>
    <xf numFmtId="173" fontId="8" fillId="24" borderId="0" xfId="57" quotePrefix="1" applyNumberFormat="1" applyFont="1" applyFill="1" applyBorder="1"/>
    <xf numFmtId="9" fontId="8" fillId="24" borderId="0" xfId="57" quotePrefix="1" applyFont="1" applyFill="1" applyBorder="1"/>
    <xf numFmtId="17" fontId="0" fillId="24" borderId="0" xfId="0" applyNumberFormat="1" applyFill="1" applyBorder="1"/>
    <xf numFmtId="9" fontId="9" fillId="24" borderId="0" xfId="57" applyFont="1" applyFill="1" applyBorder="1"/>
    <xf numFmtId="9" fontId="8" fillId="24" borderId="0" xfId="57" applyNumberFormat="1" applyFont="1" applyFill="1" applyBorder="1"/>
    <xf numFmtId="1" fontId="8" fillId="24" borderId="0" xfId="57" quotePrefix="1" applyNumberFormat="1" applyFont="1" applyFill="1" applyBorder="1"/>
    <xf numFmtId="17" fontId="7" fillId="24" borderId="0" xfId="0" applyNumberFormat="1" applyFont="1" applyFill="1" applyBorder="1"/>
    <xf numFmtId="17" fontId="9" fillId="24" borderId="0" xfId="0" applyNumberFormat="1" applyFont="1" applyFill="1" applyBorder="1"/>
    <xf numFmtId="0" fontId="15" fillId="24" borderId="0" xfId="49" applyFill="1" applyBorder="1" applyAlignment="1" applyProtection="1"/>
    <xf numFmtId="0" fontId="0" fillId="24" borderId="0" xfId="0" applyFill="1" applyBorder="1" applyAlignment="1">
      <alignment horizontal="center"/>
    </xf>
    <xf numFmtId="3" fontId="0" fillId="24" borderId="0" xfId="0" applyNumberFormat="1" applyFill="1" applyBorder="1" applyAlignment="1"/>
    <xf numFmtId="0" fontId="0" fillId="24" borderId="23" xfId="0" applyFill="1" applyBorder="1" applyAlignment="1">
      <alignment horizontal="center"/>
    </xf>
    <xf numFmtId="3" fontId="0" fillId="24" borderId="0" xfId="0" quotePrefix="1" applyNumberFormat="1" applyFill="1" applyBorder="1"/>
    <xf numFmtId="3" fontId="0" fillId="24" borderId="0" xfId="0" applyNumberFormat="1" applyFill="1" applyBorder="1"/>
    <xf numFmtId="9" fontId="0" fillId="24" borderId="0" xfId="57" applyFont="1" applyFill="1" applyBorder="1" applyAlignment="1"/>
    <xf numFmtId="3" fontId="8" fillId="24" borderId="0" xfId="0" applyNumberFormat="1" applyFont="1" applyFill="1" applyBorder="1"/>
    <xf numFmtId="0" fontId="0" fillId="24" borderId="0" xfId="0" applyFill="1" applyBorder="1" applyAlignment="1">
      <alignment horizontal="right"/>
    </xf>
    <xf numFmtId="9" fontId="0" fillId="24" borderId="0" xfId="0" applyNumberFormat="1" applyFill="1" applyBorder="1"/>
    <xf numFmtId="17" fontId="0" fillId="24" borderId="0" xfId="0" applyNumberFormat="1" applyFill="1" applyBorder="1" applyAlignment="1">
      <alignment horizontal="center"/>
    </xf>
    <xf numFmtId="37" fontId="0" fillId="24" borderId="0" xfId="0" applyNumberFormat="1" applyFill="1" applyBorder="1"/>
    <xf numFmtId="10" fontId="0" fillId="24" borderId="0" xfId="0" applyNumberFormat="1" applyFill="1" applyBorder="1"/>
    <xf numFmtId="0" fontId="12" fillId="24" borderId="0" xfId="0" applyFont="1" applyFill="1" applyBorder="1" applyAlignment="1">
      <alignment horizontal="center"/>
    </xf>
    <xf numFmtId="0" fontId="0" fillId="24" borderId="0" xfId="0" applyFill="1" applyBorder="1" applyAlignment="1"/>
    <xf numFmtId="0" fontId="9" fillId="24" borderId="0" xfId="0" applyFont="1" applyFill="1" applyBorder="1" applyAlignment="1"/>
    <xf numFmtId="166" fontId="0" fillId="24" borderId="0" xfId="0" applyNumberFormat="1" applyFill="1" applyBorder="1"/>
    <xf numFmtId="9" fontId="0" fillId="24" borderId="0" xfId="57" applyNumberFormat="1" applyFont="1" applyFill="1" applyBorder="1"/>
    <xf numFmtId="4" fontId="8" fillId="24" borderId="0" xfId="0" applyNumberFormat="1" applyFont="1" applyFill="1" applyBorder="1"/>
    <xf numFmtId="9" fontId="8" fillId="24" borderId="0" xfId="57" applyFont="1" applyFill="1" applyBorder="1"/>
    <xf numFmtId="167" fontId="8" fillId="24" borderId="0" xfId="0" applyNumberFormat="1" applyFont="1" applyFill="1" applyBorder="1"/>
    <xf numFmtId="0" fontId="0" fillId="24" borderId="0" xfId="0" quotePrefix="1" applyFill="1" applyBorder="1"/>
    <xf numFmtId="170" fontId="0" fillId="24" borderId="0" xfId="0" applyNumberFormat="1" applyFill="1" applyBorder="1"/>
    <xf numFmtId="165" fontId="0" fillId="24" borderId="0" xfId="0" applyNumberFormat="1" applyFill="1" applyBorder="1"/>
    <xf numFmtId="165" fontId="0" fillId="24" borderId="0" xfId="0" quotePrefix="1" applyNumberFormat="1" applyFill="1" applyBorder="1"/>
    <xf numFmtId="168" fontId="7" fillId="24" borderId="0" xfId="0" applyNumberFormat="1" applyFont="1" applyFill="1" applyBorder="1"/>
    <xf numFmtId="168" fontId="0" fillId="24" borderId="0" xfId="0" applyNumberFormat="1" applyFill="1" applyBorder="1"/>
    <xf numFmtId="179" fontId="0" fillId="24" borderId="0" xfId="0" applyNumberFormat="1" applyFill="1" applyBorder="1"/>
    <xf numFmtId="168" fontId="8" fillId="24" borderId="0" xfId="0" applyNumberFormat="1" applyFont="1" applyFill="1" applyBorder="1"/>
    <xf numFmtId="0" fontId="5" fillId="24" borderId="0" xfId="0" applyFont="1" applyFill="1" applyBorder="1"/>
    <xf numFmtId="0" fontId="0" fillId="24" borderId="0" xfId="0" quotePrefix="1" applyFill="1" applyBorder="1" applyAlignment="1">
      <alignment horizontal="right"/>
    </xf>
    <xf numFmtId="44" fontId="0" fillId="24" borderId="0" xfId="33" quotePrefix="1" applyFont="1" applyFill="1" applyBorder="1"/>
    <xf numFmtId="0" fontId="9" fillId="24" borderId="0" xfId="0" quotePrefix="1" applyFont="1" applyFill="1" applyBorder="1"/>
    <xf numFmtId="44" fontId="0" fillId="24" borderId="0" xfId="33" applyFont="1" applyFill="1" applyBorder="1"/>
    <xf numFmtId="169" fontId="8" fillId="24" borderId="0" xfId="33" applyNumberFormat="1" applyFont="1" applyFill="1" applyBorder="1"/>
    <xf numFmtId="44" fontId="0" fillId="24" borderId="0" xfId="33" quotePrefix="1" applyFont="1" applyFill="1" applyBorder="1" applyAlignment="1">
      <alignment horizontal="right"/>
    </xf>
    <xf numFmtId="17" fontId="0" fillId="24" borderId="0" xfId="0" applyNumberFormat="1" applyFill="1" applyBorder="1" applyAlignment="1">
      <alignment horizontal="right"/>
    </xf>
    <xf numFmtId="44" fontId="0" fillId="24" borderId="0" xfId="0" applyNumberFormat="1" applyFill="1" applyBorder="1"/>
    <xf numFmtId="0" fontId="13" fillId="24" borderId="0" xfId="0" applyFont="1" applyFill="1" applyBorder="1" applyAlignment="1">
      <alignment horizontal="left"/>
    </xf>
    <xf numFmtId="43" fontId="0" fillId="24" borderId="0" xfId="0" applyNumberFormat="1" applyFill="1" applyBorder="1"/>
    <xf numFmtId="172" fontId="0" fillId="24" borderId="0" xfId="0" applyNumberFormat="1" applyFill="1" applyBorder="1"/>
    <xf numFmtId="17" fontId="13" fillId="24" borderId="0" xfId="0" applyNumberFormat="1" applyFont="1" applyFill="1" applyBorder="1" applyAlignment="1">
      <alignment horizontal="left"/>
    </xf>
    <xf numFmtId="169" fontId="0" fillId="24" borderId="0" xfId="33" applyNumberFormat="1" applyFont="1" applyFill="1" applyBorder="1"/>
    <xf numFmtId="169" fontId="0" fillId="24" borderId="0" xfId="0" applyNumberFormat="1" applyFill="1" applyBorder="1"/>
    <xf numFmtId="175" fontId="7" fillId="24" borderId="0" xfId="28" quotePrefix="1" applyNumberFormat="1" applyFont="1" applyFill="1" applyBorder="1"/>
    <xf numFmtId="43" fontId="7" fillId="24" borderId="0" xfId="28" quotePrefix="1" applyNumberFormat="1" applyFont="1" applyFill="1" applyBorder="1"/>
    <xf numFmtId="175" fontId="0" fillId="24" borderId="0" xfId="0" applyNumberFormat="1" applyFill="1" applyBorder="1"/>
    <xf numFmtId="175" fontId="7" fillId="24" borderId="0" xfId="0" applyNumberFormat="1" applyFont="1" applyFill="1" applyBorder="1"/>
    <xf numFmtId="0" fontId="7" fillId="24" borderId="0" xfId="0" applyFont="1" applyFill="1" applyBorder="1" applyAlignment="1">
      <alignment horizontal="right"/>
    </xf>
    <xf numFmtId="171" fontId="7" fillId="24" borderId="0" xfId="33" quotePrefix="1" applyNumberFormat="1" applyFont="1" applyFill="1" applyBorder="1"/>
    <xf numFmtId="0" fontId="7" fillId="24" borderId="0" xfId="0" applyFont="1" applyFill="1" applyBorder="1" applyAlignment="1">
      <alignment horizontal="center" wrapText="1"/>
    </xf>
    <xf numFmtId="174" fontId="0" fillId="24" borderId="0" xfId="28" applyNumberFormat="1" applyFont="1" applyFill="1" applyBorder="1"/>
    <xf numFmtId="0" fontId="5" fillId="24" borderId="0" xfId="0" applyFont="1" applyFill="1" applyBorder="1" applyAlignment="1">
      <alignment horizontal="left"/>
    </xf>
    <xf numFmtId="9" fontId="0" fillId="24" borderId="0" xfId="57" applyFont="1" applyFill="1" applyBorder="1"/>
    <xf numFmtId="169" fontId="0" fillId="24" borderId="0" xfId="57" applyNumberFormat="1" applyFont="1" applyFill="1" applyBorder="1"/>
    <xf numFmtId="0" fontId="9" fillId="24" borderId="0" xfId="0" applyFont="1" applyFill="1" applyBorder="1" applyAlignment="1">
      <alignment horizontal="right"/>
    </xf>
    <xf numFmtId="176" fontId="7" fillId="24" borderId="0" xfId="28" applyNumberFormat="1" applyFont="1" applyFill="1" applyBorder="1"/>
    <xf numFmtId="43" fontId="9" fillId="24" borderId="0" xfId="28" applyFont="1" applyFill="1" applyBorder="1"/>
    <xf numFmtId="169" fontId="0" fillId="24" borderId="0" xfId="33" quotePrefix="1" applyNumberFormat="1" applyFont="1" applyFill="1" applyBorder="1"/>
    <xf numFmtId="3" fontId="13" fillId="24" borderId="0" xfId="0" applyNumberFormat="1" applyFont="1" applyFill="1" applyBorder="1"/>
    <xf numFmtId="0" fontId="7" fillId="24" borderId="0" xfId="0" applyFont="1" applyFill="1" applyBorder="1" applyAlignment="1">
      <alignment horizontal="left"/>
    </xf>
    <xf numFmtId="0" fontId="0" fillId="24" borderId="0" xfId="0" applyFill="1" applyBorder="1" applyAlignment="1">
      <alignment horizontal="center" wrapText="1"/>
    </xf>
    <xf numFmtId="44" fontId="5" fillId="24" borderId="0" xfId="0" applyNumberFormat="1" applyFont="1" applyFill="1" applyBorder="1"/>
    <xf numFmtId="168" fontId="0" fillId="24" borderId="0" xfId="0" applyNumberFormat="1" applyFill="1" applyBorder="1" applyAlignment="1">
      <alignment horizontal="right"/>
    </xf>
    <xf numFmtId="0" fontId="23" fillId="24" borderId="0" xfId="0" applyFont="1" applyFill="1" applyBorder="1"/>
    <xf numFmtId="6" fontId="0" fillId="24" borderId="0" xfId="0" applyNumberFormat="1" applyFill="1" applyBorder="1"/>
    <xf numFmtId="8" fontId="0" fillId="24" borderId="0" xfId="0" applyNumberFormat="1" applyFill="1" applyBorder="1"/>
    <xf numFmtId="183" fontId="0" fillId="24" borderId="0" xfId="0" applyNumberFormat="1" applyFill="1" applyBorder="1"/>
    <xf numFmtId="0" fontId="0" fillId="24" borderId="23" xfId="0" quotePrefix="1" applyFill="1" applyBorder="1"/>
    <xf numFmtId="0" fontId="5" fillId="24" borderId="23" xfId="0" applyFont="1" applyFill="1" applyBorder="1" applyAlignment="1">
      <alignment horizontal="left"/>
    </xf>
    <xf numFmtId="0" fontId="5" fillId="0" borderId="23" xfId="0" applyFont="1" applyBorder="1"/>
    <xf numFmtId="0" fontId="5" fillId="0" borderId="23" xfId="0" applyFont="1" applyFill="1" applyBorder="1"/>
    <xf numFmtId="44" fontId="45" fillId="0" borderId="0" xfId="33" applyFont="1" applyFill="1"/>
    <xf numFmtId="0" fontId="5" fillId="0" borderId="0" xfId="0" quotePrefix="1" applyFont="1" applyFill="1"/>
    <xf numFmtId="0" fontId="5" fillId="0" borderId="24" xfId="0" applyFont="1" applyFill="1" applyBorder="1"/>
    <xf numFmtId="0" fontId="5" fillId="0" borderId="24" xfId="0" applyFont="1" applyBorder="1"/>
    <xf numFmtId="0" fontId="7" fillId="27" borderId="23" xfId="0" applyFont="1" applyFill="1" applyBorder="1" applyAlignment="1">
      <alignment horizontal="center" wrapText="1"/>
    </xf>
    <xf numFmtId="179" fontId="5" fillId="0" borderId="0" xfId="33" applyNumberFormat="1" applyFont="1" applyFill="1" applyAlignment="1">
      <alignment horizontal="center" wrapText="1"/>
    </xf>
    <xf numFmtId="0" fontId="7" fillId="0" borderId="0" xfId="0" applyFont="1" applyFill="1" applyAlignment="1">
      <alignment wrapText="1"/>
    </xf>
    <xf numFmtId="0" fontId="0" fillId="0" borderId="0" xfId="0" applyFill="1" applyAlignment="1">
      <alignment wrapText="1"/>
    </xf>
    <xf numFmtId="171" fontId="0" fillId="0" borderId="0" xfId="72" applyNumberFormat="1" applyFont="1" applyFill="1"/>
    <xf numFmtId="171" fontId="7" fillId="0" borderId="0" xfId="72" quotePrefix="1" applyNumberFormat="1" applyFont="1" applyFill="1"/>
    <xf numFmtId="43" fontId="5" fillId="0" borderId="0" xfId="74" quotePrefix="1" applyFont="1" applyFill="1"/>
    <xf numFmtId="0" fontId="5" fillId="0" borderId="0" xfId="0" applyFont="1" applyFill="1" applyAlignment="1">
      <alignment horizontal="right" wrapText="1"/>
    </xf>
    <xf numFmtId="0" fontId="7" fillId="0" borderId="16" xfId="0" applyFont="1" applyFill="1" applyBorder="1" applyAlignment="1">
      <alignment horizontal="center" wrapText="1"/>
    </xf>
    <xf numFmtId="170" fontId="0" fillId="0" borderId="0" xfId="0" applyNumberFormat="1" applyFill="1" applyAlignment="1">
      <alignment horizontal="center"/>
    </xf>
    <xf numFmtId="0" fontId="10" fillId="0" borderId="0" xfId="0" applyNumberFormat="1" applyFont="1" applyFill="1" applyAlignment="1">
      <alignment horizontal="center"/>
    </xf>
    <xf numFmtId="4" fontId="48" fillId="0" borderId="0" xfId="0" applyNumberFormat="1" applyFont="1" applyFill="1" applyAlignment="1"/>
    <xf numFmtId="4" fontId="52" fillId="0" borderId="0" xfId="0" applyNumberFormat="1" applyFont="1" applyFill="1" applyAlignment="1"/>
    <xf numFmtId="39" fontId="48" fillId="0" borderId="0" xfId="0" applyNumberFormat="1" applyFont="1" applyFill="1" applyAlignment="1"/>
    <xf numFmtId="173" fontId="48" fillId="0" borderId="0" xfId="57" applyNumberFormat="1" applyFont="1" applyFill="1" applyAlignment="1"/>
    <xf numFmtId="169" fontId="7" fillId="0" borderId="0" xfId="0" applyNumberFormat="1" applyFont="1" applyFill="1"/>
    <xf numFmtId="165" fontId="0" fillId="0" borderId="14" xfId="0" applyNumberFormat="1" applyFill="1" applyBorder="1"/>
    <xf numFmtId="0" fontId="5" fillId="0" borderId="0" xfId="85" applyFill="1"/>
    <xf numFmtId="0" fontId="10" fillId="0" borderId="0" xfId="85" applyFont="1" applyFill="1"/>
    <xf numFmtId="0" fontId="9" fillId="0" borderId="0" xfId="85" applyFont="1" applyFill="1" applyAlignment="1">
      <alignment horizontal="center" wrapText="1"/>
    </xf>
    <xf numFmtId="0" fontId="48" fillId="0" borderId="0" xfId="0" applyNumberFormat="1" applyFont="1" applyFill="1" applyAlignment="1"/>
    <xf numFmtId="186" fontId="53" fillId="0" borderId="0" xfId="0" applyNumberFormat="1" applyFont="1" applyFill="1"/>
    <xf numFmtId="0" fontId="46" fillId="0" borderId="0" xfId="0" applyFont="1" applyFill="1"/>
    <xf numFmtId="170" fontId="48" fillId="0" borderId="0" xfId="0" applyNumberFormat="1" applyFont="1" applyFill="1" applyAlignment="1"/>
    <xf numFmtId="186" fontId="48" fillId="0" borderId="0" xfId="0" applyNumberFormat="1" applyFont="1" applyFill="1"/>
    <xf numFmtId="14" fontId="47" fillId="0" borderId="0" xfId="0" applyNumberFormat="1" applyFont="1" applyFill="1" applyAlignment="1">
      <alignment horizontal="left" wrapText="1"/>
    </xf>
    <xf numFmtId="3" fontId="48" fillId="0" borderId="0" xfId="0" applyNumberFormat="1" applyFont="1" applyFill="1" applyAlignment="1"/>
    <xf numFmtId="0" fontId="0" fillId="0" borderId="0" xfId="0" applyFill="1" applyProtection="1"/>
    <xf numFmtId="188" fontId="48" fillId="0" borderId="0" xfId="0" applyNumberFormat="1" applyFont="1" applyFill="1"/>
    <xf numFmtId="170" fontId="5" fillId="0" borderId="0" xfId="0" applyNumberFormat="1" applyFont="1" applyFill="1" applyAlignment="1">
      <alignment horizontal="center"/>
    </xf>
    <xf numFmtId="0" fontId="50" fillId="0" borderId="0" xfId="0" applyNumberFormat="1" applyFont="1" applyFill="1" applyAlignment="1"/>
    <xf numFmtId="14" fontId="51" fillId="0" borderId="0" xfId="0" applyNumberFormat="1" applyFont="1" applyFill="1" applyAlignment="1"/>
    <xf numFmtId="0" fontId="7" fillId="0" borderId="18" xfId="0" applyFont="1" applyFill="1" applyBorder="1" applyAlignment="1">
      <alignment horizontal="center" wrapText="1"/>
    </xf>
    <xf numFmtId="0" fontId="48" fillId="0" borderId="0" xfId="0" applyNumberFormat="1" applyFont="1" applyFill="1" applyAlignment="1">
      <alignment horizontal="right"/>
    </xf>
    <xf numFmtId="179" fontId="0" fillId="0" borderId="0" xfId="0" applyNumberFormat="1" applyFill="1" applyAlignment="1">
      <alignment horizontal="center"/>
    </xf>
    <xf numFmtId="0" fontId="47" fillId="0" borderId="0" xfId="0" applyFont="1" applyFill="1"/>
    <xf numFmtId="0" fontId="5" fillId="0" borderId="0" xfId="85"/>
    <xf numFmtId="0" fontId="52" fillId="0" borderId="0" xfId="0" applyNumberFormat="1" applyFont="1" applyFill="1" applyAlignment="1"/>
    <xf numFmtId="0" fontId="10" fillId="0" borderId="0" xfId="0" applyNumberFormat="1" applyFont="1" applyFill="1" applyAlignment="1"/>
    <xf numFmtId="187" fontId="10" fillId="0" borderId="0" xfId="0" applyNumberFormat="1" applyFont="1" applyFill="1" applyAlignment="1"/>
    <xf numFmtId="0" fontId="48" fillId="0" borderId="0" xfId="0" applyNumberFormat="1" applyFont="1" applyFill="1" applyAlignment="1">
      <alignment horizontal="center"/>
    </xf>
    <xf numFmtId="0" fontId="52" fillId="0" borderId="0" xfId="0" applyNumberFormat="1" applyFont="1" applyFill="1" applyAlignment="1">
      <alignment horizontal="center"/>
    </xf>
    <xf numFmtId="3" fontId="50" fillId="0" borderId="0" xfId="0" applyNumberFormat="1" applyFont="1" applyFill="1" applyAlignment="1">
      <alignment horizontal="center"/>
    </xf>
    <xf numFmtId="14" fontId="54" fillId="0" borderId="0" xfId="0" applyNumberFormat="1" applyFont="1" applyFill="1" applyAlignment="1">
      <alignment horizontal="right"/>
    </xf>
    <xf numFmtId="3" fontId="48" fillId="0" borderId="0" xfId="0" applyNumberFormat="1" applyFont="1" applyFill="1" applyAlignment="1">
      <alignment horizontal="center"/>
    </xf>
    <xf numFmtId="3" fontId="52" fillId="0" borderId="0" xfId="0" applyNumberFormat="1" applyFont="1" applyFill="1" applyAlignment="1"/>
    <xf numFmtId="39" fontId="52" fillId="0" borderId="0" xfId="0" applyNumberFormat="1" applyFont="1" applyFill="1" applyAlignment="1"/>
    <xf numFmtId="3" fontId="48" fillId="0" borderId="0" xfId="0" applyNumberFormat="1" applyFont="1" applyFill="1" applyAlignment="1">
      <alignment horizontal="right"/>
    </xf>
    <xf numFmtId="178" fontId="52" fillId="0" borderId="0" xfId="0" applyNumberFormat="1" applyFont="1" applyFill="1" applyAlignment="1"/>
    <xf numFmtId="3" fontId="10" fillId="0" borderId="0" xfId="0" applyNumberFormat="1" applyFont="1" applyFill="1" applyAlignment="1"/>
    <xf numFmtId="0" fontId="50" fillId="0" borderId="0" xfId="0" applyNumberFormat="1" applyFont="1" applyFill="1" applyAlignment="1">
      <alignment horizontal="center" wrapText="1"/>
    </xf>
    <xf numFmtId="186" fontId="48" fillId="0" borderId="0" xfId="0" applyNumberFormat="1" applyFont="1" applyFill="1" applyAlignment="1">
      <alignment horizontal="center"/>
    </xf>
    <xf numFmtId="188" fontId="48" fillId="0" borderId="0" xfId="0" applyNumberFormat="1" applyFont="1" applyFill="1" applyAlignment="1"/>
    <xf numFmtId="186" fontId="48" fillId="0" borderId="0" xfId="0" applyNumberFormat="1" applyFont="1" applyFill="1" applyAlignment="1"/>
    <xf numFmtId="186" fontId="55" fillId="0" borderId="0" xfId="0" applyNumberFormat="1" applyFont="1" applyFill="1" applyAlignment="1"/>
    <xf numFmtId="189" fontId="48" fillId="0" borderId="0" xfId="0" applyNumberFormat="1" applyFont="1" applyFill="1" applyAlignment="1"/>
    <xf numFmtId="4" fontId="0" fillId="0" borderId="0" xfId="0" applyNumberFormat="1" applyFill="1"/>
    <xf numFmtId="190" fontId="48" fillId="0" borderId="0" xfId="0" applyNumberFormat="1" applyFont="1" applyFill="1" applyAlignment="1"/>
    <xf numFmtId="191" fontId="48" fillId="0" borderId="0" xfId="0" applyNumberFormat="1" applyFont="1" applyFill="1" applyAlignment="1"/>
    <xf numFmtId="178" fontId="48" fillId="0" borderId="0" xfId="0" applyNumberFormat="1" applyFont="1" applyFill="1" applyAlignment="1"/>
    <xf numFmtId="0" fontId="5" fillId="27" borderId="32" xfId="0" applyFont="1" applyFill="1" applyBorder="1" applyProtection="1">
      <protection locked="0"/>
    </xf>
    <xf numFmtId="0" fontId="5" fillId="27" borderId="33" xfId="0" applyFont="1" applyFill="1" applyBorder="1" applyProtection="1">
      <protection locked="0"/>
    </xf>
    <xf numFmtId="0" fontId="5" fillId="0" borderId="23" xfId="0" applyFont="1" applyBorder="1" applyProtection="1">
      <protection locked="0"/>
    </xf>
    <xf numFmtId="0" fontId="5" fillId="30" borderId="23" xfId="0" applyFont="1" applyFill="1" applyBorder="1" applyProtection="1">
      <protection locked="0"/>
    </xf>
    <xf numFmtId="0" fontId="5" fillId="0" borderId="34" xfId="0" applyFont="1" applyBorder="1" applyProtection="1">
      <protection locked="0"/>
    </xf>
    <xf numFmtId="0" fontId="5" fillId="0" borderId="34" xfId="0" applyFont="1" applyFill="1" applyBorder="1" applyProtection="1">
      <protection locked="0"/>
    </xf>
    <xf numFmtId="0" fontId="5" fillId="30" borderId="20" xfId="0" applyFont="1" applyFill="1" applyBorder="1" applyProtection="1">
      <protection locked="0"/>
    </xf>
    <xf numFmtId="10" fontId="5" fillId="0" borderId="23" xfId="57" applyNumberFormat="1" applyFont="1" applyFill="1" applyBorder="1"/>
    <xf numFmtId="0" fontId="5" fillId="0" borderId="0" xfId="85" applyFont="1" applyFill="1"/>
    <xf numFmtId="0" fontId="12" fillId="24" borderId="0" xfId="0" applyFont="1" applyFill="1" applyBorder="1" applyAlignment="1">
      <alignment horizontal="left" wrapText="1"/>
    </xf>
    <xf numFmtId="0" fontId="10" fillId="24" borderId="0" xfId="0" applyFont="1" applyFill="1" applyBorder="1" applyAlignment="1">
      <alignment wrapText="1"/>
    </xf>
    <xf numFmtId="44" fontId="5" fillId="0" borderId="0" xfId="33" applyNumberFormat="1" applyFont="1" applyFill="1"/>
    <xf numFmtId="167" fontId="5" fillId="0" borderId="0" xfId="0" applyNumberFormat="1" applyFont="1" applyFill="1"/>
    <xf numFmtId="39" fontId="5" fillId="24" borderId="0" xfId="0" quotePrefix="1" applyNumberFormat="1" applyFont="1" applyFill="1" applyBorder="1"/>
    <xf numFmtId="0" fontId="5" fillId="24" borderId="23" xfId="0" applyFont="1" applyFill="1" applyBorder="1"/>
    <xf numFmtId="0" fontId="5" fillId="24" borderId="23" xfId="0" applyFont="1" applyFill="1" applyBorder="1" applyAlignment="1">
      <alignment wrapText="1"/>
    </xf>
    <xf numFmtId="0" fontId="5" fillId="24" borderId="0" xfId="0" applyFont="1" applyFill="1" applyBorder="1" applyAlignment="1">
      <alignment wrapText="1"/>
    </xf>
    <xf numFmtId="9" fontId="5" fillId="24" borderId="0" xfId="57" quotePrefix="1" applyFont="1" applyFill="1" applyBorder="1"/>
    <xf numFmtId="0" fontId="5" fillId="24" borderId="23" xfId="0" applyFont="1" applyFill="1" applyBorder="1" applyAlignment="1">
      <alignment horizontal="center"/>
    </xf>
    <xf numFmtId="174" fontId="8" fillId="24" borderId="0" xfId="28" applyNumberFormat="1" applyFont="1" applyFill="1" applyBorder="1" applyAlignment="1">
      <alignment horizontal="center"/>
    </xf>
    <xf numFmtId="173" fontId="5" fillId="24" borderId="0" xfId="0" applyNumberFormat="1" applyFont="1" applyFill="1" applyBorder="1"/>
    <xf numFmtId="0" fontId="5" fillId="24" borderId="0" xfId="0" quotePrefix="1" applyFont="1" applyFill="1" applyBorder="1"/>
    <xf numFmtId="177" fontId="5" fillId="24" borderId="0" xfId="0" applyNumberFormat="1" applyFont="1" applyFill="1" applyBorder="1"/>
    <xf numFmtId="166" fontId="5" fillId="24" borderId="0" xfId="0" applyNumberFormat="1" applyFont="1" applyFill="1" applyBorder="1"/>
    <xf numFmtId="9" fontId="5" fillId="24" borderId="0" xfId="57" applyNumberFormat="1" applyFont="1" applyFill="1" applyBorder="1"/>
    <xf numFmtId="167" fontId="5" fillId="24" borderId="0" xfId="0" applyNumberFormat="1" applyFont="1" applyFill="1" applyBorder="1"/>
    <xf numFmtId="168" fontId="5" fillId="24" borderId="0" xfId="0" applyNumberFormat="1" applyFont="1" applyFill="1" applyBorder="1"/>
    <xf numFmtId="3" fontId="5" fillId="24" borderId="0" xfId="0" applyNumberFormat="1" applyFont="1" applyFill="1" applyBorder="1" applyAlignment="1">
      <alignment horizontal="right"/>
    </xf>
    <xf numFmtId="168" fontId="5" fillId="24" borderId="0" xfId="0" applyNumberFormat="1" applyFont="1" applyFill="1" applyBorder="1" applyAlignment="1">
      <alignment horizontal="right"/>
    </xf>
    <xf numFmtId="0" fontId="5" fillId="24" borderId="0" xfId="0" applyFont="1" applyFill="1" applyBorder="1" applyAlignment="1">
      <alignment horizontal="right"/>
    </xf>
    <xf numFmtId="44" fontId="5" fillId="24" borderId="0" xfId="33" quotePrefix="1" applyFont="1" applyFill="1" applyBorder="1"/>
    <xf numFmtId="172" fontId="5" fillId="24" borderId="0" xfId="33" applyNumberFormat="1" applyFont="1" applyFill="1" applyBorder="1"/>
    <xf numFmtId="169" fontId="5" fillId="24" borderId="0" xfId="33" quotePrefix="1" applyNumberFormat="1" applyFont="1" applyFill="1" applyBorder="1"/>
    <xf numFmtId="175" fontId="5" fillId="24" borderId="0" xfId="28" quotePrefix="1" applyNumberFormat="1" applyFont="1" applyFill="1" applyBorder="1"/>
    <xf numFmtId="43" fontId="5" fillId="24" borderId="0" xfId="28" quotePrefix="1" applyFont="1" applyFill="1" applyBorder="1"/>
    <xf numFmtId="43" fontId="5" fillId="24" borderId="0" xfId="28" quotePrefix="1" applyNumberFormat="1" applyFont="1" applyFill="1" applyBorder="1"/>
    <xf numFmtId="43" fontId="5" fillId="24" borderId="0" xfId="28" applyNumberFormat="1" applyFont="1" applyFill="1" applyBorder="1" applyAlignment="1">
      <alignment horizontal="right"/>
    </xf>
    <xf numFmtId="172" fontId="5" fillId="24" borderId="0" xfId="33" quotePrefix="1" applyNumberFormat="1" applyFont="1" applyFill="1" applyBorder="1"/>
    <xf numFmtId="169" fontId="5" fillId="24" borderId="0" xfId="33" applyNumberFormat="1" applyFont="1" applyFill="1" applyBorder="1"/>
    <xf numFmtId="176" fontId="5" fillId="24" borderId="0" xfId="28" quotePrefix="1" applyNumberFormat="1" applyFont="1" applyFill="1" applyBorder="1"/>
    <xf numFmtId="183" fontId="8" fillId="24" borderId="0" xfId="0" applyNumberFormat="1" applyFont="1" applyFill="1" applyBorder="1"/>
    <xf numFmtId="6" fontId="8" fillId="24" borderId="0" xfId="0" applyNumberFormat="1" applyFont="1" applyFill="1" applyBorder="1"/>
    <xf numFmtId="0" fontId="10" fillId="24" borderId="0" xfId="0" applyFont="1" applyFill="1" applyBorder="1" applyAlignment="1">
      <alignment horizontal="right" vertical="center" wrapText="1"/>
    </xf>
    <xf numFmtId="0" fontId="5" fillId="0" borderId="24" xfId="0" applyFont="1" applyBorder="1" applyAlignment="1">
      <alignment horizontal="left"/>
    </xf>
    <xf numFmtId="0" fontId="5" fillId="0" borderId="23" xfId="0" applyFont="1" applyBorder="1" applyAlignment="1">
      <alignment wrapText="1"/>
    </xf>
    <xf numFmtId="192" fontId="5" fillId="0" borderId="23" xfId="0" applyNumberFormat="1" applyFont="1" applyFill="1" applyBorder="1"/>
    <xf numFmtId="192" fontId="5" fillId="0" borderId="23" xfId="0" applyNumberFormat="1" applyFont="1" applyBorder="1"/>
    <xf numFmtId="192" fontId="5" fillId="0" borderId="23" xfId="0" applyNumberFormat="1" applyFont="1" applyBorder="1" applyAlignment="1">
      <alignment horizontal="left"/>
    </xf>
    <xf numFmtId="192" fontId="5" fillId="0" borderId="23" xfId="57" applyNumberFormat="1" applyFont="1" applyFill="1" applyBorder="1"/>
    <xf numFmtId="0" fontId="0" fillId="0" borderId="23" xfId="0" applyBorder="1" applyAlignment="1">
      <alignment horizontal="center" wrapText="1"/>
    </xf>
    <xf numFmtId="0" fontId="27" fillId="12" borderId="37" xfId="13" applyBorder="1"/>
    <xf numFmtId="0" fontId="5" fillId="0" borderId="28" xfId="85" applyNumberFormat="1" applyFont="1" applyFill="1" applyBorder="1"/>
    <xf numFmtId="0" fontId="27" fillId="12" borderId="35" xfId="13" applyBorder="1"/>
    <xf numFmtId="0" fontId="5" fillId="0" borderId="29" xfId="85" applyBorder="1"/>
    <xf numFmtId="0" fontId="27" fillId="12" borderId="36" xfId="13" applyBorder="1"/>
    <xf numFmtId="0" fontId="5" fillId="0" borderId="30" xfId="85" applyBorder="1"/>
    <xf numFmtId="0" fontId="7" fillId="0" borderId="38" xfId="85" applyFont="1" applyBorder="1"/>
    <xf numFmtId="167" fontId="0" fillId="0" borderId="0" xfId="0" applyNumberFormat="1"/>
    <xf numFmtId="0" fontId="5" fillId="0" borderId="0" xfId="85"/>
    <xf numFmtId="14" fontId="0" fillId="0" borderId="0" xfId="0" applyNumberFormat="1"/>
    <xf numFmtId="169" fontId="5" fillId="0" borderId="0" xfId="33" applyNumberFormat="1" applyFont="1" applyFill="1"/>
    <xf numFmtId="14" fontId="5" fillId="0" borderId="0" xfId="0" applyNumberFormat="1" applyFont="1"/>
    <xf numFmtId="169" fontId="45" fillId="0" borderId="0" xfId="33" applyNumberFormat="1" applyFont="1" applyFill="1"/>
    <xf numFmtId="0" fontId="45" fillId="0" borderId="0" xfId="0" applyFont="1" applyFill="1"/>
    <xf numFmtId="44" fontId="45" fillId="0" borderId="0" xfId="33" quotePrefix="1" applyFont="1" applyFill="1"/>
    <xf numFmtId="0" fontId="5" fillId="0" borderId="0" xfId="0" quotePrefix="1" applyFont="1"/>
    <xf numFmtId="0" fontId="7" fillId="0" borderId="0" xfId="85" applyFont="1" applyFill="1"/>
    <xf numFmtId="0" fontId="5" fillId="0" borderId="0" xfId="85" applyFill="1" applyAlignment="1">
      <alignment horizontal="right"/>
    </xf>
    <xf numFmtId="44" fontId="5" fillId="0" borderId="0" xfId="100" applyNumberFormat="1" applyFont="1" applyFill="1"/>
    <xf numFmtId="0" fontId="5" fillId="0" borderId="0" xfId="85" quotePrefix="1" applyFill="1"/>
    <xf numFmtId="44" fontId="5" fillId="0" borderId="0" xfId="85" applyNumberFormat="1" applyFill="1"/>
    <xf numFmtId="0" fontId="7" fillId="0" borderId="0" xfId="85" applyFont="1" applyFill="1" applyAlignment="1">
      <alignment horizontal="center"/>
    </xf>
    <xf numFmtId="3" fontId="8" fillId="0" borderId="0" xfId="85" applyNumberFormat="1" applyFont="1" applyFill="1"/>
    <xf numFmtId="0" fontId="9" fillId="0" borderId="0" xfId="85" applyFont="1" applyFill="1"/>
    <xf numFmtId="0" fontId="5" fillId="0" borderId="0" xfId="85" applyFill="1" applyAlignment="1">
      <alignment horizontal="center"/>
    </xf>
    <xf numFmtId="3" fontId="5" fillId="0" borderId="0" xfId="85" applyNumberFormat="1" applyFont="1" applyFill="1"/>
    <xf numFmtId="169" fontId="5" fillId="0" borderId="0" xfId="85" applyNumberFormat="1" applyFill="1"/>
    <xf numFmtId="17" fontId="5" fillId="0" borderId="0" xfId="85" applyNumberFormat="1" applyFill="1"/>
    <xf numFmtId="44" fontId="5" fillId="0" borderId="17" xfId="85" applyNumberFormat="1" applyFill="1" applyBorder="1"/>
    <xf numFmtId="167" fontId="5" fillId="0" borderId="0" xfId="0" applyNumberFormat="1" applyFont="1"/>
    <xf numFmtId="192" fontId="5" fillId="0" borderId="23" xfId="57" applyNumberFormat="1" applyFont="1" applyBorder="1"/>
    <xf numFmtId="176" fontId="5" fillId="0" borderId="23" xfId="28" applyNumberFormat="1" applyFont="1" applyFill="1" applyBorder="1"/>
    <xf numFmtId="176" fontId="5" fillId="0" borderId="20" xfId="28" applyNumberFormat="1" applyFont="1" applyFill="1" applyBorder="1"/>
    <xf numFmtId="176" fontId="5" fillId="0" borderId="24" xfId="28" applyNumberFormat="1" applyFont="1" applyFill="1" applyBorder="1"/>
    <xf numFmtId="44" fontId="5" fillId="0" borderId="22" xfId="33" applyFont="1" applyBorder="1"/>
    <xf numFmtId="44" fontId="5" fillId="0" borderId="24" xfId="33" applyFont="1" applyBorder="1"/>
    <xf numFmtId="44" fontId="5" fillId="0" borderId="20" xfId="33" applyFont="1" applyBorder="1"/>
    <xf numFmtId="169" fontId="5" fillId="0" borderId="20" xfId="33" applyNumberFormat="1" applyFont="1" applyFill="1" applyBorder="1"/>
    <xf numFmtId="174" fontId="5" fillId="0" borderId="20" xfId="28" applyNumberFormat="1" applyFont="1" applyBorder="1"/>
    <xf numFmtId="174" fontId="5" fillId="0" borderId="23" xfId="28" applyNumberFormat="1" applyFont="1" applyBorder="1"/>
    <xf numFmtId="9" fontId="5" fillId="0" borderId="23" xfId="28" applyNumberFormat="1" applyFont="1" applyBorder="1"/>
    <xf numFmtId="185" fontId="5" fillId="0" borderId="23" xfId="28" applyNumberFormat="1" applyFont="1" applyBorder="1"/>
    <xf numFmtId="171" fontId="5" fillId="0" borderId="23" xfId="33" applyNumberFormat="1" applyFont="1" applyFill="1" applyBorder="1"/>
    <xf numFmtId="10" fontId="5" fillId="0" borderId="23" xfId="57" applyNumberFormat="1" applyFont="1" applyBorder="1"/>
    <xf numFmtId="174" fontId="5" fillId="0" borderId="24" xfId="28" applyNumberFormat="1" applyFont="1" applyBorder="1"/>
    <xf numFmtId="9" fontId="5" fillId="0" borderId="20" xfId="28" applyNumberFormat="1" applyFont="1" applyBorder="1"/>
    <xf numFmtId="9" fontId="5" fillId="0" borderId="24" xfId="28" applyNumberFormat="1" applyFont="1" applyBorder="1"/>
    <xf numFmtId="167" fontId="5" fillId="0" borderId="26" xfId="57" applyNumberFormat="1" applyFont="1" applyBorder="1"/>
    <xf numFmtId="185" fontId="5" fillId="0" borderId="26" xfId="28" applyNumberFormat="1" applyFont="1" applyBorder="1"/>
    <xf numFmtId="185" fontId="5" fillId="0" borderId="20" xfId="28" applyNumberFormat="1" applyFont="1" applyBorder="1"/>
    <xf numFmtId="185" fontId="5" fillId="0" borderId="24" xfId="28" applyNumberFormat="1" applyFont="1" applyBorder="1"/>
    <xf numFmtId="171" fontId="5" fillId="0" borderId="24" xfId="33" applyNumberFormat="1" applyFont="1" applyFill="1" applyBorder="1"/>
    <xf numFmtId="171" fontId="5" fillId="0" borderId="31" xfId="33" applyNumberFormat="1" applyFont="1" applyFill="1" applyBorder="1"/>
    <xf numFmtId="167" fontId="5" fillId="29" borderId="19" xfId="57" applyNumberFormat="1" applyFont="1" applyFill="1" applyBorder="1"/>
    <xf numFmtId="10" fontId="5" fillId="0" borderId="26" xfId="57" applyNumberFormat="1" applyFont="1" applyBorder="1"/>
    <xf numFmtId="9" fontId="5" fillId="0" borderId="23" xfId="57" applyFont="1" applyBorder="1"/>
    <xf numFmtId="173" fontId="5" fillId="0" borderId="23" xfId="57" applyNumberFormat="1" applyFont="1" applyBorder="1"/>
    <xf numFmtId="171" fontId="5" fillId="0" borderId="20" xfId="33" applyNumberFormat="1" applyFont="1" applyFill="1" applyBorder="1"/>
    <xf numFmtId="174" fontId="5" fillId="0" borderId="23" xfId="28" applyNumberFormat="1" applyFont="1" applyBorder="1" applyAlignment="1">
      <alignment wrapText="1"/>
    </xf>
    <xf numFmtId="176" fontId="5" fillId="0" borderId="22" xfId="28" applyNumberFormat="1" applyFont="1" applyFill="1" applyBorder="1"/>
    <xf numFmtId="2" fontId="5" fillId="0" borderId="23" xfId="33" applyNumberFormat="1" applyFont="1" applyFill="1" applyBorder="1"/>
    <xf numFmtId="44" fontId="5" fillId="0" borderId="24" xfId="33" applyFont="1" applyFill="1" applyBorder="1"/>
    <xf numFmtId="0" fontId="23" fillId="0" borderId="0" xfId="0" applyFont="1"/>
    <xf numFmtId="43" fontId="5" fillId="0" borderId="0" xfId="28" quotePrefix="1" applyFont="1" applyFill="1"/>
    <xf numFmtId="167" fontId="18" fillId="0" borderId="21" xfId="57" applyNumberFormat="1" applyFont="1" applyFill="1" applyBorder="1"/>
    <xf numFmtId="167" fontId="8" fillId="0" borderId="21" xfId="57" applyNumberFormat="1" applyFont="1" applyFill="1" applyBorder="1"/>
    <xf numFmtId="167" fontId="5" fillId="0" borderId="23" xfId="0" applyNumberFormat="1" applyFont="1" applyBorder="1"/>
    <xf numFmtId="167" fontId="7" fillId="0" borderId="0" xfId="0" applyNumberFormat="1" applyFont="1"/>
    <xf numFmtId="171" fontId="5" fillId="24" borderId="31" xfId="33" applyNumberFormat="1" applyFont="1" applyFill="1" applyBorder="1"/>
    <xf numFmtId="171" fontId="5" fillId="0" borderId="23" xfId="0" applyNumberFormat="1" applyFont="1" applyBorder="1" applyProtection="1">
      <protection locked="0"/>
    </xf>
    <xf numFmtId="44" fontId="5" fillId="0" borderId="25" xfId="33" applyFont="1" applyFill="1" applyBorder="1"/>
    <xf numFmtId="167" fontId="5" fillId="29" borderId="15" xfId="57" applyNumberFormat="1" applyFont="1" applyFill="1" applyBorder="1"/>
    <xf numFmtId="10" fontId="5" fillId="0" borderId="27" xfId="57" applyNumberFormat="1" applyFont="1" applyBorder="1"/>
    <xf numFmtId="167" fontId="7" fillId="29" borderId="19" xfId="57" applyNumberFormat="1" applyFont="1" applyFill="1" applyBorder="1"/>
    <xf numFmtId="172" fontId="5" fillId="0" borderId="24" xfId="33" applyNumberFormat="1" applyFont="1" applyFill="1" applyBorder="1"/>
    <xf numFmtId="0" fontId="5" fillId="25" borderId="23" xfId="0" applyFont="1" applyFill="1" applyBorder="1"/>
    <xf numFmtId="44" fontId="7" fillId="24" borderId="0" xfId="0" applyNumberFormat="1" applyFont="1" applyFill="1" applyBorder="1"/>
    <xf numFmtId="44" fontId="7" fillId="24" borderId="0" xfId="0" applyNumberFormat="1" applyFont="1" applyFill="1" applyBorder="1" applyAlignment="1">
      <alignment horizontal="center"/>
    </xf>
    <xf numFmtId="0" fontId="5" fillId="24" borderId="23" xfId="0" applyFont="1" applyFill="1" applyBorder="1" applyAlignment="1">
      <alignment horizontal="right"/>
    </xf>
    <xf numFmtId="0" fontId="60" fillId="24" borderId="23" xfId="85" applyFont="1" applyFill="1" applyBorder="1" applyAlignment="1">
      <alignment vertical="center"/>
    </xf>
    <xf numFmtId="0" fontId="5" fillId="0" borderId="0" xfId="85" applyAlignment="1"/>
    <xf numFmtId="0" fontId="5" fillId="0" borderId="0" xfId="0" applyFont="1" applyFill="1" applyAlignment="1"/>
    <xf numFmtId="3" fontId="53" fillId="26" borderId="0" xfId="0" applyNumberFormat="1" applyFont="1" applyFill="1" applyAlignment="1">
      <alignment horizontal="right"/>
    </xf>
    <xf numFmtId="3" fontId="56" fillId="26" borderId="0" xfId="0" applyNumberFormat="1" applyFont="1" applyFill="1" applyAlignment="1">
      <alignment horizontal="right"/>
    </xf>
    <xf numFmtId="3" fontId="53" fillId="49" borderId="0" xfId="0" applyNumberFormat="1" applyFont="1" applyFill="1" applyAlignment="1">
      <alignment horizontal="right"/>
    </xf>
    <xf numFmtId="3" fontId="53" fillId="49" borderId="17" xfId="0" applyNumberFormat="1" applyFont="1" applyFill="1" applyBorder="1" applyAlignment="1">
      <alignment horizontal="right"/>
    </xf>
    <xf numFmtId="3" fontId="56" fillId="49" borderId="0" xfId="0" applyNumberFormat="1" applyFont="1" applyFill="1" applyAlignment="1">
      <alignment horizontal="right"/>
    </xf>
    <xf numFmtId="167" fontId="8" fillId="24" borderId="23" xfId="57" applyNumberFormat="1" applyFont="1" applyFill="1" applyBorder="1"/>
    <xf numFmtId="0" fontId="8" fillId="24" borderId="0" xfId="0" applyFont="1" applyFill="1" applyBorder="1"/>
    <xf numFmtId="179" fontId="8" fillId="24" borderId="0" xfId="0" applyNumberFormat="1" applyFont="1" applyFill="1" applyBorder="1"/>
    <xf numFmtId="0" fontId="5" fillId="24" borderId="23" xfId="0" applyFont="1" applyFill="1" applyBorder="1" applyAlignment="1">
      <alignment horizontal="center" wrapText="1"/>
    </xf>
    <xf numFmtId="44" fontId="8" fillId="24" borderId="23" xfId="33" applyFont="1" applyFill="1" applyBorder="1"/>
    <xf numFmtId="0" fontId="8" fillId="24" borderId="23" xfId="33" applyNumberFormat="1" applyFont="1" applyFill="1" applyBorder="1"/>
    <xf numFmtId="0" fontId="8" fillId="24" borderId="23" xfId="33" applyNumberFormat="1" applyFont="1" applyFill="1" applyBorder="1" applyAlignment="1">
      <alignment horizontal="right"/>
    </xf>
    <xf numFmtId="166" fontId="8" fillId="24" borderId="23" xfId="33" applyNumberFormat="1" applyFont="1" applyFill="1" applyBorder="1"/>
    <xf numFmtId="0" fontId="5" fillId="0" borderId="0" xfId="85" applyFill="1" applyBorder="1"/>
    <xf numFmtId="169" fontId="45" fillId="0" borderId="17" xfId="33" applyNumberFormat="1" applyFont="1" applyFill="1" applyBorder="1"/>
    <xf numFmtId="179" fontId="5" fillId="26" borderId="0" xfId="72" applyNumberFormat="1" applyFont="1" applyFill="1" applyAlignment="1">
      <alignment horizontal="center"/>
    </xf>
    <xf numFmtId="0" fontId="7" fillId="0" borderId="0" xfId="85" applyFont="1" applyFill="1" applyAlignment="1">
      <alignment wrapText="1"/>
    </xf>
    <xf numFmtId="0" fontId="69" fillId="0" borderId="0" xfId="85" applyFont="1" applyFill="1"/>
    <xf numFmtId="0" fontId="70" fillId="0" borderId="0" xfId="85" applyFont="1" applyFill="1"/>
    <xf numFmtId="0" fontId="12" fillId="0" borderId="0" xfId="85" applyFont="1" applyFill="1" applyAlignment="1">
      <alignment horizontal="center"/>
    </xf>
    <xf numFmtId="0" fontId="5" fillId="0" borderId="0" xfId="85" applyFont="1" applyFill="1" applyAlignment="1">
      <alignment horizontal="center"/>
    </xf>
    <xf numFmtId="44" fontId="71" fillId="0" borderId="0" xfId="33" applyFont="1" applyFill="1"/>
    <xf numFmtId="44" fontId="45" fillId="0" borderId="0" xfId="100" applyFont="1" applyFill="1"/>
    <xf numFmtId="0" fontId="5" fillId="0" borderId="0" xfId="85" quotePrefix="1" applyFont="1" applyFill="1"/>
    <xf numFmtId="0" fontId="8" fillId="0" borderId="0" xfId="85" applyFont="1" applyFill="1"/>
    <xf numFmtId="166" fontId="8" fillId="0" borderId="0" xfId="85" applyNumberFormat="1" applyFont="1" applyFill="1"/>
    <xf numFmtId="169" fontId="45" fillId="0" borderId="0" xfId="100" applyNumberFormat="1" applyFont="1" applyFill="1"/>
    <xf numFmtId="0" fontId="45" fillId="0" borderId="0" xfId="85" applyFont="1" applyFill="1"/>
    <xf numFmtId="169" fontId="64" fillId="0" borderId="0" xfId="100" applyNumberFormat="1" applyFont="1" applyFill="1"/>
    <xf numFmtId="44" fontId="0" fillId="0" borderId="0" xfId="100" applyNumberFormat="1" applyFont="1" applyFill="1"/>
    <xf numFmtId="172" fontId="5" fillId="0" borderId="0" xfId="85" applyNumberFormat="1" applyFill="1"/>
    <xf numFmtId="172" fontId="5" fillId="0" borderId="0" xfId="100" applyNumberFormat="1" applyFont="1" applyFill="1"/>
    <xf numFmtId="44" fontId="7" fillId="0" borderId="0" xfId="100" quotePrefix="1" applyNumberFormat="1" applyFont="1" applyFill="1"/>
    <xf numFmtId="0" fontId="7" fillId="0" borderId="0" xfId="85" applyFont="1" applyFill="1" applyAlignment="1">
      <alignment horizontal="left"/>
    </xf>
    <xf numFmtId="169" fontId="16" fillId="0" borderId="0" xfId="85" applyNumberFormat="1" applyFont="1" applyFill="1"/>
    <xf numFmtId="169" fontId="0" fillId="0" borderId="0" xfId="100" applyNumberFormat="1" applyFont="1" applyFill="1"/>
    <xf numFmtId="0" fontId="12" fillId="0" borderId="0" xfId="85" applyFont="1" applyFill="1" applyAlignment="1">
      <alignment horizontal="left"/>
    </xf>
    <xf numFmtId="175" fontId="5" fillId="0" borderId="0" xfId="28" quotePrefix="1" applyNumberFormat="1" applyFont="1" applyFill="1" applyBorder="1"/>
    <xf numFmtId="17" fontId="5" fillId="0" borderId="0" xfId="85" applyNumberFormat="1" applyFill="1" applyAlignment="1">
      <alignment horizontal="right"/>
    </xf>
    <xf numFmtId="43" fontId="5" fillId="0" borderId="0" xfId="28" quotePrefix="1" applyNumberFormat="1" applyFont="1" applyFill="1" applyBorder="1"/>
    <xf numFmtId="43" fontId="5" fillId="0" borderId="0" xfId="28" applyNumberFormat="1" applyFont="1" applyFill="1" applyBorder="1" applyAlignment="1">
      <alignment horizontal="right"/>
    </xf>
    <xf numFmtId="175" fontId="5" fillId="0" borderId="0" xfId="85" applyNumberFormat="1" applyFill="1"/>
    <xf numFmtId="175" fontId="7" fillId="0" borderId="0" xfId="85" applyNumberFormat="1" applyFont="1" applyFill="1"/>
    <xf numFmtId="0" fontId="7" fillId="0" borderId="0" xfId="85" applyFont="1" applyFill="1" applyAlignment="1">
      <alignment horizontal="right"/>
    </xf>
    <xf numFmtId="171" fontId="7" fillId="0" borderId="0" xfId="100" quotePrefix="1" applyNumberFormat="1" applyFont="1" applyFill="1" applyBorder="1"/>
    <xf numFmtId="0" fontId="5" fillId="0" borderId="0" xfId="85" applyFont="1" applyFill="1" applyAlignment="1">
      <alignment horizontal="left"/>
    </xf>
    <xf numFmtId="43" fontId="5" fillId="0" borderId="0" xfId="28" quotePrefix="1" applyNumberFormat="1" applyFont="1" applyFill="1"/>
    <xf numFmtId="175" fontId="5" fillId="0" borderId="0" xfId="28" quotePrefix="1" applyNumberFormat="1" applyFont="1" applyFill="1"/>
    <xf numFmtId="0" fontId="7" fillId="0" borderId="0" xfId="85" applyFont="1" applyFill="1" applyAlignment="1">
      <alignment horizontal="center" wrapText="1"/>
    </xf>
    <xf numFmtId="0" fontId="13" fillId="0" borderId="0" xfId="85" applyFont="1" applyFill="1" applyAlignment="1">
      <alignment horizontal="left"/>
    </xf>
    <xf numFmtId="172" fontId="5" fillId="0" borderId="0" xfId="100" quotePrefix="1" applyNumberFormat="1" applyFont="1" applyFill="1"/>
    <xf numFmtId="0" fontId="12" fillId="0" borderId="0" xfId="85" applyFont="1" applyFill="1"/>
    <xf numFmtId="166" fontId="12" fillId="0" borderId="0" xfId="85" applyNumberFormat="1" applyFont="1" applyFill="1"/>
    <xf numFmtId="172" fontId="7" fillId="0" borderId="0" xfId="100" quotePrefix="1" applyNumberFormat="1" applyFont="1" applyFill="1"/>
    <xf numFmtId="169" fontId="0" fillId="0" borderId="0" xfId="100" quotePrefix="1" applyNumberFormat="1" applyFont="1" applyFill="1"/>
    <xf numFmtId="169" fontId="16" fillId="0" borderId="0" xfId="100" applyNumberFormat="1" applyFont="1" applyFill="1"/>
    <xf numFmtId="169" fontId="16" fillId="0" borderId="0" xfId="100" quotePrefix="1" applyNumberFormat="1" applyFont="1" applyFill="1"/>
    <xf numFmtId="169" fontId="7" fillId="0" borderId="0" xfId="85" applyNumberFormat="1" applyFont="1" applyFill="1"/>
    <xf numFmtId="0" fontId="5" fillId="0" borderId="0" xfId="85" applyFill="1" applyAlignment="1">
      <alignment horizontal="left"/>
    </xf>
    <xf numFmtId="181" fontId="7" fillId="0" borderId="0" xfId="100" quotePrefix="1" applyNumberFormat="1" applyFont="1" applyFill="1"/>
    <xf numFmtId="0" fontId="13" fillId="0" borderId="0" xfId="85" applyFont="1" applyFill="1" applyAlignment="1">
      <alignment horizontal="center"/>
    </xf>
    <xf numFmtId="169" fontId="16" fillId="0" borderId="0" xfId="100" applyNumberFormat="1" applyFont="1" applyFill="1" applyBorder="1"/>
    <xf numFmtId="0" fontId="5" fillId="0" borderId="0" xfId="85" applyFill="1" applyAlignment="1">
      <alignment horizontal="center" wrapText="1"/>
    </xf>
    <xf numFmtId="169" fontId="5" fillId="0" borderId="17" xfId="85" applyNumberFormat="1" applyFill="1" applyBorder="1"/>
    <xf numFmtId="179" fontId="5" fillId="0" borderId="0" xfId="85" applyNumberFormat="1" applyFont="1" applyFill="1"/>
    <xf numFmtId="179" fontId="5" fillId="0" borderId="17" xfId="85" quotePrefix="1" applyNumberFormat="1" applyFont="1" applyFill="1" applyBorder="1" applyAlignment="1">
      <alignment horizontal="right"/>
    </xf>
    <xf numFmtId="9" fontId="0" fillId="24" borderId="23" xfId="57" applyFont="1" applyFill="1" applyBorder="1"/>
    <xf numFmtId="0" fontId="0" fillId="0" borderId="0" xfId="0" applyFill="1" applyAlignment="1">
      <alignment horizontal="center"/>
    </xf>
    <xf numFmtId="0" fontId="5" fillId="0" borderId="0" xfId="0" applyFont="1" applyFill="1" applyAlignment="1">
      <alignment horizontal="center"/>
    </xf>
    <xf numFmtId="44" fontId="45" fillId="0" borderId="40" xfId="33" applyFont="1" applyFill="1" applyBorder="1"/>
    <xf numFmtId="17" fontId="13" fillId="0" borderId="0" xfId="0" applyNumberFormat="1" applyFont="1" applyFill="1" applyAlignment="1">
      <alignment horizontal="left"/>
    </xf>
    <xf numFmtId="0" fontId="74" fillId="0" borderId="0" xfId="0" applyFont="1" applyFill="1"/>
    <xf numFmtId="0" fontId="73" fillId="0" borderId="0" xfId="0" applyFont="1" applyFill="1" applyAlignment="1">
      <alignment horizontal="center"/>
    </xf>
    <xf numFmtId="44" fontId="5" fillId="24" borderId="0" xfId="33" quotePrefix="1" applyFont="1" applyFill="1" applyBorder="1" applyAlignment="1">
      <alignment horizontal="right"/>
    </xf>
    <xf numFmtId="44" fontId="5" fillId="24" borderId="0" xfId="33" applyFont="1" applyFill="1" applyBorder="1"/>
    <xf numFmtId="44" fontId="5" fillId="24" borderId="0" xfId="33" applyFont="1" applyFill="1" applyBorder="1" applyAlignment="1">
      <alignment horizontal="center"/>
    </xf>
    <xf numFmtId="170" fontId="0" fillId="0" borderId="12" xfId="0" applyNumberFormat="1" applyFill="1" applyBorder="1" applyAlignment="1">
      <alignment horizontal="center"/>
    </xf>
    <xf numFmtId="9" fontId="5" fillId="0" borderId="0" xfId="73" applyFont="1" applyFill="1"/>
    <xf numFmtId="10" fontId="0" fillId="0" borderId="0" xfId="0" applyNumberFormat="1"/>
    <xf numFmtId="167" fontId="5" fillId="0" borderId="0" xfId="85" applyNumberFormat="1"/>
    <xf numFmtId="193" fontId="47" fillId="24" borderId="0" xfId="0" applyNumberFormat="1" applyFont="1" applyFill="1" applyBorder="1" applyAlignment="1">
      <alignment horizontal="left"/>
    </xf>
    <xf numFmtId="0" fontId="59" fillId="0" borderId="0" xfId="85" applyFont="1" applyFill="1"/>
    <xf numFmtId="0" fontId="72" fillId="0" borderId="0" xfId="85" applyFont="1" applyFill="1"/>
    <xf numFmtId="0" fontId="7" fillId="0" borderId="0" xfId="160" applyFont="1" applyFill="1"/>
    <xf numFmtId="0" fontId="5" fillId="0" borderId="0" xfId="160" applyFill="1"/>
    <xf numFmtId="0" fontId="5" fillId="0" borderId="0" xfId="160" applyFont="1" applyFill="1"/>
    <xf numFmtId="0" fontId="5" fillId="0" borderId="0" xfId="160" quotePrefix="1" applyFont="1" applyFill="1"/>
    <xf numFmtId="166" fontId="8" fillId="0" borderId="0" xfId="160" applyNumberFormat="1" applyFont="1" applyFill="1"/>
    <xf numFmtId="0" fontId="68" fillId="0" borderId="0" xfId="0" applyFont="1" applyFill="1"/>
    <xf numFmtId="0" fontId="67" fillId="0" borderId="0" xfId="0" applyFont="1" applyFill="1" applyAlignment="1"/>
    <xf numFmtId="44" fontId="8" fillId="33" borderId="0" xfId="33" applyFont="1" applyFill="1"/>
    <xf numFmtId="0" fontId="72" fillId="0" borderId="0" xfId="85" applyFont="1" applyFill="1" applyAlignment="1">
      <alignment horizontal="left" vertical="center" wrapText="1"/>
    </xf>
    <xf numFmtId="0" fontId="5" fillId="0" borderId="0" xfId="85" applyFont="1" applyFill="1" applyAlignment="1">
      <alignment horizontal="center" wrapText="1"/>
    </xf>
    <xf numFmtId="179" fontId="5" fillId="0" borderId="0" xfId="85" quotePrefix="1" applyNumberFormat="1" applyFont="1" applyFill="1" applyAlignment="1">
      <alignment horizontal="right"/>
    </xf>
    <xf numFmtId="168" fontId="5" fillId="0" borderId="0" xfId="85" applyNumberFormat="1" applyFont="1" applyFill="1"/>
    <xf numFmtId="183" fontId="5" fillId="0" borderId="0" xfId="85" quotePrefix="1" applyNumberFormat="1" applyFont="1" applyFill="1" applyAlignment="1">
      <alignment horizontal="right"/>
    </xf>
    <xf numFmtId="183" fontId="5" fillId="0" borderId="0" xfId="85" applyNumberFormat="1" applyFont="1" applyFill="1"/>
    <xf numFmtId="174" fontId="5" fillId="0" borderId="0" xfId="28" applyNumberFormat="1" applyFont="1" applyFill="1"/>
    <xf numFmtId="174" fontId="5" fillId="0" borderId="17" xfId="28" applyNumberFormat="1" applyFont="1" applyFill="1" applyBorder="1"/>
    <xf numFmtId="0" fontId="77" fillId="0" borderId="0" xfId="85" applyFont="1" applyFill="1"/>
    <xf numFmtId="0" fontId="78" fillId="0" borderId="0" xfId="85" applyFont="1" applyFill="1"/>
    <xf numFmtId="0" fontId="79" fillId="0" borderId="0" xfId="85" applyFont="1" applyFill="1"/>
    <xf numFmtId="0" fontId="74" fillId="0" borderId="0" xfId="85" applyFont="1" applyFill="1"/>
    <xf numFmtId="0" fontId="50" fillId="0" borderId="0" xfId="0" applyNumberFormat="1" applyFont="1" applyFill="1" applyAlignment="1">
      <alignment horizontal="center"/>
    </xf>
    <xf numFmtId="0" fontId="0" fillId="0" borderId="0" xfId="0" applyFill="1" applyAlignment="1">
      <alignment horizontal="center"/>
    </xf>
    <xf numFmtId="0" fontId="0" fillId="24" borderId="23" xfId="0" applyFill="1" applyBorder="1" applyAlignment="1">
      <alignment horizontal="right"/>
    </xf>
    <xf numFmtId="0" fontId="0" fillId="0" borderId="0" xfId="0" applyFill="1" applyAlignment="1">
      <alignment horizontal="center"/>
    </xf>
    <xf numFmtId="0" fontId="7" fillId="0" borderId="0" xfId="0" applyFont="1" applyFill="1" applyAlignment="1">
      <alignment horizontal="right"/>
    </xf>
    <xf numFmtId="10" fontId="8" fillId="24" borderId="23" xfId="57" applyNumberFormat="1" applyFont="1" applyFill="1" applyBorder="1"/>
    <xf numFmtId="10" fontId="8" fillId="24" borderId="23" xfId="57" quotePrefix="1" applyNumberFormat="1" applyFont="1" applyFill="1" applyBorder="1"/>
    <xf numFmtId="38" fontId="8" fillId="24" borderId="23" xfId="0" applyNumberFormat="1" applyFont="1" applyFill="1" applyBorder="1" applyAlignment="1">
      <alignment horizontal="right"/>
    </xf>
    <xf numFmtId="10" fontId="8" fillId="24" borderId="23" xfId="0" applyNumberFormat="1" applyFont="1" applyFill="1" applyBorder="1"/>
    <xf numFmtId="166" fontId="8" fillId="24" borderId="23" xfId="0" applyNumberFormat="1" applyFont="1" applyFill="1" applyBorder="1"/>
    <xf numFmtId="182" fontId="8" fillId="24" borderId="23" xfId="57" applyNumberFormat="1" applyFont="1" applyFill="1" applyBorder="1"/>
    <xf numFmtId="184" fontId="8" fillId="24" borderId="23" xfId="0" applyNumberFormat="1" applyFont="1" applyFill="1" applyBorder="1"/>
    <xf numFmtId="168" fontId="8" fillId="24" borderId="23" xfId="0" applyNumberFormat="1" applyFont="1" applyFill="1" applyBorder="1"/>
    <xf numFmtId="44" fontId="8" fillId="24" borderId="23" xfId="33" applyNumberFormat="1" applyFont="1" applyFill="1" applyBorder="1"/>
    <xf numFmtId="0" fontId="10" fillId="0" borderId="0" xfId="85" applyFont="1" applyFill="1" applyAlignment="1">
      <alignment horizontal="center"/>
    </xf>
    <xf numFmtId="0" fontId="51" fillId="0" borderId="0" xfId="85" applyFont="1" applyFill="1" applyAlignment="1">
      <alignment horizontal="center"/>
    </xf>
    <xf numFmtId="0" fontId="72" fillId="0" borderId="0" xfId="85" applyFont="1" applyFill="1" applyAlignment="1">
      <alignment vertical="center" wrapText="1"/>
    </xf>
    <xf numFmtId="0" fontId="5" fillId="0" borderId="0" xfId="85" quotePrefix="1" applyFont="1" applyFill="1" applyAlignment="1">
      <alignment horizontal="left"/>
    </xf>
    <xf numFmtId="3" fontId="5" fillId="0" borderId="17" xfId="85" applyNumberFormat="1" applyFont="1" applyFill="1" applyBorder="1"/>
    <xf numFmtId="10" fontId="5" fillId="0" borderId="0" xfId="57" applyNumberFormat="1" applyFont="1" applyFill="1"/>
    <xf numFmtId="3" fontId="5" fillId="0" borderId="17" xfId="85" applyNumberFormat="1" applyFill="1" applyBorder="1"/>
    <xf numFmtId="183" fontId="5" fillId="0" borderId="0" xfId="85" applyNumberFormat="1" applyFill="1"/>
    <xf numFmtId="179" fontId="7" fillId="0" borderId="38" xfId="85" applyNumberFormat="1" applyFont="1" applyFill="1" applyBorder="1"/>
    <xf numFmtId="3" fontId="5" fillId="0" borderId="0" xfId="85" applyNumberFormat="1" applyFill="1"/>
    <xf numFmtId="179" fontId="5" fillId="0" borderId="0" xfId="85" applyNumberFormat="1" applyFill="1"/>
    <xf numFmtId="0" fontId="7" fillId="0" borderId="0" xfId="85" quotePrefix="1" applyFont="1" applyFill="1"/>
    <xf numFmtId="0" fontId="5" fillId="0" borderId="0" xfId="85" quotePrefix="1" applyFont="1" applyFill="1" applyAlignment="1">
      <alignment horizontal="center"/>
    </xf>
    <xf numFmtId="179" fontId="72" fillId="0" borderId="17" xfId="85" quotePrefix="1" applyNumberFormat="1" applyFont="1" applyFill="1" applyBorder="1" applyAlignment="1">
      <alignment horizontal="right"/>
    </xf>
    <xf numFmtId="0" fontId="76" fillId="0" borderId="0" xfId="85" applyFont="1" applyFill="1"/>
    <xf numFmtId="166" fontId="72" fillId="0" borderId="0" xfId="85" applyNumberFormat="1" applyFont="1" applyFill="1"/>
    <xf numFmtId="40" fontId="8" fillId="24" borderId="23" xfId="0" applyNumberFormat="1" applyFont="1" applyFill="1" applyBorder="1" applyAlignment="1">
      <alignment horizontal="right"/>
    </xf>
    <xf numFmtId="9" fontId="8" fillId="24" borderId="23" xfId="57" applyNumberFormat="1" applyFont="1" applyFill="1" applyBorder="1"/>
    <xf numFmtId="0" fontId="67" fillId="24" borderId="0" xfId="0" applyFont="1" applyFill="1" applyBorder="1"/>
    <xf numFmtId="0" fontId="57" fillId="24" borderId="0" xfId="0" quotePrefix="1" applyFont="1" applyFill="1" applyBorder="1" applyAlignment="1">
      <alignment horizontal="center"/>
    </xf>
    <xf numFmtId="0" fontId="10" fillId="24" borderId="0" xfId="0" applyFont="1" applyFill="1" applyBorder="1"/>
    <xf numFmtId="10" fontId="8" fillId="24" borderId="0" xfId="57" applyNumberFormat="1" applyFont="1" applyFill="1" applyBorder="1"/>
    <xf numFmtId="0" fontId="5" fillId="24" borderId="0" xfId="0" applyFont="1" applyFill="1" applyBorder="1" applyAlignment="1">
      <alignment horizontal="center" wrapText="1"/>
    </xf>
    <xf numFmtId="44" fontId="8" fillId="24" borderId="0" xfId="33" applyFont="1" applyFill="1" applyBorder="1"/>
    <xf numFmtId="0" fontId="8" fillId="24" borderId="0" xfId="33" applyNumberFormat="1" applyFont="1" applyFill="1" applyBorder="1"/>
    <xf numFmtId="0" fontId="8" fillId="24" borderId="0" xfId="33" applyNumberFormat="1" applyFont="1" applyFill="1" applyBorder="1" applyAlignment="1">
      <alignment horizontal="right"/>
    </xf>
    <xf numFmtId="166" fontId="8" fillId="24" borderId="0" xfId="33" applyNumberFormat="1" applyFont="1" applyFill="1" applyBorder="1"/>
    <xf numFmtId="0" fontId="74" fillId="24" borderId="0" xfId="0" applyFont="1" applyFill="1" applyBorder="1"/>
    <xf numFmtId="0" fontId="74" fillId="24" borderId="0" xfId="28" applyNumberFormat="1" applyFont="1" applyFill="1" applyBorder="1"/>
    <xf numFmtId="0" fontId="79" fillId="24" borderId="0" xfId="0" applyFont="1" applyFill="1" applyBorder="1" applyAlignment="1">
      <alignment horizontal="center"/>
    </xf>
    <xf numFmtId="10" fontId="80" fillId="24" borderId="23" xfId="57" applyNumberFormat="1" applyFont="1" applyFill="1" applyBorder="1"/>
    <xf numFmtId="44" fontId="5" fillId="24" borderId="23" xfId="33" quotePrefix="1" applyFont="1" applyFill="1" applyBorder="1"/>
    <xf numFmtId="0" fontId="59" fillId="0" borderId="0" xfId="85" applyFont="1" applyAlignment="1">
      <alignment horizontal="left"/>
    </xf>
    <xf numFmtId="0" fontId="74" fillId="26" borderId="0" xfId="0" applyFont="1" applyFill="1"/>
    <xf numFmtId="0" fontId="74" fillId="26" borderId="0" xfId="0" applyFont="1" applyFill="1" applyAlignment="1">
      <alignment horizontal="right"/>
    </xf>
    <xf numFmtId="179" fontId="74" fillId="26" borderId="0" xfId="0" applyNumberFormat="1" applyFont="1" applyFill="1"/>
    <xf numFmtId="179" fontId="74" fillId="26" borderId="17" xfId="0" applyNumberFormat="1" applyFont="1" applyFill="1" applyBorder="1"/>
    <xf numFmtId="44" fontId="5" fillId="0" borderId="0" xfId="33" quotePrefix="1" applyFont="1" applyFill="1"/>
    <xf numFmtId="3" fontId="5" fillId="26" borderId="0" xfId="0" applyNumberFormat="1" applyFont="1" applyFill="1" applyAlignment="1">
      <alignment horizontal="center"/>
    </xf>
    <xf numFmtId="3" fontId="5" fillId="26" borderId="17" xfId="0" applyNumberFormat="1" applyFont="1" applyFill="1" applyBorder="1" applyAlignment="1">
      <alignment horizontal="center"/>
    </xf>
    <xf numFmtId="3" fontId="5" fillId="0" borderId="0" xfId="0" applyNumberFormat="1" applyFont="1" applyFill="1" applyAlignment="1">
      <alignment horizontal="center"/>
    </xf>
    <xf numFmtId="0" fontId="0" fillId="24" borderId="23" xfId="0" applyFill="1" applyBorder="1" applyAlignment="1">
      <alignment horizontal="right"/>
    </xf>
    <xf numFmtId="0" fontId="5" fillId="24" borderId="0" xfId="0" applyFont="1" applyFill="1" applyBorder="1" applyAlignment="1">
      <alignment horizontal="left"/>
    </xf>
    <xf numFmtId="0" fontId="0" fillId="24" borderId="0" xfId="0" applyFill="1" applyBorder="1" applyAlignment="1">
      <alignment horizontal="left"/>
    </xf>
    <xf numFmtId="0" fontId="5" fillId="24" borderId="23" xfId="0" applyFont="1" applyFill="1" applyBorder="1" applyAlignment="1">
      <alignment horizontal="center"/>
    </xf>
    <xf numFmtId="179" fontId="5" fillId="24" borderId="0" xfId="33" applyNumberFormat="1" applyFont="1" applyFill="1" applyBorder="1" applyAlignment="1">
      <alignment horizontal="center"/>
    </xf>
    <xf numFmtId="4" fontId="74" fillId="26" borderId="0" xfId="0" applyNumberFormat="1" applyFont="1" applyFill="1" applyAlignment="1">
      <alignment horizontal="center" wrapText="1"/>
    </xf>
    <xf numFmtId="0" fontId="59" fillId="0" borderId="0" xfId="85" applyFont="1" applyFill="1" applyAlignment="1">
      <alignment horizontal="left" vertical="center" wrapText="1"/>
    </xf>
    <xf numFmtId="0" fontId="77" fillId="0" borderId="0" xfId="85" applyFont="1" applyFill="1" applyAlignment="1">
      <alignment horizontal="left" vertical="center" wrapText="1"/>
    </xf>
    <xf numFmtId="0" fontId="35" fillId="0" borderId="5" xfId="47" applyAlignment="1">
      <alignment horizontal="center"/>
    </xf>
    <xf numFmtId="0" fontId="49" fillId="0" borderId="0" xfId="0" applyNumberFormat="1" applyFont="1" applyFill="1" applyAlignment="1">
      <alignment horizontal="center"/>
    </xf>
    <xf numFmtId="0" fontId="50" fillId="0" borderId="0" xfId="0" applyNumberFormat="1" applyFont="1" applyFill="1" applyAlignment="1">
      <alignment horizontal="center"/>
    </xf>
    <xf numFmtId="0" fontId="0" fillId="0" borderId="0" xfId="0" applyFill="1" applyAlignment="1">
      <alignment horizontal="center"/>
    </xf>
    <xf numFmtId="0" fontId="7" fillId="0" borderId="17" xfId="0" applyFont="1" applyFill="1" applyBorder="1" applyAlignment="1">
      <alignment horizontal="center"/>
    </xf>
    <xf numFmtId="0" fontId="0" fillId="0" borderId="17" xfId="0" applyFill="1" applyBorder="1" applyAlignment="1"/>
    <xf numFmtId="17" fontId="7" fillId="0" borderId="11" xfId="0" applyNumberFormat="1" applyFont="1" applyFill="1" applyBorder="1" applyAlignment="1">
      <alignment horizontal="center"/>
    </xf>
    <xf numFmtId="0" fontId="7" fillId="0" borderId="13" xfId="0" applyFont="1" applyFill="1" applyBorder="1" applyAlignment="1">
      <alignment horizontal="center"/>
    </xf>
    <xf numFmtId="0" fontId="46" fillId="0" borderId="0" xfId="0" applyFont="1" applyFill="1" applyAlignment="1">
      <alignment horizontal="center" wrapText="1"/>
    </xf>
  </cellXfs>
  <cellStyles count="16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Comma 2 2" xfId="157" xr:uid="{00000000-0005-0000-0000-00001D000000}"/>
    <cellStyle name="Comma 3" xfId="30" xr:uid="{00000000-0005-0000-0000-00001E000000}"/>
    <cellStyle name="Comma 3 2" xfId="75" xr:uid="{00000000-0005-0000-0000-00001F000000}"/>
    <cellStyle name="Comma 4" xfId="31" xr:uid="{00000000-0005-0000-0000-000020000000}"/>
    <cellStyle name="Comma 4 2" xfId="99" xr:uid="{00000000-0005-0000-0000-000021000000}"/>
    <cellStyle name="Comma 5" xfId="71" xr:uid="{00000000-0005-0000-0000-000022000000}"/>
    <cellStyle name="Comma 5 2" xfId="74" xr:uid="{00000000-0005-0000-0000-000023000000}"/>
    <cellStyle name="Comma 5 3" xfId="146" xr:uid="{00000000-0005-0000-0000-000024000000}"/>
    <cellStyle name="Comma 6" xfId="83" xr:uid="{00000000-0005-0000-0000-000025000000}"/>
    <cellStyle name="Comma0" xfId="32" xr:uid="{00000000-0005-0000-0000-000026000000}"/>
    <cellStyle name="Currency" xfId="33" builtinId="4"/>
    <cellStyle name="Currency 2" xfId="34" xr:uid="{00000000-0005-0000-0000-000028000000}"/>
    <cellStyle name="Currency 2 2" xfId="35" xr:uid="{00000000-0005-0000-0000-000029000000}"/>
    <cellStyle name="Currency 2 2 2" xfId="100" xr:uid="{00000000-0005-0000-0000-00002A000000}"/>
    <cellStyle name="Currency 2 3" xfId="76" xr:uid="{00000000-0005-0000-0000-00002B000000}"/>
    <cellStyle name="Currency 3" xfId="36" xr:uid="{00000000-0005-0000-0000-00002C000000}"/>
    <cellStyle name="Currency 3 2" xfId="67" xr:uid="{00000000-0005-0000-0000-00002D000000}"/>
    <cellStyle name="Currency 4" xfId="37" xr:uid="{00000000-0005-0000-0000-00002E000000}"/>
    <cellStyle name="Currency 4 2" xfId="101" xr:uid="{00000000-0005-0000-0000-00002F000000}"/>
    <cellStyle name="Currency 5" xfId="69" xr:uid="{00000000-0005-0000-0000-000030000000}"/>
    <cellStyle name="Currency 5 2" xfId="72" xr:uid="{00000000-0005-0000-0000-000031000000}"/>
    <cellStyle name="Currency 5 3" xfId="147" xr:uid="{00000000-0005-0000-0000-000032000000}"/>
    <cellStyle name="Currency0" xfId="38" xr:uid="{00000000-0005-0000-0000-000033000000}"/>
    <cellStyle name="Date" xfId="39" xr:uid="{00000000-0005-0000-0000-000034000000}"/>
    <cellStyle name="Explanatory Text 2" xfId="40" xr:uid="{00000000-0005-0000-0000-000035000000}"/>
    <cellStyle name="Fixed" xfId="41" xr:uid="{00000000-0005-0000-0000-000036000000}"/>
    <cellStyle name="Good 2" xfId="42" xr:uid="{00000000-0005-0000-0000-000037000000}"/>
    <cellStyle name="Heading 1" xfId="43" builtinId="16" customBuiltin="1"/>
    <cellStyle name="Heading 1 2" xfId="44" xr:uid="{00000000-0005-0000-0000-000039000000}"/>
    <cellStyle name="Heading 1 3" xfId="87" xr:uid="{00000000-0005-0000-0000-00003A000000}"/>
    <cellStyle name="Heading 2" xfId="45" builtinId="17" customBuiltin="1"/>
    <cellStyle name="Heading 2 2" xfId="46" xr:uid="{00000000-0005-0000-0000-00003C000000}"/>
    <cellStyle name="Heading 2 3" xfId="88" xr:uid="{00000000-0005-0000-0000-00003D000000}"/>
    <cellStyle name="Heading 3 2" xfId="47" xr:uid="{00000000-0005-0000-0000-00003E000000}"/>
    <cellStyle name="Heading 4 2" xfId="48" xr:uid="{00000000-0005-0000-0000-00003F000000}"/>
    <cellStyle name="Hyperlink" xfId="49" builtinId="8"/>
    <cellStyle name="Hyperlink 2" xfId="97" xr:uid="{00000000-0005-0000-0000-000041000000}"/>
    <cellStyle name="Input 2" xfId="50" xr:uid="{00000000-0005-0000-0000-000042000000}"/>
    <cellStyle name="Linked Cell 2" xfId="51" xr:uid="{00000000-0005-0000-0000-000043000000}"/>
    <cellStyle name="Neutral 2" xfId="52" xr:uid="{00000000-0005-0000-0000-000044000000}"/>
    <cellStyle name="Normal" xfId="0" builtinId="0"/>
    <cellStyle name="Normal 10" xfId="160" xr:uid="{00000000-0005-0000-0000-000046000000}"/>
    <cellStyle name="Normal 11 2" xfId="162" xr:uid="{00000000-0005-0000-0000-000047000000}"/>
    <cellStyle name="Normal 2" xfId="53" xr:uid="{00000000-0005-0000-0000-000048000000}"/>
    <cellStyle name="Normal 2 2" xfId="77" xr:uid="{00000000-0005-0000-0000-000049000000}"/>
    <cellStyle name="Normal 2 2 2" xfId="89" xr:uid="{00000000-0005-0000-0000-00004A000000}"/>
    <cellStyle name="Normal 2 2 2 2" xfId="149" xr:uid="{00000000-0005-0000-0000-00004B000000}"/>
    <cellStyle name="Normal 2 2 3" xfId="90" xr:uid="{00000000-0005-0000-0000-00004C000000}"/>
    <cellStyle name="Normal 2 2 3 2" xfId="150" xr:uid="{00000000-0005-0000-0000-00004D000000}"/>
    <cellStyle name="Normal 2 2 4" xfId="91" xr:uid="{00000000-0005-0000-0000-00004E000000}"/>
    <cellStyle name="Normal 2 2 4 2" xfId="151" xr:uid="{00000000-0005-0000-0000-00004F000000}"/>
    <cellStyle name="Normal 2 2 5" xfId="148" xr:uid="{00000000-0005-0000-0000-000050000000}"/>
    <cellStyle name="Normal 2 3" xfId="78" xr:uid="{00000000-0005-0000-0000-000051000000}"/>
    <cellStyle name="Normal 2 3 2" xfId="92" xr:uid="{00000000-0005-0000-0000-000052000000}"/>
    <cellStyle name="Normal 2 3 2 2" xfId="152" xr:uid="{00000000-0005-0000-0000-000053000000}"/>
    <cellStyle name="Normal 2 3 3" xfId="105" xr:uid="{00000000-0005-0000-0000-000054000000}"/>
    <cellStyle name="Normal 2 4" xfId="85" xr:uid="{00000000-0005-0000-0000-000055000000}"/>
    <cellStyle name="Normal 2 4 2" xfId="107" xr:uid="{00000000-0005-0000-0000-000056000000}"/>
    <cellStyle name="Normal 2 4 3" xfId="153" xr:uid="{00000000-0005-0000-0000-000057000000}"/>
    <cellStyle name="Normal 2 4 4" xfId="163" xr:uid="{00000000-0005-0000-0000-000058000000}"/>
    <cellStyle name="Normal 2 5" xfId="98" xr:uid="{00000000-0005-0000-0000-000059000000}"/>
    <cellStyle name="Normal 2 5 2" xfId="161" xr:uid="{00000000-0005-0000-0000-00005A000000}"/>
    <cellStyle name="Normal 2 6" xfId="108" xr:uid="{00000000-0005-0000-0000-00005B000000}"/>
    <cellStyle name="Normal 3" xfId="54" xr:uid="{00000000-0005-0000-0000-00005C000000}"/>
    <cellStyle name="Normal 3 2" xfId="86" xr:uid="{00000000-0005-0000-0000-00005D000000}"/>
    <cellStyle name="Normal 3 2 2" xfId="102" xr:uid="{00000000-0005-0000-0000-00005E000000}"/>
    <cellStyle name="Normal 3 3" xfId="93" xr:uid="{00000000-0005-0000-0000-00005F000000}"/>
    <cellStyle name="Normal 3 4" xfId="154" xr:uid="{00000000-0005-0000-0000-000060000000}"/>
    <cellStyle name="Normal 4" xfId="79" xr:uid="{00000000-0005-0000-0000-000061000000}"/>
    <cellStyle name="Normal 4 2" xfId="94" xr:uid="{00000000-0005-0000-0000-000062000000}"/>
    <cellStyle name="Normal 4 3" xfId="106" xr:uid="{00000000-0005-0000-0000-000063000000}"/>
    <cellStyle name="Normal 5" xfId="82" xr:uid="{00000000-0005-0000-0000-000064000000}"/>
    <cellStyle name="Note 2" xfId="55" xr:uid="{00000000-0005-0000-0000-000065000000}"/>
    <cellStyle name="Note 2 2" xfId="80" xr:uid="{00000000-0005-0000-0000-000066000000}"/>
    <cellStyle name="Output 2" xfId="56" xr:uid="{00000000-0005-0000-0000-000067000000}"/>
    <cellStyle name="Percent" xfId="57" builtinId="5"/>
    <cellStyle name="Percent 2" xfId="58" xr:uid="{00000000-0005-0000-0000-000069000000}"/>
    <cellStyle name="Percent 2 2" xfId="59" xr:uid="{00000000-0005-0000-0000-00006A000000}"/>
    <cellStyle name="Percent 2 2 2" xfId="103" xr:uid="{00000000-0005-0000-0000-00006B000000}"/>
    <cellStyle name="Percent 2 3" xfId="81" xr:uid="{00000000-0005-0000-0000-00006C000000}"/>
    <cellStyle name="Percent 3" xfId="60" xr:uid="{00000000-0005-0000-0000-00006D000000}"/>
    <cellStyle name="Percent 3 2" xfId="61" xr:uid="{00000000-0005-0000-0000-00006E000000}"/>
    <cellStyle name="Percent 3 2 2" xfId="68" xr:uid="{00000000-0005-0000-0000-00006F000000}"/>
    <cellStyle name="Percent 4" xfId="62" xr:uid="{00000000-0005-0000-0000-000070000000}"/>
    <cellStyle name="Percent 4 2" xfId="104" xr:uid="{00000000-0005-0000-0000-000071000000}"/>
    <cellStyle name="Percent 5" xfId="70" xr:uid="{00000000-0005-0000-0000-000072000000}"/>
    <cellStyle name="Percent 5 2" xfId="73" xr:uid="{00000000-0005-0000-0000-000073000000}"/>
    <cellStyle name="Percent 5 3" xfId="155" xr:uid="{00000000-0005-0000-0000-000074000000}"/>
    <cellStyle name="Percent 6" xfId="84" xr:uid="{00000000-0005-0000-0000-000075000000}"/>
    <cellStyle name="Percent 7" xfId="156" xr:uid="{00000000-0005-0000-0000-000076000000}"/>
    <cellStyle name="SAPBEXaggData" xfId="95" xr:uid="{00000000-0005-0000-0000-000077000000}"/>
    <cellStyle name="SAPBEXaggDataEmph" xfId="109" xr:uid="{00000000-0005-0000-0000-000078000000}"/>
    <cellStyle name="SAPBEXaggItem" xfId="110" xr:uid="{00000000-0005-0000-0000-000079000000}"/>
    <cellStyle name="SAPBEXaggItemX" xfId="111" xr:uid="{00000000-0005-0000-0000-00007A000000}"/>
    <cellStyle name="SAPBEXchaText" xfId="112" xr:uid="{00000000-0005-0000-0000-00007B000000}"/>
    <cellStyle name="SAPBEXexcBad7" xfId="113" xr:uid="{00000000-0005-0000-0000-00007C000000}"/>
    <cellStyle name="SAPBEXexcBad8" xfId="114" xr:uid="{00000000-0005-0000-0000-00007D000000}"/>
    <cellStyle name="SAPBEXexcBad9" xfId="115" xr:uid="{00000000-0005-0000-0000-00007E000000}"/>
    <cellStyle name="SAPBEXexcCritical4" xfId="116" xr:uid="{00000000-0005-0000-0000-00007F000000}"/>
    <cellStyle name="SAPBEXexcCritical5" xfId="117" xr:uid="{00000000-0005-0000-0000-000080000000}"/>
    <cellStyle name="SAPBEXexcCritical6" xfId="118" xr:uid="{00000000-0005-0000-0000-000081000000}"/>
    <cellStyle name="SAPBEXexcGood1" xfId="119" xr:uid="{00000000-0005-0000-0000-000082000000}"/>
    <cellStyle name="SAPBEXexcGood2" xfId="120" xr:uid="{00000000-0005-0000-0000-000083000000}"/>
    <cellStyle name="SAPBEXexcGood3" xfId="121" xr:uid="{00000000-0005-0000-0000-000084000000}"/>
    <cellStyle name="SAPBEXfilterDrill" xfId="122" xr:uid="{00000000-0005-0000-0000-000085000000}"/>
    <cellStyle name="SAPBEXfilterItem" xfId="123" xr:uid="{00000000-0005-0000-0000-000086000000}"/>
    <cellStyle name="SAPBEXfilterText" xfId="124" xr:uid="{00000000-0005-0000-0000-000087000000}"/>
    <cellStyle name="SAPBEXformats" xfId="125" xr:uid="{00000000-0005-0000-0000-000088000000}"/>
    <cellStyle name="SAPBEXheaderItem" xfId="126" xr:uid="{00000000-0005-0000-0000-000089000000}"/>
    <cellStyle name="SAPBEXheaderItem 2" xfId="158" xr:uid="{00000000-0005-0000-0000-00008A000000}"/>
    <cellStyle name="SAPBEXheaderText" xfId="127" xr:uid="{00000000-0005-0000-0000-00008B000000}"/>
    <cellStyle name="SAPBEXheaderText 2" xfId="159" xr:uid="{00000000-0005-0000-0000-00008C000000}"/>
    <cellStyle name="SAPBEXHLevel0" xfId="128" xr:uid="{00000000-0005-0000-0000-00008D000000}"/>
    <cellStyle name="SAPBEXHLevel0X" xfId="129" xr:uid="{00000000-0005-0000-0000-00008E000000}"/>
    <cellStyle name="SAPBEXHLevel1" xfId="130" xr:uid="{00000000-0005-0000-0000-00008F000000}"/>
    <cellStyle name="SAPBEXHLevel1X" xfId="131" xr:uid="{00000000-0005-0000-0000-000090000000}"/>
    <cellStyle name="SAPBEXHLevel2" xfId="132" xr:uid="{00000000-0005-0000-0000-000091000000}"/>
    <cellStyle name="SAPBEXHLevel2X" xfId="133" xr:uid="{00000000-0005-0000-0000-000092000000}"/>
    <cellStyle name="SAPBEXHLevel3" xfId="134" xr:uid="{00000000-0005-0000-0000-000093000000}"/>
    <cellStyle name="SAPBEXHLevel3X" xfId="135" xr:uid="{00000000-0005-0000-0000-000094000000}"/>
    <cellStyle name="SAPBEXresData" xfId="136" xr:uid="{00000000-0005-0000-0000-000095000000}"/>
    <cellStyle name="SAPBEXresDataEmph" xfId="137" xr:uid="{00000000-0005-0000-0000-000096000000}"/>
    <cellStyle name="SAPBEXresItem" xfId="138" xr:uid="{00000000-0005-0000-0000-000097000000}"/>
    <cellStyle name="SAPBEXresItemX" xfId="139" xr:uid="{00000000-0005-0000-0000-000098000000}"/>
    <cellStyle name="SAPBEXstdData" xfId="140" xr:uid="{00000000-0005-0000-0000-000099000000}"/>
    <cellStyle name="SAPBEXstdDataEmph" xfId="141" xr:uid="{00000000-0005-0000-0000-00009A000000}"/>
    <cellStyle name="SAPBEXstdItem" xfId="142" xr:uid="{00000000-0005-0000-0000-00009B000000}"/>
    <cellStyle name="SAPBEXstdItemX" xfId="143" xr:uid="{00000000-0005-0000-0000-00009C000000}"/>
    <cellStyle name="SAPBEXtitle" xfId="144" xr:uid="{00000000-0005-0000-0000-00009D000000}"/>
    <cellStyle name="SAPBEXundefined" xfId="145" xr:uid="{00000000-0005-0000-0000-00009E000000}"/>
    <cellStyle name="Title 2" xfId="63" xr:uid="{00000000-0005-0000-0000-00009F000000}"/>
    <cellStyle name="Total" xfId="64" builtinId="25" customBuiltin="1"/>
    <cellStyle name="Total 2" xfId="65" xr:uid="{00000000-0005-0000-0000-0000A1000000}"/>
    <cellStyle name="Total 3" xfId="96" xr:uid="{00000000-0005-0000-0000-0000A2000000}"/>
    <cellStyle name="Warning Text 2" xfId="66" xr:uid="{00000000-0005-0000-0000-0000A3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161BF6"/>
      <color rgb="FFFFE5F7"/>
      <color rgb="FFDFFF85"/>
      <color rgb="FFDF937B"/>
      <color rgb="FFFFAFF4"/>
      <color rgb="FF143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184150</xdr:colOff>
          <xdr:row>0</xdr:row>
          <xdr:rowOff>152400</xdr:rowOff>
        </xdr:from>
        <xdr:to>
          <xdr:col>1</xdr:col>
          <xdr:colOff>565150</xdr:colOff>
          <xdr:row>5</xdr:row>
          <xdr:rowOff>107950</xdr:rowOff>
        </xdr:to>
        <xdr:sp macro="" textlink="">
          <xdr:nvSpPr>
            <xdr:cNvPr id="90113" name="Button 1" hidden="1">
              <a:extLst>
                <a:ext uri="{63B3BB69-23CF-44E3-9099-C40C66FF867C}">
                  <a14:compatExt spid="_x0000_s90113"/>
                </a:ext>
                <a:ext uri="{FF2B5EF4-FFF2-40B4-BE49-F238E27FC236}">
                  <a16:creationId xmlns:a16="http://schemas.microsoft.com/office/drawing/2014/main" id="{00000000-0008-0000-0A00-000001600100}"/>
                </a:ext>
              </a:extLst>
            </xdr:cNvPr>
            <xdr:cNvSpPr/>
          </xdr:nvSpPr>
          <xdr:spPr bwMode="auto">
            <a:xfrm>
              <a:off x="0" y="0"/>
              <a:ext cx="0" cy="0"/>
            </a:xfrm>
            <a:prstGeom prst="rect">
              <a:avLst/>
            </a:prstGeom>
            <a:noFill/>
            <a:ln w="9525">
              <a:miter lim="800000"/>
              <a:headEnd/>
              <a:tailEnd/>
            </a:ln>
          </xdr:spPr>
          <xdr:txBody>
            <a:bodyPr vertOverflow="clip" wrap="square" lIns="73152" tIns="82296" rIns="73152" bIns="82296" anchor="ctr" upright="1"/>
            <a:lstStyle/>
            <a:p>
              <a:pPr algn="ctr" rtl="0">
                <a:defRPr sz="1000"/>
              </a:pPr>
              <a:r>
                <a:rPr lang="en-US" sz="1000" b="0" i="0" u="none" strike="noStrike" baseline="0">
                  <a:solidFill>
                    <a:srgbClr val="3366FF"/>
                  </a:solidFill>
                  <a:latin typeface="Arial Black"/>
                </a:rPr>
                <a:t>Run Sensitivity Analysis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printerSettings" Target="../printerSettings/printerSettings28.bin"/><Relationship Id="rId7" Type="http://schemas.openxmlformats.org/officeDocument/2006/relationships/vmlDrawing" Target="../drawings/vmlDrawing2.v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drawing" Target="../drawings/drawing1.xml"/><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5.bin"/><Relationship Id="rId5" Type="http://schemas.openxmlformats.org/officeDocument/2006/relationships/hyperlink" Target="file://C:\Users\cmtv0\AppData\Local\Microsoft\Windows\2021%20BGS-RSCP%20for%202022-2023\01.2022%20Compliance%20Filing\Model%20Updates\Pre-auction%20Final\Working%20Copy\Pre-auction%20Final\AppData\Local\Microsoft\2018%20BGS-RSCP%20for%202019-2020\2019.01%20Compliance%20Filing\Pre%20Auction\2015%20BGS-RSCP%20for%202016-2017\2015-11%20Compliance%20Filing\2015%20BGS-RSCP%20for%202016-2017\2015-07%20Initial%20Filing\BGS-FP%20Initial%20Filing%20Supporting%20Documents\Table1&amp;2%20-%20OnPeak%25\Table%201%20-%20Time%20period%20usage%20for%202016-17%20Spreadsheet.xls" TargetMode="Externa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F20"/>
  <sheetViews>
    <sheetView workbookViewId="0">
      <selection activeCell="E23" sqref="E23"/>
    </sheetView>
  </sheetViews>
  <sheetFormatPr defaultRowHeight="13" x14ac:dyDescent="0.6"/>
  <cols>
    <col min="1" max="1" width="10.08984375" bestFit="1" customWidth="1"/>
    <col min="2" max="2" width="23.08984375" bestFit="1" customWidth="1"/>
    <col min="4" max="4" width="14.6796875" bestFit="1" customWidth="1"/>
    <col min="5" max="5" width="82.54296875" bestFit="1" customWidth="1"/>
    <col min="6" max="6" width="43.08984375" bestFit="1" customWidth="1"/>
  </cols>
  <sheetData>
    <row r="1" spans="1:6" x14ac:dyDescent="0.6">
      <c r="A1" s="168" t="s">
        <v>493</v>
      </c>
      <c r="B1" s="168" t="s">
        <v>503</v>
      </c>
      <c r="C1" s="168" t="s">
        <v>485</v>
      </c>
      <c r="D1" s="168" t="s">
        <v>487</v>
      </c>
      <c r="E1" s="168" t="s">
        <v>488</v>
      </c>
      <c r="F1" s="168" t="s">
        <v>491</v>
      </c>
    </row>
    <row r="2" spans="1:6" x14ac:dyDescent="0.6">
      <c r="A2" s="394">
        <v>42216</v>
      </c>
      <c r="B2" s="396" t="s">
        <v>505</v>
      </c>
      <c r="C2" s="168" t="s">
        <v>486</v>
      </c>
      <c r="D2" s="168" t="s">
        <v>489</v>
      </c>
      <c r="E2" s="168" t="s">
        <v>490</v>
      </c>
      <c r="F2" s="168" t="s">
        <v>492</v>
      </c>
    </row>
    <row r="3" spans="1:6" x14ac:dyDescent="0.6">
      <c r="A3" s="394">
        <v>42315</v>
      </c>
      <c r="B3" s="396" t="s">
        <v>504</v>
      </c>
      <c r="C3" s="168" t="s">
        <v>495</v>
      </c>
      <c r="D3" s="168" t="s">
        <v>496</v>
      </c>
      <c r="E3" s="168" t="s">
        <v>497</v>
      </c>
      <c r="F3" s="168" t="s">
        <v>498</v>
      </c>
    </row>
    <row r="4" spans="1:6" x14ac:dyDescent="0.6">
      <c r="A4" s="394">
        <v>42315</v>
      </c>
      <c r="B4" s="396" t="s">
        <v>504</v>
      </c>
      <c r="C4" s="168" t="s">
        <v>499</v>
      </c>
      <c r="D4" s="395" t="s">
        <v>500</v>
      </c>
      <c r="E4" s="395" t="s">
        <v>501</v>
      </c>
      <c r="F4" s="168" t="s">
        <v>502</v>
      </c>
    </row>
    <row r="5" spans="1:6" x14ac:dyDescent="0.6">
      <c r="A5" s="394">
        <v>42319</v>
      </c>
      <c r="B5" s="396" t="s">
        <v>505</v>
      </c>
      <c r="C5" s="168" t="s">
        <v>506</v>
      </c>
      <c r="D5" s="399" t="s">
        <v>507</v>
      </c>
      <c r="E5" s="399" t="s">
        <v>508</v>
      </c>
      <c r="F5" s="168" t="s">
        <v>509</v>
      </c>
    </row>
    <row r="6" spans="1:6" x14ac:dyDescent="0.6">
      <c r="A6" s="394">
        <v>42319</v>
      </c>
      <c r="B6" s="396" t="s">
        <v>510</v>
      </c>
      <c r="C6" s="168" t="s">
        <v>511</v>
      </c>
      <c r="D6" s="168" t="s">
        <v>512</v>
      </c>
      <c r="E6" s="168" t="s">
        <v>512</v>
      </c>
      <c r="F6" s="168" t="s">
        <v>513</v>
      </c>
    </row>
    <row r="7" spans="1:6" x14ac:dyDescent="0.6">
      <c r="A7" s="168" t="s">
        <v>517</v>
      </c>
      <c r="B7" s="396" t="s">
        <v>504</v>
      </c>
      <c r="C7" s="168" t="s">
        <v>514</v>
      </c>
      <c r="D7" s="168" t="s">
        <v>515</v>
      </c>
      <c r="E7" s="400" t="s">
        <v>530</v>
      </c>
      <c r="F7" s="168" t="s">
        <v>516</v>
      </c>
    </row>
    <row r="8" spans="1:6" x14ac:dyDescent="0.6">
      <c r="A8" s="394">
        <v>42345</v>
      </c>
      <c r="B8" t="s">
        <v>518</v>
      </c>
      <c r="C8" s="168" t="s">
        <v>519</v>
      </c>
      <c r="D8" s="168" t="s">
        <v>519</v>
      </c>
      <c r="E8" s="168" t="s">
        <v>519</v>
      </c>
      <c r="F8" s="168" t="s">
        <v>520</v>
      </c>
    </row>
    <row r="9" spans="1:6" x14ac:dyDescent="0.6">
      <c r="A9" s="394">
        <v>42345</v>
      </c>
      <c r="B9" s="396" t="s">
        <v>521</v>
      </c>
      <c r="C9" s="168" t="s">
        <v>522</v>
      </c>
      <c r="D9" s="168" t="s">
        <v>523</v>
      </c>
      <c r="F9" s="168" t="s">
        <v>529</v>
      </c>
    </row>
    <row r="10" spans="1:6" x14ac:dyDescent="0.6">
      <c r="A10" s="394">
        <v>42345</v>
      </c>
      <c r="B10" s="396" t="s">
        <v>521</v>
      </c>
      <c r="C10" s="168" t="s">
        <v>525</v>
      </c>
      <c r="D10" s="400" t="s">
        <v>524</v>
      </c>
      <c r="E10" s="400" t="s">
        <v>531</v>
      </c>
      <c r="F10" s="168" t="s">
        <v>529</v>
      </c>
    </row>
    <row r="11" spans="1:6" x14ac:dyDescent="0.6">
      <c r="A11" s="394">
        <v>42345</v>
      </c>
      <c r="B11" s="396" t="s">
        <v>504</v>
      </c>
      <c r="C11" s="168" t="s">
        <v>526</v>
      </c>
      <c r="D11" s="168" t="s">
        <v>527</v>
      </c>
      <c r="E11" s="400" t="s">
        <v>528</v>
      </c>
      <c r="F11" s="168" t="s">
        <v>529</v>
      </c>
    </row>
    <row r="12" spans="1:6" x14ac:dyDescent="0.6">
      <c r="A12" s="394">
        <v>42369</v>
      </c>
      <c r="B12" s="396" t="s">
        <v>532</v>
      </c>
      <c r="C12" s="168" t="s">
        <v>533</v>
      </c>
      <c r="D12" s="168" t="s">
        <v>496</v>
      </c>
      <c r="E12" s="168" t="s">
        <v>534</v>
      </c>
      <c r="F12" s="168" t="s">
        <v>536</v>
      </c>
    </row>
    <row r="13" spans="1:6" x14ac:dyDescent="0.6">
      <c r="A13" s="394">
        <v>42369</v>
      </c>
      <c r="B13" s="396" t="s">
        <v>504</v>
      </c>
      <c r="C13" s="168" t="s">
        <v>514</v>
      </c>
      <c r="D13" s="168" t="s">
        <v>535</v>
      </c>
      <c r="E13" s="168" t="s">
        <v>534</v>
      </c>
      <c r="F13" s="168" t="s">
        <v>536</v>
      </c>
    </row>
    <row r="14" spans="1:6" x14ac:dyDescent="0.6">
      <c r="A14" s="394">
        <v>43235</v>
      </c>
      <c r="F14" s="168" t="s">
        <v>555</v>
      </c>
    </row>
    <row r="18" spans="1:1" x14ac:dyDescent="0.6">
      <c r="A18" s="447" t="s">
        <v>540</v>
      </c>
    </row>
    <row r="19" spans="1:1" x14ac:dyDescent="0.6">
      <c r="A19" s="168" t="s">
        <v>541</v>
      </c>
    </row>
    <row r="20" spans="1:1" x14ac:dyDescent="0.6">
      <c r="A20" s="168" t="s">
        <v>542</v>
      </c>
    </row>
  </sheetData>
  <customSheetViews>
    <customSheetView guid="{782F5CFE-DE26-4D5A-B82E-30A424B0A39B}">
      <selection activeCell="C36" sqref="C36"/>
      <pageMargins left="0.7" right="0.7" top="0.75" bottom="0.75" header="0.3" footer="0.3"/>
    </customSheetView>
    <customSheetView guid="{88B031DE-0423-45A5-B384-E560A52FDD07}">
      <selection activeCell="C36" sqref="C36"/>
      <pageMargins left="0.7" right="0.7" top="0.75" bottom="0.75" header="0.3" footer="0.3"/>
    </customSheetView>
    <customSheetView guid="{D5524E47-947F-4D9F-AE8B-3F0380261994}">
      <selection activeCell="C36" sqref="C36"/>
      <pageMargins left="0.7" right="0.7" top="0.75" bottom="0.75" header="0.3" footer="0.3"/>
    </customSheetView>
    <customSheetView guid="{9BF7FAF1-D686-4A6B-A2BE-0DAD43841920}">
      <selection activeCell="C36" sqref="C36"/>
      <pageMargins left="0.7" right="0.7" top="0.75" bottom="0.75" header="0.3" footer="0.3"/>
    </customSheetView>
  </customSheetView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pageSetUpPr fitToPage="1"/>
  </sheetPr>
  <dimension ref="A1:CH93"/>
  <sheetViews>
    <sheetView workbookViewId="0"/>
  </sheetViews>
  <sheetFormatPr defaultColWidth="15.31640625" defaultRowHeight="13" x14ac:dyDescent="0.6"/>
  <cols>
    <col min="1" max="2" width="9.08984375" style="269" customWidth="1"/>
    <col min="3" max="3" width="14.86328125" style="269" customWidth="1"/>
    <col min="4" max="4" width="41.6796875" style="269" customWidth="1"/>
    <col min="5" max="7" width="14.31640625" style="269" customWidth="1"/>
    <col min="8" max="21" width="15.453125" style="269" customWidth="1"/>
    <col min="22" max="22" width="22.6796875" style="269" customWidth="1"/>
    <col min="23" max="23" width="15.453125" style="269" customWidth="1"/>
    <col min="24" max="83" width="15.31640625" style="269" customWidth="1"/>
    <col min="84" max="16384" width="15.31640625" style="269"/>
  </cols>
  <sheetData>
    <row r="1" spans="1:86" s="337" customFormat="1" x14ac:dyDescent="0.6">
      <c r="D1" s="339" t="s">
        <v>459</v>
      </c>
      <c r="E1" s="335">
        <v>1</v>
      </c>
      <c r="F1" s="454"/>
      <c r="G1" s="454"/>
      <c r="H1" s="454"/>
    </row>
    <row r="2" spans="1:86" s="337" customFormat="1" ht="13.75" thickBot="1" x14ac:dyDescent="0.75">
      <c r="D2" s="340"/>
      <c r="E2" s="336">
        <v>2</v>
      </c>
    </row>
    <row r="3" spans="1:86" s="338" customFormat="1" x14ac:dyDescent="0.6">
      <c r="E3" s="341"/>
      <c r="F3" s="341">
        <v>1</v>
      </c>
      <c r="G3" s="341">
        <v>2</v>
      </c>
      <c r="H3" s="338">
        <v>3</v>
      </c>
      <c r="I3" s="341">
        <v>4</v>
      </c>
      <c r="J3" s="341">
        <v>5</v>
      </c>
      <c r="K3" s="338">
        <v>6</v>
      </c>
      <c r="L3" s="341">
        <v>7</v>
      </c>
      <c r="M3" s="341">
        <v>8</v>
      </c>
      <c r="N3" s="338">
        <v>9</v>
      </c>
      <c r="O3" s="341">
        <v>10</v>
      </c>
      <c r="P3" s="341">
        <v>11</v>
      </c>
      <c r="Q3" s="338">
        <v>12</v>
      </c>
      <c r="R3" s="341">
        <v>13</v>
      </c>
      <c r="S3" s="341">
        <v>14</v>
      </c>
      <c r="T3" s="338">
        <v>15</v>
      </c>
      <c r="U3" s="341">
        <v>16</v>
      </c>
      <c r="V3" s="341">
        <v>17</v>
      </c>
      <c r="W3" s="338">
        <v>18</v>
      </c>
      <c r="X3" s="341">
        <v>19</v>
      </c>
      <c r="Y3" s="341">
        <v>20</v>
      </c>
      <c r="Z3" s="338">
        <v>21</v>
      </c>
      <c r="AA3" s="341">
        <v>22</v>
      </c>
      <c r="AB3" s="341">
        <v>23</v>
      </c>
      <c r="AC3" s="338">
        <v>24</v>
      </c>
      <c r="AD3" s="341">
        <v>25</v>
      </c>
      <c r="AE3" s="341">
        <v>26</v>
      </c>
      <c r="AF3" s="338">
        <v>27</v>
      </c>
      <c r="AG3" s="341">
        <v>28</v>
      </c>
      <c r="AH3" s="341">
        <v>29</v>
      </c>
      <c r="AI3" s="338">
        <v>30</v>
      </c>
      <c r="AJ3" s="341">
        <v>31</v>
      </c>
      <c r="AK3" s="341">
        <v>32</v>
      </c>
      <c r="AL3" s="338">
        <v>33</v>
      </c>
      <c r="AM3" s="341">
        <v>34</v>
      </c>
      <c r="AN3" s="341">
        <v>35</v>
      </c>
      <c r="AO3" s="338">
        <v>36</v>
      </c>
      <c r="AP3" s="341">
        <v>37</v>
      </c>
      <c r="AQ3" s="341">
        <v>38</v>
      </c>
      <c r="AR3" s="338">
        <v>39</v>
      </c>
      <c r="AS3" s="341">
        <v>40</v>
      </c>
      <c r="AT3" s="341">
        <v>41</v>
      </c>
      <c r="AU3" s="338">
        <v>42</v>
      </c>
    </row>
    <row r="4" spans="1:86" s="345" customFormat="1" ht="68.25" customHeight="1" x14ac:dyDescent="0.7">
      <c r="D4" s="377" t="s">
        <v>471</v>
      </c>
      <c r="E4" s="384" t="s">
        <v>472</v>
      </c>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c r="BC4" s="443"/>
      <c r="BD4" s="443"/>
      <c r="BE4" s="443"/>
      <c r="BF4" s="443"/>
      <c r="BG4" s="443"/>
      <c r="BH4" s="443"/>
      <c r="BI4" s="443"/>
      <c r="BJ4" s="443"/>
      <c r="BK4" s="443"/>
      <c r="BL4" s="443"/>
      <c r="BM4" s="443"/>
      <c r="BN4" s="443"/>
      <c r="BO4" s="443"/>
      <c r="BP4" s="443"/>
      <c r="BQ4" s="443"/>
      <c r="BR4" s="443"/>
      <c r="BS4" s="443"/>
      <c r="BT4" s="443"/>
      <c r="BU4" s="443"/>
      <c r="BV4" s="443"/>
      <c r="BW4" s="443"/>
      <c r="BX4" s="443"/>
      <c r="BY4" s="443"/>
      <c r="BZ4" s="443"/>
      <c r="CA4" s="443"/>
      <c r="CB4" s="443"/>
      <c r="CC4" s="443"/>
      <c r="CD4" s="443"/>
      <c r="CE4" s="443"/>
      <c r="CF4" s="443"/>
      <c r="CG4" s="443"/>
      <c r="CH4" s="443"/>
    </row>
    <row r="5" spans="1:86" s="379" customFormat="1" ht="26" x14ac:dyDescent="0.6">
      <c r="A5" s="275" t="s">
        <v>377</v>
      </c>
      <c r="B5" s="275" t="s">
        <v>476</v>
      </c>
      <c r="C5" s="275" t="s">
        <v>378</v>
      </c>
      <c r="D5" s="275" t="s">
        <v>379</v>
      </c>
      <c r="E5" s="275" t="s">
        <v>458</v>
      </c>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row>
    <row r="6" spans="1:86" x14ac:dyDescent="0.6">
      <c r="A6" s="269" t="s">
        <v>309</v>
      </c>
      <c r="B6" s="269" t="s">
        <v>477</v>
      </c>
      <c r="C6" s="269" t="s">
        <v>241</v>
      </c>
      <c r="D6" s="269" t="s">
        <v>357</v>
      </c>
      <c r="E6" s="342" t="e">
        <f t="shared" ref="E6:E69" si="0">(INDEX($F6:$XFD6,1,$E$2)-INDEX($F6:$XFD6,1,$E$1))/INDEX($F6:$XFD6,1,$E$1)</f>
        <v>#DIV/0!</v>
      </c>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row>
    <row r="7" spans="1:86" x14ac:dyDescent="0.6">
      <c r="A7" s="269" t="s">
        <v>309</v>
      </c>
      <c r="B7" s="269" t="s">
        <v>477</v>
      </c>
      <c r="C7" s="269" t="s">
        <v>241</v>
      </c>
      <c r="D7" s="269" t="s">
        <v>358</v>
      </c>
      <c r="E7" s="342" t="e">
        <f t="shared" si="0"/>
        <v>#DIV/0!</v>
      </c>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4"/>
      <c r="BP7" s="424"/>
      <c r="BQ7" s="424"/>
      <c r="BR7" s="424"/>
      <c r="BS7" s="424"/>
      <c r="BT7" s="424"/>
      <c r="BU7" s="424"/>
      <c r="BV7" s="424"/>
      <c r="BW7" s="424"/>
      <c r="BX7" s="424"/>
      <c r="BY7" s="424"/>
      <c r="BZ7" s="424"/>
      <c r="CA7" s="424"/>
      <c r="CB7" s="424"/>
      <c r="CC7" s="424"/>
      <c r="CD7" s="424"/>
      <c r="CE7" s="424"/>
      <c r="CF7" s="424"/>
      <c r="CG7" s="424"/>
      <c r="CH7" s="424"/>
    </row>
    <row r="8" spans="1:86" x14ac:dyDescent="0.6">
      <c r="A8" s="269" t="s">
        <v>309</v>
      </c>
      <c r="B8" s="269" t="s">
        <v>477</v>
      </c>
      <c r="C8" s="269" t="s">
        <v>241</v>
      </c>
      <c r="D8" s="269" t="s">
        <v>359</v>
      </c>
      <c r="E8" s="342" t="e">
        <f t="shared" si="0"/>
        <v>#DIV/0!</v>
      </c>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c r="BR8" s="424"/>
      <c r="BS8" s="424"/>
      <c r="BT8" s="424"/>
      <c r="BU8" s="424"/>
      <c r="BV8" s="424"/>
      <c r="BW8" s="424"/>
      <c r="BX8" s="424"/>
      <c r="BY8" s="424"/>
      <c r="BZ8" s="424"/>
      <c r="CA8" s="424"/>
      <c r="CB8" s="424"/>
      <c r="CC8" s="424"/>
      <c r="CD8" s="424"/>
      <c r="CE8" s="424"/>
      <c r="CF8" s="424"/>
      <c r="CG8" s="424"/>
      <c r="CH8" s="424"/>
    </row>
    <row r="9" spans="1:86" x14ac:dyDescent="0.6">
      <c r="A9" s="269" t="s">
        <v>309</v>
      </c>
      <c r="B9" s="269" t="s">
        <v>477</v>
      </c>
      <c r="C9" s="269" t="s">
        <v>241</v>
      </c>
      <c r="D9" s="269" t="s">
        <v>360</v>
      </c>
      <c r="E9" s="342" t="e">
        <f t="shared" si="0"/>
        <v>#DIV/0!</v>
      </c>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4"/>
      <c r="BX9" s="424"/>
      <c r="BY9" s="424"/>
      <c r="BZ9" s="424"/>
      <c r="CA9" s="424"/>
      <c r="CB9" s="424"/>
      <c r="CC9" s="424"/>
      <c r="CD9" s="424"/>
      <c r="CE9" s="424"/>
      <c r="CF9" s="424"/>
      <c r="CG9" s="424"/>
      <c r="CH9" s="424"/>
    </row>
    <row r="10" spans="1:86" x14ac:dyDescent="0.6">
      <c r="A10" s="269" t="s">
        <v>309</v>
      </c>
      <c r="B10" s="269" t="s">
        <v>477</v>
      </c>
      <c r="C10" s="269" t="s">
        <v>241</v>
      </c>
      <c r="D10" s="269" t="s">
        <v>361</v>
      </c>
      <c r="E10" s="342" t="e">
        <f t="shared" si="0"/>
        <v>#DIV/0!</v>
      </c>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4"/>
      <c r="BX10" s="424"/>
      <c r="BY10" s="424"/>
      <c r="BZ10" s="424"/>
      <c r="CA10" s="424"/>
      <c r="CB10" s="424"/>
      <c r="CC10" s="424"/>
      <c r="CD10" s="424"/>
      <c r="CE10" s="424"/>
      <c r="CF10" s="424"/>
      <c r="CG10" s="424"/>
      <c r="CH10" s="424"/>
    </row>
    <row r="11" spans="1:86" x14ac:dyDescent="0.6">
      <c r="A11" s="269" t="s">
        <v>309</v>
      </c>
      <c r="B11" s="269" t="s">
        <v>477</v>
      </c>
      <c r="C11" s="269" t="s">
        <v>241</v>
      </c>
      <c r="D11" s="269" t="s">
        <v>362</v>
      </c>
      <c r="E11" s="342" t="e">
        <f t="shared" si="0"/>
        <v>#DIV/0!</v>
      </c>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24"/>
      <c r="BR11" s="424"/>
      <c r="BS11" s="424"/>
      <c r="BT11" s="424"/>
      <c r="BU11" s="424"/>
      <c r="BV11" s="424"/>
      <c r="BW11" s="424"/>
      <c r="BX11" s="424"/>
      <c r="BY11" s="424"/>
      <c r="BZ11" s="424"/>
      <c r="CA11" s="424"/>
      <c r="CB11" s="424"/>
      <c r="CC11" s="424"/>
      <c r="CD11" s="424"/>
      <c r="CE11" s="424"/>
      <c r="CF11" s="424"/>
      <c r="CG11" s="424"/>
      <c r="CH11" s="424"/>
    </row>
    <row r="12" spans="1:86" x14ac:dyDescent="0.6">
      <c r="A12" s="269" t="s">
        <v>309</v>
      </c>
      <c r="B12" s="269" t="s">
        <v>477</v>
      </c>
      <c r="C12" s="269" t="s">
        <v>241</v>
      </c>
      <c r="D12" s="269" t="s">
        <v>363</v>
      </c>
      <c r="E12" s="342" t="e">
        <f t="shared" si="0"/>
        <v>#DIV/0!</v>
      </c>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424"/>
      <c r="BG12" s="424"/>
      <c r="BH12" s="424"/>
      <c r="BI12" s="424"/>
      <c r="BJ12" s="424"/>
      <c r="BK12" s="424"/>
      <c r="BL12" s="424"/>
      <c r="BM12" s="424"/>
      <c r="BN12" s="424"/>
      <c r="BO12" s="424"/>
      <c r="BP12" s="424"/>
      <c r="BQ12" s="424"/>
      <c r="BR12" s="424"/>
      <c r="BS12" s="424"/>
      <c r="BT12" s="424"/>
      <c r="BU12" s="424"/>
      <c r="BV12" s="424"/>
      <c r="BW12" s="424"/>
      <c r="BX12" s="424"/>
      <c r="BY12" s="424"/>
      <c r="BZ12" s="424"/>
      <c r="CA12" s="424"/>
      <c r="CB12" s="424"/>
      <c r="CC12" s="424"/>
      <c r="CD12" s="424"/>
      <c r="CE12" s="424"/>
      <c r="CF12" s="424"/>
      <c r="CG12" s="424"/>
      <c r="CH12" s="424"/>
    </row>
    <row r="13" spans="1:86" x14ac:dyDescent="0.6">
      <c r="A13" s="269" t="s">
        <v>309</v>
      </c>
      <c r="B13" s="269" t="s">
        <v>477</v>
      </c>
      <c r="C13" s="269" t="s">
        <v>241</v>
      </c>
      <c r="D13" s="269" t="s">
        <v>364</v>
      </c>
      <c r="E13" s="342" t="e">
        <f t="shared" si="0"/>
        <v>#DIV/0!</v>
      </c>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c r="AY13" s="424"/>
      <c r="AZ13" s="424"/>
      <c r="BA13" s="424"/>
      <c r="BB13" s="424"/>
      <c r="BC13" s="424"/>
      <c r="BD13" s="424"/>
      <c r="BE13" s="424"/>
      <c r="BF13" s="424"/>
      <c r="BG13" s="424"/>
      <c r="BH13" s="424"/>
      <c r="BI13" s="424"/>
      <c r="BJ13" s="424"/>
      <c r="BK13" s="424"/>
      <c r="BL13" s="424"/>
      <c r="BM13" s="424"/>
      <c r="BN13" s="424"/>
      <c r="BO13" s="424"/>
      <c r="BP13" s="424"/>
      <c r="BQ13" s="424"/>
      <c r="BR13" s="424"/>
      <c r="BS13" s="424"/>
      <c r="BT13" s="424"/>
      <c r="BU13" s="424"/>
      <c r="BV13" s="424"/>
      <c r="BW13" s="424"/>
      <c r="BX13" s="424"/>
      <c r="BY13" s="424"/>
      <c r="BZ13" s="424"/>
      <c r="CA13" s="424"/>
      <c r="CB13" s="424"/>
      <c r="CC13" s="424"/>
      <c r="CD13" s="424"/>
      <c r="CE13" s="424"/>
      <c r="CF13" s="424"/>
      <c r="CG13" s="424"/>
      <c r="CH13" s="424"/>
    </row>
    <row r="14" spans="1:86" x14ac:dyDescent="0.6">
      <c r="A14" s="269" t="s">
        <v>309</v>
      </c>
      <c r="B14" s="269" t="s">
        <v>477</v>
      </c>
      <c r="C14" s="269" t="s">
        <v>241</v>
      </c>
      <c r="D14" s="269" t="s">
        <v>365</v>
      </c>
      <c r="E14" s="342" t="e">
        <f t="shared" si="0"/>
        <v>#DIV/0!</v>
      </c>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row>
    <row r="15" spans="1:86" ht="13.75" thickBot="1" x14ac:dyDescent="0.75">
      <c r="A15" s="269" t="s">
        <v>309</v>
      </c>
      <c r="B15" s="269" t="s">
        <v>477</v>
      </c>
      <c r="C15" s="269" t="s">
        <v>241</v>
      </c>
      <c r="D15" s="269" t="s">
        <v>366</v>
      </c>
      <c r="E15" s="342" t="e">
        <f t="shared" si="0"/>
        <v>#DIV/0!</v>
      </c>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29"/>
      <c r="AU15" s="429"/>
      <c r="AV15" s="429"/>
      <c r="AW15" s="429"/>
      <c r="AX15" s="429"/>
      <c r="AY15" s="429"/>
      <c r="AZ15" s="429"/>
      <c r="BA15" s="429"/>
      <c r="BB15" s="429"/>
      <c r="BC15" s="429"/>
      <c r="BD15" s="429"/>
      <c r="BE15" s="429"/>
      <c r="BF15" s="429"/>
      <c r="BG15" s="429"/>
      <c r="BH15" s="429"/>
      <c r="BI15" s="429"/>
      <c r="BJ15" s="429"/>
      <c r="BK15" s="429"/>
      <c r="BL15" s="429"/>
      <c r="BM15" s="429"/>
      <c r="BN15" s="429"/>
      <c r="BO15" s="429"/>
      <c r="BP15" s="429"/>
      <c r="BQ15" s="429"/>
      <c r="BR15" s="429"/>
      <c r="BS15" s="429"/>
      <c r="BT15" s="429"/>
      <c r="BU15" s="429"/>
      <c r="BV15" s="429"/>
      <c r="BW15" s="429"/>
      <c r="BX15" s="429"/>
      <c r="BY15" s="429"/>
      <c r="BZ15" s="429"/>
      <c r="CA15" s="429"/>
      <c r="CB15" s="429"/>
      <c r="CC15" s="429"/>
      <c r="CD15" s="429"/>
      <c r="CE15" s="429"/>
      <c r="CF15" s="429"/>
      <c r="CG15" s="429"/>
      <c r="CH15" s="429"/>
    </row>
    <row r="16" spans="1:86" x14ac:dyDescent="0.6">
      <c r="A16" s="270" t="s">
        <v>310</v>
      </c>
      <c r="B16" s="269" t="s">
        <v>477</v>
      </c>
      <c r="C16" s="269" t="s">
        <v>368</v>
      </c>
      <c r="D16" s="270" t="s">
        <v>443</v>
      </c>
      <c r="E16" s="342" t="e">
        <f t="shared" si="0"/>
        <v>#DIV/0!</v>
      </c>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419"/>
      <c r="AS16" s="419"/>
      <c r="AT16" s="419"/>
      <c r="AU16" s="419"/>
      <c r="AV16" s="419"/>
      <c r="AW16" s="419"/>
      <c r="AX16" s="419"/>
      <c r="AY16" s="419"/>
      <c r="AZ16" s="419"/>
      <c r="BA16" s="419"/>
      <c r="BB16" s="419"/>
      <c r="BC16" s="419"/>
      <c r="BD16" s="419"/>
      <c r="BE16" s="419"/>
      <c r="BF16" s="419"/>
      <c r="BG16" s="419"/>
      <c r="BH16" s="419"/>
      <c r="BI16" s="419"/>
      <c r="BJ16" s="419"/>
      <c r="BK16" s="419"/>
      <c r="BL16" s="419"/>
      <c r="BM16" s="419"/>
      <c r="BN16" s="419"/>
      <c r="BO16" s="419"/>
      <c r="BP16" s="419"/>
      <c r="BQ16" s="419"/>
      <c r="BR16" s="419"/>
      <c r="BS16" s="419"/>
      <c r="BT16" s="419"/>
      <c r="BU16" s="419"/>
      <c r="BV16" s="419"/>
      <c r="BW16" s="419"/>
      <c r="BX16" s="419"/>
      <c r="BY16" s="419"/>
      <c r="BZ16" s="419"/>
      <c r="CA16" s="419"/>
      <c r="CB16" s="419"/>
      <c r="CC16" s="419"/>
      <c r="CD16" s="419"/>
      <c r="CE16" s="419"/>
      <c r="CF16" s="419"/>
      <c r="CG16" s="419"/>
      <c r="CH16" s="419"/>
    </row>
    <row r="17" spans="1:86" ht="13.75" thickBot="1" x14ac:dyDescent="0.75">
      <c r="A17" s="270" t="s">
        <v>310</v>
      </c>
      <c r="B17" s="269" t="s">
        <v>477</v>
      </c>
      <c r="C17" s="269" t="s">
        <v>368</v>
      </c>
      <c r="D17" s="270" t="s">
        <v>444</v>
      </c>
      <c r="E17" s="342" t="e">
        <f t="shared" si="0"/>
        <v>#DIV/0!</v>
      </c>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row>
    <row r="18" spans="1:86" x14ac:dyDescent="0.6">
      <c r="A18" s="270" t="s">
        <v>311</v>
      </c>
      <c r="B18" s="269" t="s">
        <v>477</v>
      </c>
      <c r="C18" s="269" t="s">
        <v>438</v>
      </c>
      <c r="D18" s="270" t="s">
        <v>439</v>
      </c>
      <c r="E18" s="342" t="e">
        <f t="shared" si="0"/>
        <v>#DIV/0!</v>
      </c>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c r="BE18" s="430"/>
      <c r="BF18" s="430"/>
      <c r="BG18" s="430"/>
      <c r="BH18" s="430"/>
      <c r="BI18" s="430"/>
      <c r="BJ18" s="430"/>
      <c r="BK18" s="430"/>
      <c r="BL18" s="430"/>
      <c r="BM18" s="430"/>
      <c r="BN18" s="430"/>
      <c r="BO18" s="430"/>
      <c r="BP18" s="430"/>
      <c r="BQ18" s="430"/>
      <c r="BR18" s="430"/>
      <c r="BS18" s="430"/>
      <c r="BT18" s="430"/>
      <c r="BU18" s="430"/>
      <c r="BV18" s="430"/>
      <c r="BW18" s="430"/>
      <c r="BX18" s="430"/>
      <c r="BY18" s="430"/>
      <c r="BZ18" s="430"/>
      <c r="CA18" s="430"/>
      <c r="CB18" s="430"/>
      <c r="CC18" s="430"/>
      <c r="CD18" s="430"/>
      <c r="CE18" s="430"/>
      <c r="CF18" s="430"/>
      <c r="CG18" s="430"/>
      <c r="CH18" s="430"/>
    </row>
    <row r="19" spans="1:86" x14ac:dyDescent="0.6">
      <c r="A19" s="270" t="s">
        <v>311</v>
      </c>
      <c r="B19" s="269" t="s">
        <v>477</v>
      </c>
      <c r="C19" s="269" t="s">
        <v>438</v>
      </c>
      <c r="D19" s="270" t="s">
        <v>441</v>
      </c>
      <c r="E19" s="342" t="e">
        <f t="shared" si="0"/>
        <v>#DIV/0!</v>
      </c>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c r="AN19" s="425"/>
      <c r="AO19" s="425"/>
      <c r="AP19" s="425"/>
      <c r="AQ19" s="425"/>
      <c r="AR19" s="425"/>
      <c r="AS19" s="425"/>
      <c r="AT19" s="425"/>
      <c r="AU19" s="425"/>
      <c r="AV19" s="425"/>
      <c r="AW19" s="425"/>
      <c r="AX19" s="425"/>
      <c r="AY19" s="425"/>
      <c r="AZ19" s="425"/>
      <c r="BA19" s="425"/>
      <c r="BB19" s="425"/>
      <c r="BC19" s="425"/>
      <c r="BD19" s="425"/>
      <c r="BE19" s="425"/>
      <c r="BF19" s="425"/>
      <c r="BG19" s="425"/>
      <c r="BH19" s="425"/>
      <c r="BI19" s="425"/>
      <c r="BJ19" s="425"/>
      <c r="BK19" s="425"/>
      <c r="BL19" s="425"/>
      <c r="BM19" s="425"/>
      <c r="BN19" s="425"/>
      <c r="BO19" s="425"/>
      <c r="BP19" s="425"/>
      <c r="BQ19" s="425"/>
      <c r="BR19" s="425"/>
      <c r="BS19" s="425"/>
      <c r="BT19" s="425"/>
      <c r="BU19" s="425"/>
      <c r="BV19" s="425"/>
      <c r="BW19" s="425"/>
      <c r="BX19" s="425"/>
      <c r="BY19" s="425"/>
      <c r="BZ19" s="425"/>
      <c r="CA19" s="425"/>
      <c r="CB19" s="425"/>
      <c r="CC19" s="425"/>
      <c r="CD19" s="425"/>
      <c r="CE19" s="425"/>
      <c r="CF19" s="425"/>
      <c r="CG19" s="425"/>
      <c r="CH19" s="425"/>
    </row>
    <row r="20" spans="1:86" x14ac:dyDescent="0.6">
      <c r="A20" s="270" t="s">
        <v>311</v>
      </c>
      <c r="B20" s="269" t="s">
        <v>477</v>
      </c>
      <c r="C20" s="269" t="s">
        <v>438</v>
      </c>
      <c r="D20" s="270" t="s">
        <v>440</v>
      </c>
      <c r="E20" s="342" t="e">
        <f t="shared" si="0"/>
        <v>#DIV/0!</v>
      </c>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c r="AU20" s="425"/>
      <c r="AV20" s="425"/>
      <c r="AW20" s="425"/>
      <c r="AX20" s="425"/>
      <c r="AY20" s="425"/>
      <c r="AZ20" s="425"/>
      <c r="BA20" s="425"/>
      <c r="BB20" s="425"/>
      <c r="BC20" s="425"/>
      <c r="BD20" s="425"/>
      <c r="BE20" s="425"/>
      <c r="BF20" s="425"/>
      <c r="BG20" s="425"/>
      <c r="BH20" s="425"/>
      <c r="BI20" s="425"/>
      <c r="BJ20" s="425"/>
      <c r="BK20" s="425"/>
      <c r="BL20" s="425"/>
      <c r="BM20" s="425"/>
      <c r="BN20" s="425"/>
      <c r="BO20" s="425"/>
      <c r="BP20" s="425"/>
      <c r="BQ20" s="425"/>
      <c r="BR20" s="425"/>
      <c r="BS20" s="425"/>
      <c r="BT20" s="425"/>
      <c r="BU20" s="425"/>
      <c r="BV20" s="425"/>
      <c r="BW20" s="425"/>
      <c r="BX20" s="425"/>
      <c r="BY20" s="425"/>
      <c r="BZ20" s="425"/>
      <c r="CA20" s="425"/>
      <c r="CB20" s="425"/>
      <c r="CC20" s="425"/>
      <c r="CD20" s="425"/>
      <c r="CE20" s="425"/>
      <c r="CF20" s="425"/>
      <c r="CG20" s="425"/>
      <c r="CH20" s="425"/>
    </row>
    <row r="21" spans="1:86" ht="13.75" thickBot="1" x14ac:dyDescent="0.75">
      <c r="A21" s="270" t="s">
        <v>311</v>
      </c>
      <c r="B21" s="269" t="s">
        <v>477</v>
      </c>
      <c r="C21" s="269" t="s">
        <v>438</v>
      </c>
      <c r="D21" s="270" t="s">
        <v>442</v>
      </c>
      <c r="E21" s="342" t="e">
        <f t="shared" si="0"/>
        <v>#DIV/0!</v>
      </c>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1"/>
      <c r="BB21" s="431"/>
      <c r="BC21" s="431"/>
      <c r="BD21" s="431"/>
      <c r="BE21" s="431"/>
      <c r="BF21" s="431"/>
      <c r="BG21" s="431"/>
      <c r="BH21" s="431"/>
      <c r="BI21" s="431"/>
      <c r="BJ21" s="431"/>
      <c r="BK21" s="431"/>
      <c r="BL21" s="431"/>
      <c r="BM21" s="431"/>
      <c r="BN21" s="431"/>
      <c r="BO21" s="431"/>
      <c r="BP21" s="431"/>
      <c r="BQ21" s="431"/>
      <c r="BR21" s="431"/>
      <c r="BS21" s="431"/>
      <c r="BT21" s="431"/>
      <c r="BU21" s="431"/>
      <c r="BV21" s="431"/>
      <c r="BW21" s="431"/>
      <c r="BX21" s="431"/>
      <c r="BY21" s="431"/>
      <c r="BZ21" s="431"/>
      <c r="CA21" s="431"/>
      <c r="CB21" s="431"/>
      <c r="CC21" s="431"/>
      <c r="CD21" s="431"/>
      <c r="CE21" s="431"/>
      <c r="CF21" s="431"/>
      <c r="CG21" s="431"/>
      <c r="CH21" s="431"/>
    </row>
    <row r="22" spans="1:86" ht="13.75" thickBot="1" x14ac:dyDescent="0.75">
      <c r="A22" s="270" t="s">
        <v>312</v>
      </c>
      <c r="B22" s="269" t="s">
        <v>477</v>
      </c>
      <c r="C22" s="269" t="s">
        <v>438</v>
      </c>
      <c r="D22" s="270" t="s">
        <v>301</v>
      </c>
      <c r="E22" s="342" t="e">
        <f t="shared" si="0"/>
        <v>#DIV/0!</v>
      </c>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32"/>
      <c r="AS22" s="432"/>
      <c r="AT22" s="432"/>
      <c r="AU22" s="432"/>
      <c r="AV22" s="432"/>
      <c r="AW22" s="432"/>
      <c r="AX22" s="432"/>
      <c r="AY22" s="432"/>
      <c r="AZ22" s="432"/>
      <c r="BA22" s="432"/>
      <c r="BB22" s="432"/>
      <c r="BC22" s="432"/>
      <c r="BD22" s="432"/>
      <c r="BE22" s="432"/>
      <c r="BF22" s="432"/>
      <c r="BG22" s="432"/>
      <c r="BH22" s="432"/>
      <c r="BI22" s="432"/>
      <c r="BJ22" s="432"/>
      <c r="BK22" s="432"/>
      <c r="BL22" s="432"/>
      <c r="BM22" s="432"/>
      <c r="BN22" s="432"/>
      <c r="BO22" s="432"/>
      <c r="BP22" s="432"/>
      <c r="BQ22" s="432"/>
      <c r="BR22" s="432"/>
      <c r="BS22" s="432"/>
      <c r="BT22" s="432"/>
      <c r="BU22" s="432"/>
      <c r="BV22" s="432"/>
      <c r="BW22" s="432"/>
      <c r="BX22" s="432"/>
      <c r="BY22" s="432"/>
      <c r="BZ22" s="432"/>
      <c r="CA22" s="432"/>
      <c r="CB22" s="432"/>
      <c r="CC22" s="432"/>
      <c r="CD22" s="432"/>
      <c r="CE22" s="432"/>
      <c r="CF22" s="432"/>
      <c r="CG22" s="432"/>
      <c r="CH22" s="432"/>
    </row>
    <row r="23" spans="1:86" ht="13.75" thickBot="1" x14ac:dyDescent="0.75">
      <c r="A23" s="270" t="s">
        <v>314</v>
      </c>
      <c r="B23" s="269" t="s">
        <v>477</v>
      </c>
      <c r="C23" s="269" t="s">
        <v>368</v>
      </c>
      <c r="D23" s="270" t="s">
        <v>445</v>
      </c>
      <c r="E23" s="342" t="e">
        <f t="shared" si="0"/>
        <v>#DIV/0!</v>
      </c>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33"/>
      <c r="AQ23" s="433"/>
      <c r="AR23" s="433"/>
      <c r="AS23" s="433"/>
      <c r="AT23" s="433"/>
      <c r="AU23" s="433"/>
      <c r="AV23" s="433"/>
      <c r="AW23" s="433"/>
      <c r="AX23" s="433"/>
      <c r="AY23" s="433"/>
      <c r="AZ23" s="433"/>
      <c r="BA23" s="433"/>
      <c r="BB23" s="433"/>
      <c r="BC23" s="433"/>
      <c r="BD23" s="433"/>
      <c r="BE23" s="433"/>
      <c r="BF23" s="433"/>
      <c r="BG23" s="433"/>
      <c r="BH23" s="433"/>
      <c r="BI23" s="433"/>
      <c r="BJ23" s="433"/>
      <c r="BK23" s="433"/>
      <c r="BL23" s="433"/>
      <c r="BM23" s="433"/>
      <c r="BN23" s="433"/>
      <c r="BO23" s="433"/>
      <c r="BP23" s="433"/>
      <c r="BQ23" s="433"/>
      <c r="BR23" s="433"/>
      <c r="BS23" s="433"/>
      <c r="BT23" s="433"/>
      <c r="BU23" s="433"/>
      <c r="BV23" s="433"/>
      <c r="BW23" s="433"/>
      <c r="BX23" s="433"/>
      <c r="BY23" s="433"/>
      <c r="BZ23" s="433"/>
      <c r="CA23" s="433"/>
      <c r="CB23" s="433"/>
      <c r="CC23" s="433"/>
      <c r="CD23" s="433"/>
      <c r="CE23" s="433"/>
      <c r="CF23" s="433"/>
      <c r="CG23" s="433"/>
      <c r="CH23" s="433"/>
    </row>
    <row r="24" spans="1:86" x14ac:dyDescent="0.6">
      <c r="A24" s="269" t="s">
        <v>313</v>
      </c>
      <c r="B24" s="269" t="s">
        <v>477</v>
      </c>
      <c r="C24" s="269" t="s">
        <v>240</v>
      </c>
      <c r="D24" s="269" t="s">
        <v>316</v>
      </c>
      <c r="E24" s="342" t="e">
        <f t="shared" si="0"/>
        <v>#DIV/0!</v>
      </c>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4"/>
      <c r="AO24" s="434"/>
      <c r="AP24" s="434"/>
      <c r="AQ24" s="434"/>
      <c r="AR24" s="434"/>
      <c r="AS24" s="434"/>
      <c r="AT24" s="434"/>
      <c r="AU24" s="434"/>
      <c r="AV24" s="434"/>
      <c r="AW24" s="434"/>
      <c r="AX24" s="434"/>
      <c r="AY24" s="434"/>
      <c r="AZ24" s="434"/>
      <c r="BA24" s="434"/>
      <c r="BB24" s="434"/>
      <c r="BC24" s="434"/>
      <c r="BD24" s="434"/>
      <c r="BE24" s="434"/>
      <c r="BF24" s="434"/>
      <c r="BG24" s="434"/>
      <c r="BH24" s="434"/>
      <c r="BI24" s="434"/>
      <c r="BJ24" s="434"/>
      <c r="BK24" s="434"/>
      <c r="BL24" s="434"/>
      <c r="BM24" s="434"/>
      <c r="BN24" s="434"/>
      <c r="BO24" s="434"/>
      <c r="BP24" s="434"/>
      <c r="BQ24" s="434"/>
      <c r="BR24" s="434"/>
      <c r="BS24" s="434"/>
      <c r="BT24" s="434"/>
      <c r="BU24" s="434"/>
      <c r="BV24" s="434"/>
      <c r="BW24" s="434"/>
      <c r="BX24" s="434"/>
      <c r="BY24" s="434"/>
      <c r="BZ24" s="434"/>
      <c r="CA24" s="434"/>
      <c r="CB24" s="434"/>
      <c r="CC24" s="434"/>
      <c r="CD24" s="434"/>
      <c r="CE24" s="434"/>
      <c r="CF24" s="434"/>
      <c r="CG24" s="434"/>
      <c r="CH24" s="434"/>
    </row>
    <row r="25" spans="1:86" x14ac:dyDescent="0.6">
      <c r="A25" s="269" t="s">
        <v>313</v>
      </c>
      <c r="B25" s="269" t="s">
        <v>477</v>
      </c>
      <c r="C25" s="269" t="s">
        <v>240</v>
      </c>
      <c r="D25" s="269" t="s">
        <v>317</v>
      </c>
      <c r="E25" s="342" t="e">
        <f t="shared" si="0"/>
        <v>#DIV/0!</v>
      </c>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6"/>
      <c r="AY25" s="426"/>
      <c r="AZ25" s="426"/>
      <c r="BA25" s="426"/>
      <c r="BB25" s="426"/>
      <c r="BC25" s="426"/>
      <c r="BD25" s="426"/>
      <c r="BE25" s="426"/>
      <c r="BF25" s="426"/>
      <c r="BG25" s="426"/>
      <c r="BH25" s="426"/>
      <c r="BI25" s="426"/>
      <c r="BJ25" s="426"/>
      <c r="BK25" s="426"/>
      <c r="BL25" s="426"/>
      <c r="BM25" s="426"/>
      <c r="BN25" s="426"/>
      <c r="BO25" s="426"/>
      <c r="BP25" s="426"/>
      <c r="BQ25" s="426"/>
      <c r="BR25" s="426"/>
      <c r="BS25" s="426"/>
      <c r="BT25" s="426"/>
      <c r="BU25" s="426"/>
      <c r="BV25" s="426"/>
      <c r="BW25" s="426"/>
      <c r="BX25" s="426"/>
      <c r="BY25" s="426"/>
      <c r="BZ25" s="426"/>
      <c r="CA25" s="426"/>
      <c r="CB25" s="426"/>
      <c r="CC25" s="426"/>
      <c r="CD25" s="426"/>
      <c r="CE25" s="426"/>
      <c r="CF25" s="426"/>
      <c r="CG25" s="426"/>
      <c r="CH25" s="426"/>
    </row>
    <row r="26" spans="1:86" x14ac:dyDescent="0.6">
      <c r="A26" s="269" t="s">
        <v>313</v>
      </c>
      <c r="B26" s="269" t="s">
        <v>477</v>
      </c>
      <c r="C26" s="269" t="s">
        <v>240</v>
      </c>
      <c r="D26" s="269" t="s">
        <v>318</v>
      </c>
      <c r="E26" s="342" t="e">
        <f t="shared" si="0"/>
        <v>#DIV/0!</v>
      </c>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6"/>
      <c r="AY26" s="426"/>
      <c r="AZ26" s="426"/>
      <c r="BA26" s="426"/>
      <c r="BB26" s="426"/>
      <c r="BC26" s="426"/>
      <c r="BD26" s="426"/>
      <c r="BE26" s="426"/>
      <c r="BF26" s="426"/>
      <c r="BG26" s="426"/>
      <c r="BH26" s="426"/>
      <c r="BI26" s="426"/>
      <c r="BJ26" s="426"/>
      <c r="BK26" s="426"/>
      <c r="BL26" s="426"/>
      <c r="BM26" s="426"/>
      <c r="BN26" s="426"/>
      <c r="BO26" s="426"/>
      <c r="BP26" s="426"/>
      <c r="BQ26" s="426"/>
      <c r="BR26" s="426"/>
      <c r="BS26" s="426"/>
      <c r="BT26" s="426"/>
      <c r="BU26" s="426"/>
      <c r="BV26" s="426"/>
      <c r="BW26" s="426"/>
      <c r="BX26" s="426"/>
      <c r="BY26" s="426"/>
      <c r="BZ26" s="426"/>
      <c r="CA26" s="426"/>
      <c r="CB26" s="426"/>
      <c r="CC26" s="426"/>
      <c r="CD26" s="426"/>
      <c r="CE26" s="426"/>
      <c r="CF26" s="426"/>
      <c r="CG26" s="426"/>
      <c r="CH26" s="426"/>
    </row>
    <row r="27" spans="1:86" x14ac:dyDescent="0.6">
      <c r="A27" s="269" t="s">
        <v>313</v>
      </c>
      <c r="B27" s="269" t="s">
        <v>477</v>
      </c>
      <c r="C27" s="269" t="s">
        <v>240</v>
      </c>
      <c r="D27" s="269" t="s">
        <v>319</v>
      </c>
      <c r="E27" s="342" t="e">
        <f t="shared" si="0"/>
        <v>#DIV/0!</v>
      </c>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6"/>
      <c r="AM27" s="426"/>
      <c r="AN27" s="426"/>
      <c r="AO27" s="426"/>
      <c r="AP27" s="426"/>
      <c r="AQ27" s="426"/>
      <c r="AR27" s="426"/>
      <c r="AS27" s="426"/>
      <c r="AT27" s="426"/>
      <c r="AU27" s="426"/>
      <c r="AV27" s="426"/>
      <c r="AW27" s="426"/>
      <c r="AX27" s="426"/>
      <c r="AY27" s="426"/>
      <c r="AZ27" s="426"/>
      <c r="BA27" s="426"/>
      <c r="BB27" s="426"/>
      <c r="BC27" s="426"/>
      <c r="BD27" s="426"/>
      <c r="BE27" s="426"/>
      <c r="BF27" s="426"/>
      <c r="BG27" s="426"/>
      <c r="BH27" s="426"/>
      <c r="BI27" s="426"/>
      <c r="BJ27" s="426"/>
      <c r="BK27" s="426"/>
      <c r="BL27" s="426"/>
      <c r="BM27" s="426"/>
      <c r="BN27" s="426"/>
      <c r="BO27" s="426"/>
      <c r="BP27" s="426"/>
      <c r="BQ27" s="426"/>
      <c r="BR27" s="426"/>
      <c r="BS27" s="426"/>
      <c r="BT27" s="426"/>
      <c r="BU27" s="426"/>
      <c r="BV27" s="426"/>
      <c r="BW27" s="426"/>
      <c r="BX27" s="426"/>
      <c r="BY27" s="426"/>
      <c r="BZ27" s="426"/>
      <c r="CA27" s="426"/>
      <c r="CB27" s="426"/>
      <c r="CC27" s="426"/>
      <c r="CD27" s="426"/>
      <c r="CE27" s="426"/>
      <c r="CF27" s="426"/>
      <c r="CG27" s="426"/>
      <c r="CH27" s="426"/>
    </row>
    <row r="28" spans="1:86" x14ac:dyDescent="0.6">
      <c r="A28" s="269" t="s">
        <v>313</v>
      </c>
      <c r="B28" s="269" t="s">
        <v>477</v>
      </c>
      <c r="C28" s="269" t="s">
        <v>240</v>
      </c>
      <c r="D28" s="269" t="s">
        <v>320</v>
      </c>
      <c r="E28" s="342" t="e">
        <f t="shared" si="0"/>
        <v>#DIV/0!</v>
      </c>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6"/>
      <c r="AY28" s="426"/>
      <c r="AZ28" s="426"/>
      <c r="BA28" s="426"/>
      <c r="BB28" s="426"/>
      <c r="BC28" s="426"/>
      <c r="BD28" s="426"/>
      <c r="BE28" s="426"/>
      <c r="BF28" s="426"/>
      <c r="BG28" s="426"/>
      <c r="BH28" s="426"/>
      <c r="BI28" s="426"/>
      <c r="BJ28" s="426"/>
      <c r="BK28" s="426"/>
      <c r="BL28" s="426"/>
      <c r="BM28" s="426"/>
      <c r="BN28" s="426"/>
      <c r="BO28" s="426"/>
      <c r="BP28" s="426"/>
      <c r="BQ28" s="426"/>
      <c r="BR28" s="426"/>
      <c r="BS28" s="426"/>
      <c r="BT28" s="426"/>
      <c r="BU28" s="426"/>
      <c r="BV28" s="426"/>
      <c r="BW28" s="426"/>
      <c r="BX28" s="426"/>
      <c r="BY28" s="426"/>
      <c r="BZ28" s="426"/>
      <c r="CA28" s="426"/>
      <c r="CB28" s="426"/>
      <c r="CC28" s="426"/>
      <c r="CD28" s="426"/>
      <c r="CE28" s="426"/>
      <c r="CF28" s="426"/>
      <c r="CG28" s="426"/>
      <c r="CH28" s="426"/>
    </row>
    <row r="29" spans="1:86" x14ac:dyDescent="0.6">
      <c r="A29" s="269" t="s">
        <v>313</v>
      </c>
      <c r="B29" s="269" t="s">
        <v>477</v>
      </c>
      <c r="C29" s="269" t="s">
        <v>240</v>
      </c>
      <c r="D29" s="269" t="s">
        <v>321</v>
      </c>
      <c r="E29" s="342" t="e">
        <f t="shared" si="0"/>
        <v>#DIV/0!</v>
      </c>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6"/>
      <c r="AO29" s="426"/>
      <c r="AP29" s="426"/>
      <c r="AQ29" s="426"/>
      <c r="AR29" s="426"/>
      <c r="AS29" s="426"/>
      <c r="AT29" s="426"/>
      <c r="AU29" s="426"/>
      <c r="AV29" s="426"/>
      <c r="AW29" s="426"/>
      <c r="AX29" s="426"/>
      <c r="AY29" s="426"/>
      <c r="AZ29" s="426"/>
      <c r="BA29" s="426"/>
      <c r="BB29" s="426"/>
      <c r="BC29" s="426"/>
      <c r="BD29" s="426"/>
      <c r="BE29" s="426"/>
      <c r="BF29" s="426"/>
      <c r="BG29" s="426"/>
      <c r="BH29" s="426"/>
      <c r="BI29" s="426"/>
      <c r="BJ29" s="426"/>
      <c r="BK29" s="426"/>
      <c r="BL29" s="426"/>
      <c r="BM29" s="426"/>
      <c r="BN29" s="426"/>
      <c r="BO29" s="426"/>
      <c r="BP29" s="426"/>
      <c r="BQ29" s="426"/>
      <c r="BR29" s="426"/>
      <c r="BS29" s="426"/>
      <c r="BT29" s="426"/>
      <c r="BU29" s="426"/>
      <c r="BV29" s="426"/>
      <c r="BW29" s="426"/>
      <c r="BX29" s="426"/>
      <c r="BY29" s="426"/>
      <c r="BZ29" s="426"/>
      <c r="CA29" s="426"/>
      <c r="CB29" s="426"/>
      <c r="CC29" s="426"/>
      <c r="CD29" s="426"/>
      <c r="CE29" s="426"/>
      <c r="CF29" s="426"/>
      <c r="CG29" s="426"/>
      <c r="CH29" s="426"/>
    </row>
    <row r="30" spans="1:86" x14ac:dyDescent="0.6">
      <c r="A30" s="269" t="s">
        <v>313</v>
      </c>
      <c r="B30" s="269" t="s">
        <v>477</v>
      </c>
      <c r="C30" s="269" t="s">
        <v>240</v>
      </c>
      <c r="D30" s="269" t="s">
        <v>322</v>
      </c>
      <c r="E30" s="342" t="e">
        <f t="shared" si="0"/>
        <v>#DIV/0!</v>
      </c>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6"/>
      <c r="AY30" s="426"/>
      <c r="AZ30" s="426"/>
      <c r="BA30" s="426"/>
      <c r="BB30" s="426"/>
      <c r="BC30" s="426"/>
      <c r="BD30" s="426"/>
      <c r="BE30" s="426"/>
      <c r="BF30" s="426"/>
      <c r="BG30" s="426"/>
      <c r="BH30" s="426"/>
      <c r="BI30" s="426"/>
      <c r="BJ30" s="426"/>
      <c r="BK30" s="426"/>
      <c r="BL30" s="426"/>
      <c r="BM30" s="426"/>
      <c r="BN30" s="426"/>
      <c r="BO30" s="426"/>
      <c r="BP30" s="426"/>
      <c r="BQ30" s="426"/>
      <c r="BR30" s="426"/>
      <c r="BS30" s="426"/>
      <c r="BT30" s="426"/>
      <c r="BU30" s="426"/>
      <c r="BV30" s="426"/>
      <c r="BW30" s="426"/>
      <c r="BX30" s="426"/>
      <c r="BY30" s="426"/>
      <c r="BZ30" s="426"/>
      <c r="CA30" s="426"/>
      <c r="CB30" s="426"/>
      <c r="CC30" s="426"/>
      <c r="CD30" s="426"/>
      <c r="CE30" s="426"/>
      <c r="CF30" s="426"/>
      <c r="CG30" s="426"/>
      <c r="CH30" s="426"/>
    </row>
    <row r="31" spans="1:86" x14ac:dyDescent="0.6">
      <c r="A31" s="269" t="s">
        <v>313</v>
      </c>
      <c r="B31" s="269" t="s">
        <v>477</v>
      </c>
      <c r="C31" s="269" t="s">
        <v>240</v>
      </c>
      <c r="D31" s="269" t="s">
        <v>323</v>
      </c>
      <c r="E31" s="342" t="e">
        <f t="shared" si="0"/>
        <v>#DIV/0!</v>
      </c>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6"/>
      <c r="AY31" s="426"/>
      <c r="AZ31" s="426"/>
      <c r="BA31" s="426"/>
      <c r="BB31" s="426"/>
      <c r="BC31" s="426"/>
      <c r="BD31" s="426"/>
      <c r="BE31" s="426"/>
      <c r="BF31" s="426"/>
      <c r="BG31" s="426"/>
      <c r="BH31" s="426"/>
      <c r="BI31" s="426"/>
      <c r="BJ31" s="426"/>
      <c r="BK31" s="426"/>
      <c r="BL31" s="426"/>
      <c r="BM31" s="426"/>
      <c r="BN31" s="426"/>
      <c r="BO31" s="426"/>
      <c r="BP31" s="426"/>
      <c r="BQ31" s="426"/>
      <c r="BR31" s="426"/>
      <c r="BS31" s="426"/>
      <c r="BT31" s="426"/>
      <c r="BU31" s="426"/>
      <c r="BV31" s="426"/>
      <c r="BW31" s="426"/>
      <c r="BX31" s="426"/>
      <c r="BY31" s="426"/>
      <c r="BZ31" s="426"/>
      <c r="CA31" s="426"/>
      <c r="CB31" s="426"/>
      <c r="CC31" s="426"/>
      <c r="CD31" s="426"/>
      <c r="CE31" s="426"/>
      <c r="CF31" s="426"/>
      <c r="CG31" s="426"/>
      <c r="CH31" s="426"/>
    </row>
    <row r="32" spans="1:86" x14ac:dyDescent="0.6">
      <c r="A32" s="269" t="s">
        <v>313</v>
      </c>
      <c r="B32" s="269" t="s">
        <v>477</v>
      </c>
      <c r="C32" s="269" t="s">
        <v>240</v>
      </c>
      <c r="D32" s="269" t="s">
        <v>324</v>
      </c>
      <c r="E32" s="342" t="e">
        <f t="shared" si="0"/>
        <v>#DIV/0!</v>
      </c>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426"/>
      <c r="BN32" s="426"/>
      <c r="BO32" s="426"/>
      <c r="BP32" s="426"/>
      <c r="BQ32" s="426"/>
      <c r="BR32" s="426"/>
      <c r="BS32" s="426"/>
      <c r="BT32" s="426"/>
      <c r="BU32" s="426"/>
      <c r="BV32" s="426"/>
      <c r="BW32" s="426"/>
      <c r="BX32" s="426"/>
      <c r="BY32" s="426"/>
      <c r="BZ32" s="426"/>
      <c r="CA32" s="426"/>
      <c r="CB32" s="426"/>
      <c r="CC32" s="426"/>
      <c r="CD32" s="426"/>
      <c r="CE32" s="426"/>
      <c r="CF32" s="426"/>
      <c r="CG32" s="426"/>
      <c r="CH32" s="426"/>
    </row>
    <row r="33" spans="1:86" ht="13.75" thickBot="1" x14ac:dyDescent="0.75">
      <c r="A33" s="269" t="s">
        <v>313</v>
      </c>
      <c r="B33" s="269" t="s">
        <v>477</v>
      </c>
      <c r="C33" s="269" t="s">
        <v>240</v>
      </c>
      <c r="D33" s="269" t="s">
        <v>325</v>
      </c>
      <c r="E33" s="342" t="e">
        <f t="shared" si="0"/>
        <v>#DIV/0!</v>
      </c>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435"/>
      <c r="BG33" s="435"/>
      <c r="BH33" s="435"/>
      <c r="BI33" s="435"/>
      <c r="BJ33" s="435"/>
      <c r="BK33" s="435"/>
      <c r="BL33" s="435"/>
      <c r="BM33" s="435"/>
      <c r="BN33" s="435"/>
      <c r="BO33" s="435"/>
      <c r="BP33" s="435"/>
      <c r="BQ33" s="435"/>
      <c r="BR33" s="435"/>
      <c r="BS33" s="435"/>
      <c r="BT33" s="435"/>
      <c r="BU33" s="435"/>
      <c r="BV33" s="435"/>
      <c r="BW33" s="435"/>
      <c r="BX33" s="435"/>
      <c r="BY33" s="435"/>
      <c r="BZ33" s="435"/>
      <c r="CA33" s="435"/>
      <c r="CB33" s="435"/>
      <c r="CC33" s="435"/>
      <c r="CD33" s="435"/>
      <c r="CE33" s="435"/>
      <c r="CF33" s="435"/>
      <c r="CG33" s="435"/>
      <c r="CH33" s="435"/>
    </row>
    <row r="34" spans="1:86" x14ac:dyDescent="0.6">
      <c r="A34" s="270" t="s">
        <v>313</v>
      </c>
      <c r="B34" s="269" t="s">
        <v>477</v>
      </c>
      <c r="C34" s="269" t="s">
        <v>435</v>
      </c>
      <c r="D34" s="268" t="s">
        <v>326</v>
      </c>
      <c r="E34" s="342" t="e">
        <f t="shared" si="0"/>
        <v>#DIV/0!</v>
      </c>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421"/>
      <c r="BC34" s="421"/>
      <c r="BD34" s="421"/>
      <c r="BE34" s="421"/>
      <c r="BF34" s="421"/>
      <c r="BG34" s="421"/>
      <c r="BH34" s="421"/>
      <c r="BI34" s="421"/>
      <c r="BJ34" s="421"/>
      <c r="BK34" s="421"/>
      <c r="BL34" s="421"/>
      <c r="BM34" s="421"/>
      <c r="BN34" s="421"/>
      <c r="BO34" s="421"/>
      <c r="BP34" s="421"/>
      <c r="BQ34" s="421"/>
      <c r="BR34" s="421"/>
      <c r="BS34" s="421"/>
      <c r="BT34" s="421"/>
      <c r="BU34" s="421"/>
      <c r="BV34" s="421"/>
      <c r="BW34" s="421"/>
      <c r="BX34" s="421"/>
      <c r="BY34" s="421"/>
      <c r="BZ34" s="421"/>
      <c r="CA34" s="421"/>
      <c r="CB34" s="421"/>
      <c r="CC34" s="421"/>
      <c r="CD34" s="421"/>
      <c r="CE34" s="421"/>
      <c r="CF34" s="421"/>
      <c r="CG34" s="421"/>
      <c r="CH34" s="421"/>
    </row>
    <row r="35" spans="1:86" ht="13.75" thickBot="1" x14ac:dyDescent="0.75">
      <c r="A35" s="270" t="s">
        <v>313</v>
      </c>
      <c r="B35" s="269" t="s">
        <v>477</v>
      </c>
      <c r="C35" s="269" t="s">
        <v>98</v>
      </c>
      <c r="D35" s="270" t="s">
        <v>448</v>
      </c>
      <c r="E35" s="342" t="e">
        <f t="shared" si="0"/>
        <v>#DIV/0!</v>
      </c>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6"/>
      <c r="AY35" s="436"/>
      <c r="AZ35" s="436"/>
      <c r="BA35" s="436"/>
      <c r="BB35" s="436"/>
      <c r="BC35" s="436"/>
      <c r="BD35" s="436"/>
      <c r="BE35" s="436"/>
      <c r="BF35" s="436"/>
      <c r="BG35" s="436"/>
      <c r="BH35" s="436"/>
      <c r="BI35" s="436"/>
      <c r="BJ35" s="436"/>
      <c r="BK35" s="436"/>
      <c r="BL35" s="436"/>
      <c r="BM35" s="436"/>
      <c r="BN35" s="436"/>
      <c r="BO35" s="436"/>
      <c r="BP35" s="436"/>
      <c r="BQ35" s="436"/>
      <c r="BR35" s="436"/>
      <c r="BS35" s="436"/>
      <c r="BT35" s="436"/>
      <c r="BU35" s="436"/>
      <c r="BV35" s="436"/>
      <c r="BW35" s="436"/>
      <c r="BX35" s="436"/>
      <c r="BY35" s="436"/>
      <c r="BZ35" s="436"/>
      <c r="CA35" s="436"/>
      <c r="CB35" s="436"/>
      <c r="CC35" s="436"/>
      <c r="CD35" s="436"/>
      <c r="CE35" s="436"/>
      <c r="CF35" s="436"/>
      <c r="CG35" s="436"/>
      <c r="CH35" s="436"/>
    </row>
    <row r="36" spans="1:86" ht="13.75" thickBot="1" x14ac:dyDescent="0.75">
      <c r="A36" s="270" t="s">
        <v>315</v>
      </c>
      <c r="B36" s="269" t="s">
        <v>478</v>
      </c>
      <c r="C36" s="269" t="s">
        <v>368</v>
      </c>
      <c r="D36" s="270" t="s">
        <v>369</v>
      </c>
      <c r="E36" s="342" t="e">
        <f t="shared" si="0"/>
        <v>#DIV/0!</v>
      </c>
      <c r="F36" s="437"/>
      <c r="G36" s="437"/>
      <c r="H36" s="437"/>
      <c r="I36" s="437"/>
      <c r="J36" s="437"/>
      <c r="K36" s="437"/>
      <c r="L36" s="437"/>
      <c r="M36" s="453"/>
      <c r="N36" s="453"/>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7"/>
      <c r="AY36" s="437"/>
      <c r="AZ36" s="437"/>
      <c r="BA36" s="437"/>
      <c r="BB36" s="437"/>
      <c r="BC36" s="437"/>
      <c r="BD36" s="437"/>
      <c r="BE36" s="437"/>
      <c r="BF36" s="437"/>
      <c r="BG36" s="437"/>
      <c r="BH36" s="437"/>
      <c r="BI36" s="437"/>
      <c r="BJ36" s="437"/>
      <c r="BK36" s="437"/>
      <c r="BL36" s="437"/>
      <c r="BM36" s="437"/>
      <c r="BN36" s="437"/>
      <c r="BO36" s="437"/>
      <c r="BP36" s="437"/>
      <c r="BQ36" s="437"/>
      <c r="BR36" s="437"/>
      <c r="BS36" s="437"/>
      <c r="BT36" s="437"/>
      <c r="BU36" s="437"/>
      <c r="BV36" s="437"/>
      <c r="BW36" s="437"/>
      <c r="BX36" s="437"/>
      <c r="BY36" s="437"/>
      <c r="BZ36" s="437"/>
      <c r="CA36" s="437"/>
      <c r="CB36" s="437"/>
      <c r="CC36" s="437"/>
      <c r="CD36" s="437"/>
      <c r="CE36" s="437"/>
      <c r="CF36" s="437"/>
      <c r="CG36" s="437"/>
      <c r="CH36" s="437"/>
    </row>
    <row r="37" spans="1:86" s="270" customFormat="1" x14ac:dyDescent="0.6">
      <c r="A37" s="270" t="s">
        <v>242</v>
      </c>
      <c r="B37" s="270" t="s">
        <v>478</v>
      </c>
      <c r="C37" s="270" t="s">
        <v>368</v>
      </c>
      <c r="D37" s="270" t="s">
        <v>327</v>
      </c>
      <c r="E37" s="342" t="e">
        <f t="shared" si="0"/>
        <v>#DIV/0!</v>
      </c>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2"/>
      <c r="AY37" s="442"/>
      <c r="AZ37" s="442"/>
      <c r="BA37" s="442"/>
      <c r="BB37" s="442"/>
      <c r="BC37" s="442"/>
      <c r="BD37" s="442"/>
      <c r="BE37" s="442"/>
      <c r="BF37" s="442"/>
      <c r="BG37" s="442"/>
      <c r="BH37" s="442"/>
      <c r="BI37" s="442"/>
      <c r="BJ37" s="442"/>
      <c r="BK37" s="442"/>
      <c r="BL37" s="442"/>
      <c r="BM37" s="442"/>
      <c r="BN37" s="442"/>
      <c r="BO37" s="442"/>
      <c r="BP37" s="442"/>
      <c r="BQ37" s="442"/>
      <c r="BR37" s="442"/>
      <c r="BS37" s="442"/>
      <c r="BT37" s="442"/>
      <c r="BU37" s="442"/>
      <c r="BV37" s="442"/>
      <c r="BW37" s="442"/>
      <c r="BX37" s="442"/>
      <c r="BY37" s="442"/>
      <c r="BZ37" s="442"/>
      <c r="CA37" s="442"/>
      <c r="CB37" s="442"/>
      <c r="CC37" s="442"/>
      <c r="CD37" s="442"/>
      <c r="CE37" s="442"/>
      <c r="CF37" s="442"/>
      <c r="CG37" s="442"/>
      <c r="CH37" s="442"/>
    </row>
    <row r="38" spans="1:86" s="270" customFormat="1" x14ac:dyDescent="0.6">
      <c r="A38" s="270" t="s">
        <v>242</v>
      </c>
      <c r="B38" s="270" t="s">
        <v>478</v>
      </c>
      <c r="C38" s="270" t="s">
        <v>368</v>
      </c>
      <c r="D38" s="270" t="s">
        <v>328</v>
      </c>
      <c r="E38" s="342" t="e">
        <f t="shared" si="0"/>
        <v>#DIV/0!</v>
      </c>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7"/>
      <c r="BI38" s="427"/>
      <c r="BJ38" s="427"/>
      <c r="BK38" s="427"/>
      <c r="BL38" s="427"/>
      <c r="BM38" s="427"/>
      <c r="BN38" s="427"/>
      <c r="BO38" s="427"/>
      <c r="BP38" s="427"/>
      <c r="BQ38" s="427"/>
      <c r="BR38" s="427"/>
      <c r="BS38" s="427"/>
      <c r="BT38" s="427"/>
      <c r="BU38" s="427"/>
      <c r="BV38" s="427"/>
      <c r="BW38" s="427"/>
      <c r="BX38" s="427"/>
      <c r="BY38" s="427"/>
      <c r="BZ38" s="427"/>
      <c r="CA38" s="427"/>
      <c r="CB38" s="427"/>
      <c r="CC38" s="427"/>
      <c r="CD38" s="427"/>
      <c r="CE38" s="427"/>
      <c r="CF38" s="427"/>
      <c r="CG38" s="427"/>
      <c r="CH38" s="427"/>
    </row>
    <row r="39" spans="1:86" s="270" customFormat="1" ht="13.75" thickBot="1" x14ac:dyDescent="0.75">
      <c r="A39" s="270" t="s">
        <v>242</v>
      </c>
      <c r="B39" s="270" t="s">
        <v>478</v>
      </c>
      <c r="C39" s="270" t="s">
        <v>368</v>
      </c>
      <c r="D39" s="270" t="s">
        <v>329</v>
      </c>
      <c r="E39" s="342" t="e">
        <f t="shared" si="0"/>
        <v>#DIV/0!</v>
      </c>
      <c r="F39" s="436"/>
      <c r="G39" s="459"/>
      <c r="H39" s="459"/>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6"/>
      <c r="AR39" s="436"/>
      <c r="AS39" s="436"/>
      <c r="AT39" s="436"/>
      <c r="AU39" s="436"/>
      <c r="AV39" s="436"/>
      <c r="AW39" s="436"/>
      <c r="AX39" s="436"/>
      <c r="AY39" s="436"/>
      <c r="AZ39" s="436"/>
      <c r="BA39" s="436"/>
      <c r="BB39" s="436"/>
      <c r="BC39" s="436"/>
      <c r="BD39" s="436"/>
      <c r="BE39" s="436"/>
      <c r="BF39" s="436"/>
      <c r="BG39" s="436"/>
      <c r="BH39" s="436"/>
      <c r="BI39" s="436"/>
      <c r="BJ39" s="436"/>
      <c r="BK39" s="436"/>
      <c r="BL39" s="436"/>
      <c r="BM39" s="436"/>
      <c r="BN39" s="436"/>
      <c r="BO39" s="436"/>
      <c r="BP39" s="436"/>
      <c r="BQ39" s="436"/>
      <c r="BR39" s="436"/>
      <c r="BS39" s="436"/>
      <c r="BT39" s="436"/>
      <c r="BU39" s="436"/>
      <c r="BV39" s="436"/>
      <c r="BW39" s="436"/>
      <c r="BX39" s="436"/>
      <c r="BY39" s="436"/>
      <c r="BZ39" s="436"/>
      <c r="CA39" s="436"/>
      <c r="CB39" s="436"/>
      <c r="CC39" s="436"/>
      <c r="CD39" s="436"/>
      <c r="CE39" s="436"/>
      <c r="CF39" s="436"/>
      <c r="CG39" s="436"/>
      <c r="CH39" s="436"/>
    </row>
    <row r="40" spans="1:86" s="270" customFormat="1" x14ac:dyDescent="0.6">
      <c r="A40" s="270" t="s">
        <v>245</v>
      </c>
      <c r="B40" s="270" t="s">
        <v>478</v>
      </c>
      <c r="C40" s="270" t="s">
        <v>367</v>
      </c>
      <c r="D40" s="172" t="s">
        <v>330</v>
      </c>
      <c r="E40" s="342" t="e">
        <f t="shared" si="0"/>
        <v>#DIV/0!</v>
      </c>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422"/>
      <c r="AR40" s="422"/>
      <c r="AS40" s="422"/>
      <c r="AT40" s="422"/>
      <c r="AU40" s="422"/>
      <c r="AV40" s="422"/>
      <c r="AW40" s="422"/>
      <c r="AX40" s="422"/>
      <c r="AY40" s="422"/>
      <c r="AZ40" s="422"/>
      <c r="BA40" s="422"/>
      <c r="BB40" s="422"/>
      <c r="BC40" s="422"/>
      <c r="BD40" s="422"/>
      <c r="BE40" s="422"/>
      <c r="BF40" s="422"/>
      <c r="BG40" s="422"/>
      <c r="BH40" s="422"/>
      <c r="BI40" s="422"/>
      <c r="BJ40" s="422"/>
      <c r="BK40" s="422"/>
      <c r="BL40" s="422"/>
      <c r="BM40" s="422"/>
      <c r="BN40" s="422"/>
      <c r="BO40" s="422"/>
      <c r="BP40" s="422"/>
      <c r="BQ40" s="422"/>
      <c r="BR40" s="422"/>
      <c r="BS40" s="422"/>
      <c r="BT40" s="422"/>
      <c r="BU40" s="422"/>
      <c r="BV40" s="422"/>
      <c r="BW40" s="422"/>
      <c r="BX40" s="422"/>
      <c r="BY40" s="422"/>
      <c r="BZ40" s="422"/>
      <c r="CA40" s="422"/>
      <c r="CB40" s="422"/>
      <c r="CC40" s="422"/>
      <c r="CD40" s="422"/>
      <c r="CE40" s="422"/>
      <c r="CF40" s="422"/>
      <c r="CG40" s="422"/>
      <c r="CH40" s="422"/>
    </row>
    <row r="41" spans="1:86" s="270" customFormat="1" x14ac:dyDescent="0.6">
      <c r="A41" s="270" t="s">
        <v>245</v>
      </c>
      <c r="B41" s="270" t="s">
        <v>478</v>
      </c>
      <c r="C41" s="270" t="s">
        <v>367</v>
      </c>
      <c r="D41" s="172" t="s">
        <v>449</v>
      </c>
      <c r="E41" s="342" t="e">
        <f t="shared" si="0"/>
        <v>#DIV/0!</v>
      </c>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422"/>
      <c r="AR41" s="422"/>
      <c r="AS41" s="422"/>
      <c r="AT41" s="422"/>
      <c r="AU41" s="422"/>
      <c r="AV41" s="422"/>
      <c r="AW41" s="422"/>
      <c r="AX41" s="422"/>
      <c r="AY41" s="422"/>
      <c r="AZ41" s="422"/>
      <c r="BA41" s="422"/>
      <c r="BB41" s="422"/>
      <c r="BC41" s="422"/>
      <c r="BD41" s="422"/>
      <c r="BE41" s="422"/>
      <c r="BF41" s="422"/>
      <c r="BG41" s="422"/>
      <c r="BH41" s="422"/>
      <c r="BI41" s="422"/>
      <c r="BJ41" s="422"/>
      <c r="BK41" s="422"/>
      <c r="BL41" s="422"/>
      <c r="BM41" s="422"/>
      <c r="BN41" s="422"/>
      <c r="BO41" s="422"/>
      <c r="BP41" s="422"/>
      <c r="BQ41" s="422"/>
      <c r="BR41" s="422"/>
      <c r="BS41" s="422"/>
      <c r="BT41" s="422"/>
      <c r="BU41" s="422"/>
      <c r="BV41" s="422"/>
      <c r="BW41" s="422"/>
      <c r="BX41" s="422"/>
      <c r="BY41" s="422"/>
      <c r="BZ41" s="422"/>
      <c r="CA41" s="422"/>
      <c r="CB41" s="422"/>
      <c r="CC41" s="422"/>
      <c r="CD41" s="422"/>
      <c r="CE41" s="422"/>
      <c r="CF41" s="422"/>
      <c r="CG41" s="422"/>
      <c r="CH41" s="422"/>
    </row>
    <row r="42" spans="1:86" s="270" customFormat="1" x14ac:dyDescent="0.6">
      <c r="A42" s="270" t="s">
        <v>245</v>
      </c>
      <c r="B42" s="270" t="s">
        <v>478</v>
      </c>
      <c r="C42" s="270" t="s">
        <v>367</v>
      </c>
      <c r="D42" s="172" t="s">
        <v>450</v>
      </c>
      <c r="E42" s="342" t="e">
        <f t="shared" si="0"/>
        <v>#DIV/0!</v>
      </c>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R42" s="422"/>
      <c r="BS42" s="422"/>
      <c r="BT42" s="422"/>
      <c r="BU42" s="422"/>
      <c r="BV42" s="422"/>
      <c r="BW42" s="422"/>
      <c r="BX42" s="422"/>
      <c r="BY42" s="422"/>
      <c r="BZ42" s="422"/>
      <c r="CA42" s="422"/>
      <c r="CB42" s="422"/>
      <c r="CC42" s="422"/>
      <c r="CD42" s="422"/>
      <c r="CE42" s="422"/>
      <c r="CF42" s="422"/>
      <c r="CG42" s="422"/>
      <c r="CH42" s="422"/>
    </row>
    <row r="43" spans="1:86" s="270" customFormat="1" x14ac:dyDescent="0.6">
      <c r="A43" s="270" t="s">
        <v>245</v>
      </c>
      <c r="B43" s="270" t="s">
        <v>478</v>
      </c>
      <c r="C43" s="270" t="s">
        <v>438</v>
      </c>
      <c r="D43" s="172" t="s">
        <v>451</v>
      </c>
      <c r="E43" s="342" t="e">
        <f t="shared" si="0"/>
        <v>#DIV/0!</v>
      </c>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7"/>
      <c r="AX43" s="417"/>
      <c r="AY43" s="417"/>
      <c r="AZ43" s="417"/>
      <c r="BA43" s="417"/>
      <c r="BB43" s="417"/>
      <c r="BC43" s="417"/>
      <c r="BD43" s="417"/>
      <c r="BE43" s="417"/>
      <c r="BF43" s="417"/>
      <c r="BG43" s="417"/>
      <c r="BH43" s="417"/>
      <c r="BI43" s="417"/>
      <c r="BJ43" s="417"/>
      <c r="BK43" s="417"/>
      <c r="BL43" s="417"/>
      <c r="BM43" s="417"/>
      <c r="BN43" s="417"/>
      <c r="BO43" s="417"/>
      <c r="BP43" s="417"/>
      <c r="BQ43" s="417"/>
      <c r="BR43" s="417"/>
      <c r="BS43" s="417"/>
      <c r="BT43" s="417"/>
      <c r="BU43" s="417"/>
      <c r="BV43" s="417"/>
      <c r="BW43" s="417"/>
      <c r="BX43" s="417"/>
      <c r="BY43" s="417"/>
      <c r="BZ43" s="417"/>
      <c r="CA43" s="417"/>
      <c r="CB43" s="417"/>
      <c r="CC43" s="417"/>
      <c r="CD43" s="417"/>
      <c r="CE43" s="417"/>
      <c r="CF43" s="417"/>
      <c r="CG43" s="417"/>
      <c r="CH43" s="417"/>
    </row>
    <row r="44" spans="1:86" s="270" customFormat="1" ht="13.75" thickBot="1" x14ac:dyDescent="0.75">
      <c r="A44" s="270" t="s">
        <v>245</v>
      </c>
      <c r="B44" s="270" t="s">
        <v>478</v>
      </c>
      <c r="C44" s="270" t="s">
        <v>438</v>
      </c>
      <c r="D44" s="172" t="s">
        <v>452</v>
      </c>
      <c r="E44" s="342" t="e">
        <f t="shared" si="0"/>
        <v>#DIV/0!</v>
      </c>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8"/>
      <c r="BE44" s="418"/>
      <c r="BF44" s="418"/>
      <c r="BG44" s="418"/>
      <c r="BH44" s="418"/>
      <c r="BI44" s="418"/>
      <c r="BJ44" s="418"/>
      <c r="BK44" s="418"/>
      <c r="BL44" s="418"/>
      <c r="BM44" s="418"/>
      <c r="BN44" s="418"/>
      <c r="BO44" s="418"/>
      <c r="BP44" s="418"/>
      <c r="BQ44" s="418"/>
      <c r="BR44" s="418"/>
      <c r="BS44" s="418"/>
      <c r="BT44" s="418"/>
      <c r="BU44" s="418"/>
      <c r="BV44" s="418"/>
      <c r="BW44" s="418"/>
      <c r="BX44" s="418"/>
      <c r="BY44" s="418"/>
      <c r="BZ44" s="418"/>
      <c r="CA44" s="418"/>
      <c r="CB44" s="418"/>
      <c r="CC44" s="418"/>
      <c r="CD44" s="418"/>
      <c r="CE44" s="418"/>
      <c r="CF44" s="418"/>
      <c r="CG44" s="418"/>
      <c r="CH44" s="418"/>
    </row>
    <row r="45" spans="1:86" s="270" customFormat="1" x14ac:dyDescent="0.6">
      <c r="A45" s="270" t="s">
        <v>257</v>
      </c>
      <c r="B45" s="270" t="s">
        <v>478</v>
      </c>
      <c r="C45" s="270" t="s">
        <v>447</v>
      </c>
      <c r="D45" s="172" t="s">
        <v>331</v>
      </c>
      <c r="E45" s="342" t="e">
        <f t="shared" si="0"/>
        <v>#DIV/0!</v>
      </c>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417"/>
      <c r="AR45" s="417"/>
      <c r="AS45" s="417"/>
      <c r="AT45" s="417"/>
      <c r="AU45" s="417"/>
      <c r="AV45" s="417"/>
      <c r="AW45" s="417"/>
      <c r="AX45" s="417"/>
      <c r="AY45" s="417"/>
      <c r="AZ45" s="417"/>
      <c r="BA45" s="417"/>
      <c r="BB45" s="417"/>
      <c r="BC45" s="417"/>
      <c r="BD45" s="417"/>
      <c r="BE45" s="417"/>
      <c r="BF45" s="417"/>
      <c r="BG45" s="417"/>
      <c r="BH45" s="417"/>
      <c r="BI45" s="417"/>
      <c r="BJ45" s="417"/>
      <c r="BK45" s="417"/>
      <c r="BL45" s="417"/>
      <c r="BM45" s="417"/>
      <c r="BN45" s="417"/>
      <c r="BO45" s="417"/>
      <c r="BP45" s="417"/>
      <c r="BQ45" s="417"/>
      <c r="BR45" s="417"/>
      <c r="BS45" s="417"/>
      <c r="BT45" s="417"/>
      <c r="BU45" s="417"/>
      <c r="BV45" s="417"/>
      <c r="BW45" s="417"/>
      <c r="BX45" s="417"/>
      <c r="BY45" s="417"/>
      <c r="BZ45" s="417"/>
      <c r="CA45" s="417"/>
      <c r="CB45" s="417"/>
      <c r="CC45" s="417"/>
      <c r="CD45" s="417"/>
      <c r="CE45" s="417"/>
      <c r="CF45" s="417"/>
      <c r="CG45" s="417"/>
      <c r="CH45" s="417"/>
    </row>
    <row r="46" spans="1:86" s="270" customFormat="1" x14ac:dyDescent="0.6">
      <c r="A46" s="270" t="s">
        <v>257</v>
      </c>
      <c r="B46" s="270" t="s">
        <v>478</v>
      </c>
      <c r="C46" s="270" t="s">
        <v>447</v>
      </c>
      <c r="D46" s="172" t="s">
        <v>332</v>
      </c>
      <c r="E46" s="342" t="e">
        <f t="shared" si="0"/>
        <v>#DIV/0!</v>
      </c>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L46" s="416"/>
      <c r="AM46" s="416"/>
      <c r="AN46" s="416"/>
      <c r="AO46" s="416"/>
      <c r="AP46" s="416"/>
      <c r="AQ46" s="416"/>
      <c r="AR46" s="416"/>
      <c r="AS46" s="416"/>
      <c r="AT46" s="416"/>
      <c r="AU46" s="416"/>
      <c r="AV46" s="416"/>
      <c r="AW46" s="416"/>
      <c r="AX46" s="416"/>
      <c r="AY46" s="416"/>
      <c r="AZ46" s="416"/>
      <c r="BA46" s="416"/>
      <c r="BB46" s="416"/>
      <c r="BC46" s="416"/>
      <c r="BD46" s="416"/>
      <c r="BE46" s="416"/>
      <c r="BF46" s="416"/>
      <c r="BG46" s="416"/>
      <c r="BH46" s="416"/>
      <c r="BI46" s="416"/>
      <c r="BJ46" s="416"/>
      <c r="BK46" s="416"/>
      <c r="BL46" s="416"/>
      <c r="BM46" s="416"/>
      <c r="BN46" s="416"/>
      <c r="BO46" s="416"/>
      <c r="BP46" s="416"/>
      <c r="BQ46" s="416"/>
      <c r="BR46" s="416"/>
      <c r="BS46" s="416"/>
      <c r="BT46" s="416"/>
      <c r="BU46" s="416"/>
      <c r="BV46" s="416"/>
      <c r="BW46" s="416"/>
      <c r="BX46" s="416"/>
      <c r="BY46" s="416"/>
      <c r="BZ46" s="416"/>
      <c r="CA46" s="416"/>
      <c r="CB46" s="416"/>
      <c r="CC46" s="416"/>
      <c r="CD46" s="416"/>
      <c r="CE46" s="416"/>
      <c r="CF46" s="416"/>
      <c r="CG46" s="416"/>
      <c r="CH46" s="416"/>
    </row>
    <row r="47" spans="1:86" s="270" customFormat="1" x14ac:dyDescent="0.6">
      <c r="A47" s="270" t="s">
        <v>257</v>
      </c>
      <c r="B47" s="270" t="s">
        <v>478</v>
      </c>
      <c r="C47" s="270" t="s">
        <v>447</v>
      </c>
      <c r="D47" s="172" t="s">
        <v>340</v>
      </c>
      <c r="E47" s="342" t="e">
        <f t="shared" si="0"/>
        <v>#DIV/0!</v>
      </c>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6"/>
      <c r="AN47" s="416"/>
      <c r="AO47" s="416"/>
      <c r="AP47" s="416"/>
      <c r="AQ47" s="416"/>
      <c r="AR47" s="416"/>
      <c r="AS47" s="416"/>
      <c r="AT47" s="416"/>
      <c r="AU47" s="416"/>
      <c r="AV47" s="416"/>
      <c r="AW47" s="416"/>
      <c r="AX47" s="416"/>
      <c r="AY47" s="416"/>
      <c r="AZ47" s="416"/>
      <c r="BA47" s="416"/>
      <c r="BB47" s="416"/>
      <c r="BC47" s="416"/>
      <c r="BD47" s="416"/>
      <c r="BE47" s="416"/>
      <c r="BF47" s="416"/>
      <c r="BG47" s="416"/>
      <c r="BH47" s="416"/>
      <c r="BI47" s="416"/>
      <c r="BJ47" s="416"/>
      <c r="BK47" s="416"/>
      <c r="BL47" s="416"/>
      <c r="BM47" s="416"/>
      <c r="BN47" s="416"/>
      <c r="BO47" s="416"/>
      <c r="BP47" s="416"/>
      <c r="BQ47" s="416"/>
      <c r="BR47" s="416"/>
      <c r="BS47" s="416"/>
      <c r="BT47" s="416"/>
      <c r="BU47" s="416"/>
      <c r="BV47" s="416"/>
      <c r="BW47" s="416"/>
      <c r="BX47" s="416"/>
      <c r="BY47" s="416"/>
      <c r="BZ47" s="416"/>
      <c r="CA47" s="416"/>
      <c r="CB47" s="416"/>
      <c r="CC47" s="416"/>
      <c r="CD47" s="416"/>
      <c r="CE47" s="416"/>
      <c r="CF47" s="416"/>
      <c r="CG47" s="416"/>
      <c r="CH47" s="416"/>
    </row>
    <row r="48" spans="1:86" s="270" customFormat="1" x14ac:dyDescent="0.6">
      <c r="A48" s="270" t="s">
        <v>257</v>
      </c>
      <c r="B48" s="270" t="s">
        <v>478</v>
      </c>
      <c r="C48" s="270" t="s">
        <v>447</v>
      </c>
      <c r="D48" s="172" t="s">
        <v>333</v>
      </c>
      <c r="E48" s="342" t="e">
        <f t="shared" si="0"/>
        <v>#DIV/0!</v>
      </c>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16"/>
      <c r="BQ48" s="416"/>
      <c r="BR48" s="416"/>
      <c r="BS48" s="416"/>
      <c r="BT48" s="416"/>
      <c r="BU48" s="416"/>
      <c r="BV48" s="416"/>
      <c r="BW48" s="416"/>
      <c r="BX48" s="416"/>
      <c r="BY48" s="416"/>
      <c r="BZ48" s="416"/>
      <c r="CA48" s="416"/>
      <c r="CB48" s="416"/>
      <c r="CC48" s="416"/>
      <c r="CD48" s="416"/>
      <c r="CE48" s="416"/>
      <c r="CF48" s="416"/>
      <c r="CG48" s="416"/>
      <c r="CH48" s="416"/>
    </row>
    <row r="49" spans="1:86" s="270" customFormat="1" x14ac:dyDescent="0.6">
      <c r="A49" s="270" t="s">
        <v>257</v>
      </c>
      <c r="B49" s="270" t="s">
        <v>478</v>
      </c>
      <c r="C49" s="270" t="s">
        <v>447</v>
      </c>
      <c r="D49" s="172" t="s">
        <v>334</v>
      </c>
      <c r="E49" s="342" t="e">
        <f t="shared" si="0"/>
        <v>#DIV/0!</v>
      </c>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6"/>
      <c r="AS49" s="416"/>
      <c r="AT49" s="416"/>
      <c r="AU49" s="416"/>
      <c r="AV49" s="416"/>
      <c r="AW49" s="416"/>
      <c r="AX49" s="416"/>
      <c r="AY49" s="416"/>
      <c r="AZ49" s="416"/>
      <c r="BA49" s="416"/>
      <c r="BB49" s="416"/>
      <c r="BC49" s="416"/>
      <c r="BD49" s="416"/>
      <c r="BE49" s="416"/>
      <c r="BF49" s="416"/>
      <c r="BG49" s="416"/>
      <c r="BH49" s="416"/>
      <c r="BI49" s="416"/>
      <c r="BJ49" s="416"/>
      <c r="BK49" s="416"/>
      <c r="BL49" s="416"/>
      <c r="BM49" s="416"/>
      <c r="BN49" s="416"/>
      <c r="BO49" s="416"/>
      <c r="BP49" s="416"/>
      <c r="BQ49" s="416"/>
      <c r="BR49" s="416"/>
      <c r="BS49" s="416"/>
      <c r="BT49" s="416"/>
      <c r="BU49" s="416"/>
      <c r="BV49" s="416"/>
      <c r="BW49" s="416"/>
      <c r="BX49" s="416"/>
      <c r="BY49" s="416"/>
      <c r="BZ49" s="416"/>
      <c r="CA49" s="416"/>
      <c r="CB49" s="416"/>
      <c r="CC49" s="416"/>
      <c r="CD49" s="416"/>
      <c r="CE49" s="416"/>
      <c r="CF49" s="416"/>
      <c r="CG49" s="416"/>
      <c r="CH49" s="416"/>
    </row>
    <row r="50" spans="1:86" s="270" customFormat="1" x14ac:dyDescent="0.6">
      <c r="A50" s="270" t="s">
        <v>257</v>
      </c>
      <c r="B50" s="270" t="s">
        <v>478</v>
      </c>
      <c r="C50" s="270" t="s">
        <v>447</v>
      </c>
      <c r="D50" s="172" t="s">
        <v>341</v>
      </c>
      <c r="E50" s="342" t="e">
        <f t="shared" si="0"/>
        <v>#DIV/0!</v>
      </c>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416"/>
      <c r="AL50" s="416"/>
      <c r="AM50" s="416"/>
      <c r="AN50" s="416"/>
      <c r="AO50" s="416"/>
      <c r="AP50" s="416"/>
      <c r="AQ50" s="416"/>
      <c r="AR50" s="416"/>
      <c r="AS50" s="416"/>
      <c r="AT50" s="416"/>
      <c r="AU50" s="416"/>
      <c r="AV50" s="416"/>
      <c r="AW50" s="416"/>
      <c r="AX50" s="416"/>
      <c r="AY50" s="416"/>
      <c r="AZ50" s="416"/>
      <c r="BA50" s="416"/>
      <c r="BB50" s="416"/>
      <c r="BC50" s="416"/>
      <c r="BD50" s="416"/>
      <c r="BE50" s="416"/>
      <c r="BF50" s="416"/>
      <c r="BG50" s="416"/>
      <c r="BH50" s="416"/>
      <c r="BI50" s="416"/>
      <c r="BJ50" s="416"/>
      <c r="BK50" s="416"/>
      <c r="BL50" s="416"/>
      <c r="BM50" s="416"/>
      <c r="BN50" s="416"/>
      <c r="BO50" s="416"/>
      <c r="BP50" s="416"/>
      <c r="BQ50" s="416"/>
      <c r="BR50" s="416"/>
      <c r="BS50" s="416"/>
      <c r="BT50" s="416"/>
      <c r="BU50" s="416"/>
      <c r="BV50" s="416"/>
      <c r="BW50" s="416"/>
      <c r="BX50" s="416"/>
      <c r="BY50" s="416"/>
      <c r="BZ50" s="416"/>
      <c r="CA50" s="416"/>
      <c r="CB50" s="416"/>
      <c r="CC50" s="416"/>
      <c r="CD50" s="416"/>
      <c r="CE50" s="416"/>
      <c r="CF50" s="416"/>
      <c r="CG50" s="416"/>
      <c r="CH50" s="416"/>
    </row>
    <row r="51" spans="1:86" s="270" customFormat="1" x14ac:dyDescent="0.6">
      <c r="A51" s="270" t="s">
        <v>257</v>
      </c>
      <c r="B51" s="270" t="s">
        <v>478</v>
      </c>
      <c r="C51" s="270" t="s">
        <v>447</v>
      </c>
      <c r="D51" s="172" t="s">
        <v>370</v>
      </c>
      <c r="E51" s="342" t="e">
        <f t="shared" si="0"/>
        <v>#DIV/0!</v>
      </c>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416"/>
      <c r="AJ51" s="416"/>
      <c r="AK51" s="416"/>
      <c r="AL51" s="416"/>
      <c r="AM51" s="416"/>
      <c r="AN51" s="416"/>
      <c r="AO51" s="416"/>
      <c r="AP51" s="416"/>
      <c r="AQ51" s="416"/>
      <c r="AR51" s="416"/>
      <c r="AS51" s="416"/>
      <c r="AT51" s="416"/>
      <c r="AU51" s="416"/>
      <c r="AV51" s="416"/>
      <c r="AW51" s="416"/>
      <c r="AX51" s="416"/>
      <c r="AY51" s="416"/>
      <c r="AZ51" s="416"/>
      <c r="BA51" s="416"/>
      <c r="BB51" s="416"/>
      <c r="BC51" s="416"/>
      <c r="BD51" s="416"/>
      <c r="BE51" s="416"/>
      <c r="BF51" s="416"/>
      <c r="BG51" s="416"/>
      <c r="BH51" s="416"/>
      <c r="BI51" s="416"/>
      <c r="BJ51" s="416"/>
      <c r="BK51" s="416"/>
      <c r="BL51" s="416"/>
      <c r="BM51" s="416"/>
      <c r="BN51" s="416"/>
      <c r="BO51" s="416"/>
      <c r="BP51" s="416"/>
      <c r="BQ51" s="416"/>
      <c r="BR51" s="416"/>
      <c r="BS51" s="416"/>
      <c r="BT51" s="416"/>
      <c r="BU51" s="416"/>
      <c r="BV51" s="416"/>
      <c r="BW51" s="416"/>
      <c r="BX51" s="416"/>
      <c r="BY51" s="416"/>
      <c r="BZ51" s="416"/>
      <c r="CA51" s="416"/>
      <c r="CB51" s="416"/>
      <c r="CC51" s="416"/>
      <c r="CD51" s="416"/>
      <c r="CE51" s="416"/>
      <c r="CF51" s="416"/>
      <c r="CG51" s="416"/>
      <c r="CH51" s="416"/>
    </row>
    <row r="52" spans="1:86" s="270" customFormat="1" x14ac:dyDescent="0.6">
      <c r="A52" s="270" t="s">
        <v>257</v>
      </c>
      <c r="B52" s="270" t="s">
        <v>478</v>
      </c>
      <c r="C52" s="270" t="s">
        <v>447</v>
      </c>
      <c r="D52" s="172" t="s">
        <v>371</v>
      </c>
      <c r="E52" s="342" t="e">
        <f t="shared" si="0"/>
        <v>#DIV/0!</v>
      </c>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L52" s="416"/>
      <c r="AM52" s="416"/>
      <c r="AN52" s="416"/>
      <c r="AO52" s="416"/>
      <c r="AP52" s="416"/>
      <c r="AQ52" s="416"/>
      <c r="AR52" s="416"/>
      <c r="AS52" s="416"/>
      <c r="AT52" s="416"/>
      <c r="AU52" s="416"/>
      <c r="AV52" s="416"/>
      <c r="AW52" s="416"/>
      <c r="AX52" s="416"/>
      <c r="AY52" s="416"/>
      <c r="AZ52" s="416"/>
      <c r="BA52" s="416"/>
      <c r="BB52" s="416"/>
      <c r="BC52" s="416"/>
      <c r="BD52" s="416"/>
      <c r="BE52" s="416"/>
      <c r="BF52" s="416"/>
      <c r="BG52" s="416"/>
      <c r="BH52" s="416"/>
      <c r="BI52" s="416"/>
      <c r="BJ52" s="416"/>
      <c r="BK52" s="416"/>
      <c r="BL52" s="416"/>
      <c r="BM52" s="416"/>
      <c r="BN52" s="416"/>
      <c r="BO52" s="416"/>
      <c r="BP52" s="416"/>
      <c r="BQ52" s="416"/>
      <c r="BR52" s="416"/>
      <c r="BS52" s="416"/>
      <c r="BT52" s="416"/>
      <c r="BU52" s="416"/>
      <c r="BV52" s="416"/>
      <c r="BW52" s="416"/>
      <c r="BX52" s="416"/>
      <c r="BY52" s="416"/>
      <c r="BZ52" s="416"/>
      <c r="CA52" s="416"/>
      <c r="CB52" s="416"/>
      <c r="CC52" s="416"/>
      <c r="CD52" s="416"/>
      <c r="CE52" s="416"/>
      <c r="CF52" s="416"/>
      <c r="CG52" s="416"/>
      <c r="CH52" s="416"/>
    </row>
    <row r="53" spans="1:86" s="270" customFormat="1" x14ac:dyDescent="0.6">
      <c r="A53" s="270" t="s">
        <v>257</v>
      </c>
      <c r="B53" s="270" t="s">
        <v>478</v>
      </c>
      <c r="C53" s="270" t="s">
        <v>447</v>
      </c>
      <c r="D53" s="172" t="s">
        <v>348</v>
      </c>
      <c r="E53" s="342" t="e">
        <f t="shared" si="0"/>
        <v>#DIV/0!</v>
      </c>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c r="AG53" s="416"/>
      <c r="AH53" s="416"/>
      <c r="AI53" s="416"/>
      <c r="AJ53" s="416"/>
      <c r="AK53" s="416"/>
      <c r="AL53" s="416"/>
      <c r="AM53" s="416"/>
      <c r="AN53" s="416"/>
      <c r="AO53" s="416"/>
      <c r="AP53" s="416"/>
      <c r="AQ53" s="416"/>
      <c r="AR53" s="416"/>
      <c r="AS53" s="416"/>
      <c r="AT53" s="416"/>
      <c r="AU53" s="416"/>
      <c r="AV53" s="416"/>
      <c r="AW53" s="416"/>
      <c r="AX53" s="416"/>
      <c r="AY53" s="416"/>
      <c r="AZ53" s="416"/>
      <c r="BA53" s="416"/>
      <c r="BB53" s="416"/>
      <c r="BC53" s="416"/>
      <c r="BD53" s="416"/>
      <c r="BE53" s="416"/>
      <c r="BF53" s="416"/>
      <c r="BG53" s="416"/>
      <c r="BH53" s="416"/>
      <c r="BI53" s="416"/>
      <c r="BJ53" s="416"/>
      <c r="BK53" s="416"/>
      <c r="BL53" s="416"/>
      <c r="BM53" s="416"/>
      <c r="BN53" s="416"/>
      <c r="BO53" s="416"/>
      <c r="BP53" s="416"/>
      <c r="BQ53" s="416"/>
      <c r="BR53" s="416"/>
      <c r="BS53" s="416"/>
      <c r="BT53" s="416"/>
      <c r="BU53" s="416"/>
      <c r="BV53" s="416"/>
      <c r="BW53" s="416"/>
      <c r="BX53" s="416"/>
      <c r="BY53" s="416"/>
      <c r="BZ53" s="416"/>
      <c r="CA53" s="416"/>
      <c r="CB53" s="416"/>
      <c r="CC53" s="416"/>
      <c r="CD53" s="416"/>
      <c r="CE53" s="416"/>
      <c r="CF53" s="416"/>
      <c r="CG53" s="416"/>
      <c r="CH53" s="416"/>
    </row>
    <row r="54" spans="1:86" s="270" customFormat="1" x14ac:dyDescent="0.6">
      <c r="A54" s="270" t="s">
        <v>257</v>
      </c>
      <c r="B54" s="270" t="s">
        <v>478</v>
      </c>
      <c r="C54" s="270" t="s">
        <v>447</v>
      </c>
      <c r="D54" s="172" t="s">
        <v>347</v>
      </c>
      <c r="E54" s="342" t="e">
        <f t="shared" si="0"/>
        <v>#DIV/0!</v>
      </c>
      <c r="F54" s="416"/>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c r="AJ54" s="416"/>
      <c r="AK54" s="416"/>
      <c r="AL54" s="416"/>
      <c r="AM54" s="416"/>
      <c r="AN54" s="416"/>
      <c r="AO54" s="416"/>
      <c r="AP54" s="416"/>
      <c r="AQ54" s="416"/>
      <c r="AR54" s="416"/>
      <c r="AS54" s="416"/>
      <c r="AT54" s="416"/>
      <c r="AU54" s="416"/>
      <c r="AV54" s="416"/>
      <c r="AW54" s="416"/>
      <c r="AX54" s="416"/>
      <c r="AY54" s="416"/>
      <c r="AZ54" s="416"/>
      <c r="BA54" s="416"/>
      <c r="BB54" s="416"/>
      <c r="BC54" s="416"/>
      <c r="BD54" s="416"/>
      <c r="BE54" s="416"/>
      <c r="BF54" s="416"/>
      <c r="BG54" s="416"/>
      <c r="BH54" s="416"/>
      <c r="BI54" s="416"/>
      <c r="BJ54" s="416"/>
      <c r="BK54" s="416"/>
      <c r="BL54" s="416"/>
      <c r="BM54" s="416"/>
      <c r="BN54" s="416"/>
      <c r="BO54" s="416"/>
      <c r="BP54" s="416"/>
      <c r="BQ54" s="416"/>
      <c r="BR54" s="416"/>
      <c r="BS54" s="416"/>
      <c r="BT54" s="416"/>
      <c r="BU54" s="416"/>
      <c r="BV54" s="416"/>
      <c r="BW54" s="416"/>
      <c r="BX54" s="416"/>
      <c r="BY54" s="416"/>
      <c r="BZ54" s="416"/>
      <c r="CA54" s="416"/>
      <c r="CB54" s="416"/>
      <c r="CC54" s="416"/>
      <c r="CD54" s="416"/>
      <c r="CE54" s="416"/>
      <c r="CF54" s="416"/>
      <c r="CG54" s="416"/>
      <c r="CH54" s="416"/>
    </row>
    <row r="55" spans="1:86" s="270" customFormat="1" x14ac:dyDescent="0.6">
      <c r="A55" s="270" t="s">
        <v>257</v>
      </c>
      <c r="B55" s="270" t="s">
        <v>478</v>
      </c>
      <c r="C55" s="270" t="s">
        <v>447</v>
      </c>
      <c r="D55" s="172" t="s">
        <v>335</v>
      </c>
      <c r="E55" s="342" t="e">
        <f t="shared" si="0"/>
        <v>#DIV/0!</v>
      </c>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c r="AI55" s="416"/>
      <c r="AJ55" s="416"/>
      <c r="AK55" s="416"/>
      <c r="AL55" s="416"/>
      <c r="AM55" s="416"/>
      <c r="AN55" s="416"/>
      <c r="AO55" s="416"/>
      <c r="AP55" s="416"/>
      <c r="AQ55" s="416"/>
      <c r="AR55" s="416"/>
      <c r="AS55" s="416"/>
      <c r="AT55" s="416"/>
      <c r="AU55" s="416"/>
      <c r="AV55" s="416"/>
      <c r="AW55" s="416"/>
      <c r="AX55" s="416"/>
      <c r="AY55" s="416"/>
      <c r="AZ55" s="416"/>
      <c r="BA55" s="416"/>
      <c r="BB55" s="416"/>
      <c r="BC55" s="416"/>
      <c r="BD55" s="416"/>
      <c r="BE55" s="416"/>
      <c r="BF55" s="416"/>
      <c r="BG55" s="416"/>
      <c r="BH55" s="416"/>
      <c r="BI55" s="416"/>
      <c r="BJ55" s="416"/>
      <c r="BK55" s="416"/>
      <c r="BL55" s="416"/>
      <c r="BM55" s="416"/>
      <c r="BN55" s="416"/>
      <c r="BO55" s="416"/>
      <c r="BP55" s="416"/>
      <c r="BQ55" s="416"/>
      <c r="BR55" s="416"/>
      <c r="BS55" s="416"/>
      <c r="BT55" s="416"/>
      <c r="BU55" s="416"/>
      <c r="BV55" s="416"/>
      <c r="BW55" s="416"/>
      <c r="BX55" s="416"/>
      <c r="BY55" s="416"/>
      <c r="BZ55" s="416"/>
      <c r="CA55" s="416"/>
      <c r="CB55" s="416"/>
      <c r="CC55" s="416"/>
      <c r="CD55" s="416"/>
      <c r="CE55" s="416"/>
      <c r="CF55" s="416"/>
      <c r="CG55" s="416"/>
      <c r="CH55" s="416"/>
    </row>
    <row r="56" spans="1:86" s="270" customFormat="1" x14ac:dyDescent="0.6">
      <c r="A56" s="270" t="s">
        <v>257</v>
      </c>
      <c r="B56" s="270" t="s">
        <v>478</v>
      </c>
      <c r="C56" s="270" t="s">
        <v>447</v>
      </c>
      <c r="D56" s="172" t="s">
        <v>342</v>
      </c>
      <c r="E56" s="342" t="e">
        <f t="shared" si="0"/>
        <v>#DIV/0!</v>
      </c>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416"/>
      <c r="AJ56" s="416"/>
      <c r="AK56" s="416"/>
      <c r="AL56" s="416"/>
      <c r="AM56" s="416"/>
      <c r="AN56" s="416"/>
      <c r="AO56" s="416"/>
      <c r="AP56" s="416"/>
      <c r="AQ56" s="416"/>
      <c r="AR56" s="416"/>
      <c r="AS56" s="416"/>
      <c r="AT56" s="416"/>
      <c r="AU56" s="416"/>
      <c r="AV56" s="416"/>
      <c r="AW56" s="416"/>
      <c r="AX56" s="416"/>
      <c r="AY56" s="416"/>
      <c r="AZ56" s="416"/>
      <c r="BA56" s="416"/>
      <c r="BB56" s="416"/>
      <c r="BC56" s="416"/>
      <c r="BD56" s="416"/>
      <c r="BE56" s="416"/>
      <c r="BF56" s="416"/>
      <c r="BG56" s="416"/>
      <c r="BH56" s="416"/>
      <c r="BI56" s="416"/>
      <c r="BJ56" s="416"/>
      <c r="BK56" s="416"/>
      <c r="BL56" s="416"/>
      <c r="BM56" s="416"/>
      <c r="BN56" s="416"/>
      <c r="BO56" s="416"/>
      <c r="BP56" s="416"/>
      <c r="BQ56" s="416"/>
      <c r="BR56" s="416"/>
      <c r="BS56" s="416"/>
      <c r="BT56" s="416"/>
      <c r="BU56" s="416"/>
      <c r="BV56" s="416"/>
      <c r="BW56" s="416"/>
      <c r="BX56" s="416"/>
      <c r="BY56" s="416"/>
      <c r="BZ56" s="416"/>
      <c r="CA56" s="416"/>
      <c r="CB56" s="416"/>
      <c r="CC56" s="416"/>
      <c r="CD56" s="416"/>
      <c r="CE56" s="416"/>
      <c r="CF56" s="416"/>
      <c r="CG56" s="416"/>
      <c r="CH56" s="416"/>
    </row>
    <row r="57" spans="1:86" s="270" customFormat="1" x14ac:dyDescent="0.6">
      <c r="A57" s="270" t="s">
        <v>257</v>
      </c>
      <c r="B57" s="270" t="s">
        <v>478</v>
      </c>
      <c r="C57" s="270" t="s">
        <v>447</v>
      </c>
      <c r="D57" s="172" t="s">
        <v>336</v>
      </c>
      <c r="E57" s="342" t="e">
        <f t="shared" si="0"/>
        <v>#DIV/0!</v>
      </c>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6"/>
      <c r="AY57" s="416"/>
      <c r="AZ57" s="416"/>
      <c r="BA57" s="416"/>
      <c r="BB57" s="416"/>
      <c r="BC57" s="416"/>
      <c r="BD57" s="416"/>
      <c r="BE57" s="416"/>
      <c r="BF57" s="416"/>
      <c r="BG57" s="416"/>
      <c r="BH57" s="416"/>
      <c r="BI57" s="416"/>
      <c r="BJ57" s="416"/>
      <c r="BK57" s="416"/>
      <c r="BL57" s="416"/>
      <c r="BM57" s="416"/>
      <c r="BN57" s="416"/>
      <c r="BO57" s="416"/>
      <c r="BP57" s="416"/>
      <c r="BQ57" s="416"/>
      <c r="BR57" s="416"/>
      <c r="BS57" s="416"/>
      <c r="BT57" s="416"/>
      <c r="BU57" s="416"/>
      <c r="BV57" s="416"/>
      <c r="BW57" s="416"/>
      <c r="BX57" s="416"/>
      <c r="BY57" s="416"/>
      <c r="BZ57" s="416"/>
      <c r="CA57" s="416"/>
      <c r="CB57" s="416"/>
      <c r="CC57" s="416"/>
      <c r="CD57" s="416"/>
      <c r="CE57" s="416"/>
      <c r="CF57" s="416"/>
      <c r="CG57" s="416"/>
      <c r="CH57" s="416"/>
    </row>
    <row r="58" spans="1:86" s="270" customFormat="1" x14ac:dyDescent="0.6">
      <c r="A58" s="270" t="s">
        <v>257</v>
      </c>
      <c r="B58" s="270" t="s">
        <v>478</v>
      </c>
      <c r="C58" s="270" t="s">
        <v>447</v>
      </c>
      <c r="D58" s="172" t="s">
        <v>343</v>
      </c>
      <c r="E58" s="342" t="e">
        <f t="shared" si="0"/>
        <v>#DIV/0!</v>
      </c>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M58" s="416"/>
      <c r="AN58" s="416"/>
      <c r="AO58" s="416"/>
      <c r="AP58" s="416"/>
      <c r="AQ58" s="416"/>
      <c r="AR58" s="416"/>
      <c r="AS58" s="416"/>
      <c r="AT58" s="416"/>
      <c r="AU58" s="416"/>
      <c r="AV58" s="416"/>
      <c r="AW58" s="416"/>
      <c r="AX58" s="416"/>
      <c r="AY58" s="416"/>
      <c r="AZ58" s="416"/>
      <c r="BA58" s="416"/>
      <c r="BB58" s="416"/>
      <c r="BC58" s="416"/>
      <c r="BD58" s="416"/>
      <c r="BE58" s="416"/>
      <c r="BF58" s="416"/>
      <c r="BG58" s="416"/>
      <c r="BH58" s="416"/>
      <c r="BI58" s="416"/>
      <c r="BJ58" s="416"/>
      <c r="BK58" s="416"/>
      <c r="BL58" s="416"/>
      <c r="BM58" s="416"/>
      <c r="BN58" s="416"/>
      <c r="BO58" s="416"/>
      <c r="BP58" s="416"/>
      <c r="BQ58" s="416"/>
      <c r="BR58" s="416"/>
      <c r="BS58" s="416"/>
      <c r="BT58" s="416"/>
      <c r="BU58" s="416"/>
      <c r="BV58" s="416"/>
      <c r="BW58" s="416"/>
      <c r="BX58" s="416"/>
      <c r="BY58" s="416"/>
      <c r="BZ58" s="416"/>
      <c r="CA58" s="416"/>
      <c r="CB58" s="416"/>
      <c r="CC58" s="416"/>
      <c r="CD58" s="416"/>
      <c r="CE58" s="416"/>
      <c r="CF58" s="416"/>
      <c r="CG58" s="416"/>
      <c r="CH58" s="416"/>
    </row>
    <row r="59" spans="1:86" s="270" customFormat="1" x14ac:dyDescent="0.6">
      <c r="A59" s="270" t="s">
        <v>257</v>
      </c>
      <c r="B59" s="270" t="s">
        <v>478</v>
      </c>
      <c r="C59" s="270" t="s">
        <v>447</v>
      </c>
      <c r="D59" s="172" t="s">
        <v>337</v>
      </c>
      <c r="E59" s="342" t="e">
        <f t="shared" si="0"/>
        <v>#DIV/0!</v>
      </c>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c r="AG59" s="416"/>
      <c r="AH59" s="416"/>
      <c r="AI59" s="416"/>
      <c r="AJ59" s="416"/>
      <c r="AK59" s="416"/>
      <c r="AL59" s="416"/>
      <c r="AM59" s="416"/>
      <c r="AN59" s="416"/>
      <c r="AO59" s="416"/>
      <c r="AP59" s="416"/>
      <c r="AQ59" s="416"/>
      <c r="AR59" s="416"/>
      <c r="AS59" s="416"/>
      <c r="AT59" s="416"/>
      <c r="AU59" s="416"/>
      <c r="AV59" s="416"/>
      <c r="AW59" s="416"/>
      <c r="AX59" s="416"/>
      <c r="AY59" s="416"/>
      <c r="AZ59" s="416"/>
      <c r="BA59" s="416"/>
      <c r="BB59" s="416"/>
      <c r="BC59" s="416"/>
      <c r="BD59" s="416"/>
      <c r="BE59" s="416"/>
      <c r="BF59" s="416"/>
      <c r="BG59" s="416"/>
      <c r="BH59" s="416"/>
      <c r="BI59" s="416"/>
      <c r="BJ59" s="416"/>
      <c r="BK59" s="416"/>
      <c r="BL59" s="416"/>
      <c r="BM59" s="416"/>
      <c r="BN59" s="416"/>
      <c r="BO59" s="416"/>
      <c r="BP59" s="416"/>
      <c r="BQ59" s="416"/>
      <c r="BR59" s="416"/>
      <c r="BS59" s="416"/>
      <c r="BT59" s="416"/>
      <c r="BU59" s="416"/>
      <c r="BV59" s="416"/>
      <c r="BW59" s="416"/>
      <c r="BX59" s="416"/>
      <c r="BY59" s="416"/>
      <c r="BZ59" s="416"/>
      <c r="CA59" s="416"/>
      <c r="CB59" s="416"/>
      <c r="CC59" s="416"/>
      <c r="CD59" s="416"/>
      <c r="CE59" s="416"/>
      <c r="CF59" s="416"/>
      <c r="CG59" s="416"/>
      <c r="CH59" s="416"/>
    </row>
    <row r="60" spans="1:86" s="270" customFormat="1" x14ac:dyDescent="0.6">
      <c r="A60" s="270" t="s">
        <v>257</v>
      </c>
      <c r="B60" s="270" t="s">
        <v>478</v>
      </c>
      <c r="C60" s="270" t="s">
        <v>447</v>
      </c>
      <c r="D60" s="172" t="s">
        <v>344</v>
      </c>
      <c r="E60" s="342" t="e">
        <f t="shared" si="0"/>
        <v>#DIV/0!</v>
      </c>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6"/>
      <c r="AN60" s="416"/>
      <c r="AO60" s="416"/>
      <c r="AP60" s="416"/>
      <c r="AQ60" s="416"/>
      <c r="AR60" s="416"/>
      <c r="AS60" s="416"/>
      <c r="AT60" s="416"/>
      <c r="AU60" s="416"/>
      <c r="AV60" s="416"/>
      <c r="AW60" s="416"/>
      <c r="AX60" s="416"/>
      <c r="AY60" s="416"/>
      <c r="AZ60" s="416"/>
      <c r="BA60" s="416"/>
      <c r="BB60" s="416"/>
      <c r="BC60" s="416"/>
      <c r="BD60" s="416"/>
      <c r="BE60" s="416"/>
      <c r="BF60" s="416"/>
      <c r="BG60" s="416"/>
      <c r="BH60" s="416"/>
      <c r="BI60" s="416"/>
      <c r="BJ60" s="416"/>
      <c r="BK60" s="416"/>
      <c r="BL60" s="416"/>
      <c r="BM60" s="416"/>
      <c r="BN60" s="416"/>
      <c r="BO60" s="416"/>
      <c r="BP60" s="416"/>
      <c r="BQ60" s="416"/>
      <c r="BR60" s="416"/>
      <c r="BS60" s="416"/>
      <c r="BT60" s="416"/>
      <c r="BU60" s="416"/>
      <c r="BV60" s="416"/>
      <c r="BW60" s="416"/>
      <c r="BX60" s="416"/>
      <c r="BY60" s="416"/>
      <c r="BZ60" s="416"/>
      <c r="CA60" s="416"/>
      <c r="CB60" s="416"/>
      <c r="CC60" s="416"/>
      <c r="CD60" s="416"/>
      <c r="CE60" s="416"/>
      <c r="CF60" s="416"/>
      <c r="CG60" s="416"/>
      <c r="CH60" s="416"/>
    </row>
    <row r="61" spans="1:86" s="270" customFormat="1" x14ac:dyDescent="0.6">
      <c r="A61" s="270" t="s">
        <v>257</v>
      </c>
      <c r="B61" s="270" t="s">
        <v>478</v>
      </c>
      <c r="C61" s="270" t="s">
        <v>447</v>
      </c>
      <c r="D61" s="172" t="s">
        <v>338</v>
      </c>
      <c r="E61" s="342" t="e">
        <f t="shared" si="0"/>
        <v>#DIV/0!</v>
      </c>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6"/>
      <c r="AT61" s="416"/>
      <c r="AU61" s="416"/>
      <c r="AV61" s="416"/>
      <c r="AW61" s="416"/>
      <c r="AX61" s="416"/>
      <c r="AY61" s="416"/>
      <c r="AZ61" s="416"/>
      <c r="BA61" s="416"/>
      <c r="BB61" s="416"/>
      <c r="BC61" s="416"/>
      <c r="BD61" s="416"/>
      <c r="BE61" s="416"/>
      <c r="BF61" s="416"/>
      <c r="BG61" s="416"/>
      <c r="BH61" s="416"/>
      <c r="BI61" s="416"/>
      <c r="BJ61" s="416"/>
      <c r="BK61" s="416"/>
      <c r="BL61" s="416"/>
      <c r="BM61" s="416"/>
      <c r="BN61" s="416"/>
      <c r="BO61" s="416"/>
      <c r="BP61" s="416"/>
      <c r="BQ61" s="416"/>
      <c r="BR61" s="416"/>
      <c r="BS61" s="416"/>
      <c r="BT61" s="416"/>
      <c r="BU61" s="416"/>
      <c r="BV61" s="416"/>
      <c r="BW61" s="416"/>
      <c r="BX61" s="416"/>
      <c r="BY61" s="416"/>
      <c r="BZ61" s="416"/>
      <c r="CA61" s="416"/>
      <c r="CB61" s="416"/>
      <c r="CC61" s="416"/>
      <c r="CD61" s="416"/>
      <c r="CE61" s="416"/>
      <c r="CF61" s="416"/>
      <c r="CG61" s="416"/>
      <c r="CH61" s="416"/>
    </row>
    <row r="62" spans="1:86" s="270" customFormat="1" x14ac:dyDescent="0.6">
      <c r="A62" s="270" t="s">
        <v>257</v>
      </c>
      <c r="B62" s="270" t="s">
        <v>478</v>
      </c>
      <c r="C62" s="270" t="s">
        <v>447</v>
      </c>
      <c r="D62" s="172" t="s">
        <v>345</v>
      </c>
      <c r="E62" s="342" t="e">
        <f t="shared" si="0"/>
        <v>#DIV/0!</v>
      </c>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416"/>
      <c r="AU62" s="416"/>
      <c r="AV62" s="416"/>
      <c r="AW62" s="416"/>
      <c r="AX62" s="416"/>
      <c r="AY62" s="416"/>
      <c r="AZ62" s="416"/>
      <c r="BA62" s="416"/>
      <c r="BB62" s="416"/>
      <c r="BC62" s="416"/>
      <c r="BD62" s="416"/>
      <c r="BE62" s="416"/>
      <c r="BF62" s="416"/>
      <c r="BG62" s="416"/>
      <c r="BH62" s="416"/>
      <c r="BI62" s="416"/>
      <c r="BJ62" s="416"/>
      <c r="BK62" s="416"/>
      <c r="BL62" s="416"/>
      <c r="BM62" s="416"/>
      <c r="BN62" s="416"/>
      <c r="BO62" s="416"/>
      <c r="BP62" s="416"/>
      <c r="BQ62" s="416"/>
      <c r="BR62" s="416"/>
      <c r="BS62" s="416"/>
      <c r="BT62" s="416"/>
      <c r="BU62" s="416"/>
      <c r="BV62" s="416"/>
      <c r="BW62" s="416"/>
      <c r="BX62" s="416"/>
      <c r="BY62" s="416"/>
      <c r="BZ62" s="416"/>
      <c r="CA62" s="416"/>
      <c r="CB62" s="416"/>
      <c r="CC62" s="416"/>
      <c r="CD62" s="416"/>
      <c r="CE62" s="416"/>
      <c r="CF62" s="416"/>
      <c r="CG62" s="416"/>
      <c r="CH62" s="416"/>
    </row>
    <row r="63" spans="1:86" s="270" customFormat="1" x14ac:dyDescent="0.6">
      <c r="A63" s="270" t="s">
        <v>257</v>
      </c>
      <c r="B63" s="270" t="s">
        <v>478</v>
      </c>
      <c r="C63" s="270" t="s">
        <v>447</v>
      </c>
      <c r="D63" s="172" t="s">
        <v>339</v>
      </c>
      <c r="E63" s="342" t="e">
        <f t="shared" si="0"/>
        <v>#DIV/0!</v>
      </c>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6"/>
      <c r="AY63" s="416"/>
      <c r="AZ63" s="416"/>
      <c r="BA63" s="416"/>
      <c r="BB63" s="416"/>
      <c r="BC63" s="416"/>
      <c r="BD63" s="416"/>
      <c r="BE63" s="416"/>
      <c r="BF63" s="416"/>
      <c r="BG63" s="416"/>
      <c r="BH63" s="416"/>
      <c r="BI63" s="416"/>
      <c r="BJ63" s="416"/>
      <c r="BK63" s="416"/>
      <c r="BL63" s="416"/>
      <c r="BM63" s="416"/>
      <c r="BN63" s="416"/>
      <c r="BO63" s="416"/>
      <c r="BP63" s="416"/>
      <c r="BQ63" s="416"/>
      <c r="BR63" s="416"/>
      <c r="BS63" s="416"/>
      <c r="BT63" s="416"/>
      <c r="BU63" s="416"/>
      <c r="BV63" s="416"/>
      <c r="BW63" s="416"/>
      <c r="BX63" s="416"/>
      <c r="BY63" s="416"/>
      <c r="BZ63" s="416"/>
      <c r="CA63" s="416"/>
      <c r="CB63" s="416"/>
      <c r="CC63" s="416"/>
      <c r="CD63" s="416"/>
      <c r="CE63" s="416"/>
      <c r="CF63" s="416"/>
      <c r="CG63" s="416"/>
      <c r="CH63" s="416"/>
    </row>
    <row r="64" spans="1:86" s="270" customFormat="1" x14ac:dyDescent="0.6">
      <c r="A64" s="270" t="s">
        <v>257</v>
      </c>
      <c r="B64" s="270" t="s">
        <v>478</v>
      </c>
      <c r="C64" s="270" t="s">
        <v>447</v>
      </c>
      <c r="D64" s="172" t="s">
        <v>346</v>
      </c>
      <c r="E64" s="342" t="e">
        <f t="shared" si="0"/>
        <v>#DIV/0!</v>
      </c>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6"/>
      <c r="AY64" s="416"/>
      <c r="AZ64" s="416"/>
      <c r="BA64" s="416"/>
      <c r="BB64" s="416"/>
      <c r="BC64" s="416"/>
      <c r="BD64" s="416"/>
      <c r="BE64" s="416"/>
      <c r="BF64" s="416"/>
      <c r="BG64" s="416"/>
      <c r="BH64" s="416"/>
      <c r="BI64" s="416"/>
      <c r="BJ64" s="416"/>
      <c r="BK64" s="416"/>
      <c r="BL64" s="416"/>
      <c r="BM64" s="416"/>
      <c r="BN64" s="416"/>
      <c r="BO64" s="416"/>
      <c r="BP64" s="416"/>
      <c r="BQ64" s="416"/>
      <c r="BR64" s="416"/>
      <c r="BS64" s="416"/>
      <c r="BT64" s="416"/>
      <c r="BU64" s="416"/>
      <c r="BV64" s="416"/>
      <c r="BW64" s="416"/>
      <c r="BX64" s="416"/>
      <c r="BY64" s="416"/>
      <c r="BZ64" s="416"/>
      <c r="CA64" s="416"/>
      <c r="CB64" s="416"/>
      <c r="CC64" s="416"/>
      <c r="CD64" s="416"/>
      <c r="CE64" s="416"/>
      <c r="CF64" s="416"/>
      <c r="CG64" s="416"/>
      <c r="CH64" s="416"/>
    </row>
    <row r="65" spans="1:86" s="270" customFormat="1" x14ac:dyDescent="0.6">
      <c r="A65" s="270" t="s">
        <v>257</v>
      </c>
      <c r="B65" s="270" t="s">
        <v>478</v>
      </c>
      <c r="C65" s="270" t="s">
        <v>447</v>
      </c>
      <c r="D65" s="172" t="s">
        <v>349</v>
      </c>
      <c r="E65" s="342" t="e">
        <f t="shared" si="0"/>
        <v>#DIV/0!</v>
      </c>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6"/>
      <c r="AL65" s="416"/>
      <c r="AM65" s="416"/>
      <c r="AN65" s="416"/>
      <c r="AO65" s="416"/>
      <c r="AP65" s="416"/>
      <c r="AQ65" s="416"/>
      <c r="AR65" s="416"/>
      <c r="AS65" s="416"/>
      <c r="AT65" s="416"/>
      <c r="AU65" s="416"/>
      <c r="AV65" s="416"/>
      <c r="AW65" s="416"/>
      <c r="AX65" s="416"/>
      <c r="AY65" s="416"/>
      <c r="AZ65" s="416"/>
      <c r="BA65" s="416"/>
      <c r="BB65" s="416"/>
      <c r="BC65" s="416"/>
      <c r="BD65" s="416"/>
      <c r="BE65" s="416"/>
      <c r="BF65" s="416"/>
      <c r="BG65" s="416"/>
      <c r="BH65" s="416"/>
      <c r="BI65" s="416"/>
      <c r="BJ65" s="416"/>
      <c r="BK65" s="416"/>
      <c r="BL65" s="416"/>
      <c r="BM65" s="416"/>
      <c r="BN65" s="416"/>
      <c r="BO65" s="416"/>
      <c r="BP65" s="416"/>
      <c r="BQ65" s="416"/>
      <c r="BR65" s="416"/>
      <c r="BS65" s="416"/>
      <c r="BT65" s="416"/>
      <c r="BU65" s="416"/>
      <c r="BV65" s="416"/>
      <c r="BW65" s="416"/>
      <c r="BX65" s="416"/>
      <c r="BY65" s="416"/>
      <c r="BZ65" s="416"/>
      <c r="CA65" s="416"/>
      <c r="CB65" s="416"/>
      <c r="CC65" s="416"/>
      <c r="CD65" s="416"/>
      <c r="CE65" s="416"/>
      <c r="CF65" s="416"/>
      <c r="CG65" s="416"/>
      <c r="CH65" s="416"/>
    </row>
    <row r="66" spans="1:86" s="270" customFormat="1" x14ac:dyDescent="0.6">
      <c r="A66" s="270" t="s">
        <v>257</v>
      </c>
      <c r="B66" s="270" t="s">
        <v>478</v>
      </c>
      <c r="C66" s="270" t="s">
        <v>447</v>
      </c>
      <c r="D66" s="172" t="s">
        <v>352</v>
      </c>
      <c r="E66" s="342" t="e">
        <f t="shared" si="0"/>
        <v>#DIV/0!</v>
      </c>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6"/>
      <c r="AY66" s="416"/>
      <c r="AZ66" s="416"/>
      <c r="BA66" s="416"/>
      <c r="BB66" s="416"/>
      <c r="BC66" s="416"/>
      <c r="BD66" s="416"/>
      <c r="BE66" s="416"/>
      <c r="BF66" s="416"/>
      <c r="BG66" s="416"/>
      <c r="BH66" s="416"/>
      <c r="BI66" s="416"/>
      <c r="BJ66" s="416"/>
      <c r="BK66" s="416"/>
      <c r="BL66" s="416"/>
      <c r="BM66" s="416"/>
      <c r="BN66" s="416"/>
      <c r="BO66" s="416"/>
      <c r="BP66" s="416"/>
      <c r="BQ66" s="416"/>
      <c r="BR66" s="416"/>
      <c r="BS66" s="416"/>
      <c r="BT66" s="416"/>
      <c r="BU66" s="416"/>
      <c r="BV66" s="416"/>
      <c r="BW66" s="416"/>
      <c r="BX66" s="416"/>
      <c r="BY66" s="416"/>
      <c r="BZ66" s="416"/>
      <c r="CA66" s="416"/>
      <c r="CB66" s="416"/>
      <c r="CC66" s="416"/>
      <c r="CD66" s="416"/>
      <c r="CE66" s="416"/>
      <c r="CF66" s="416"/>
      <c r="CG66" s="416"/>
      <c r="CH66" s="416"/>
    </row>
    <row r="67" spans="1:86" s="270" customFormat="1" x14ac:dyDescent="0.6">
      <c r="A67" s="270" t="s">
        <v>257</v>
      </c>
      <c r="B67" s="270" t="s">
        <v>478</v>
      </c>
      <c r="C67" s="270" t="s">
        <v>447</v>
      </c>
      <c r="D67" s="172" t="s">
        <v>350</v>
      </c>
      <c r="E67" s="342" t="e">
        <f t="shared" si="0"/>
        <v>#DIV/0!</v>
      </c>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6"/>
      <c r="AY67" s="416"/>
      <c r="AZ67" s="416"/>
      <c r="BA67" s="416"/>
      <c r="BB67" s="416"/>
      <c r="BC67" s="416"/>
      <c r="BD67" s="416"/>
      <c r="BE67" s="416"/>
      <c r="BF67" s="416"/>
      <c r="BG67" s="416"/>
      <c r="BH67" s="416"/>
      <c r="BI67" s="416"/>
      <c r="BJ67" s="416"/>
      <c r="BK67" s="416"/>
      <c r="BL67" s="416"/>
      <c r="BM67" s="416"/>
      <c r="BN67" s="416"/>
      <c r="BO67" s="416"/>
      <c r="BP67" s="416"/>
      <c r="BQ67" s="416"/>
      <c r="BR67" s="416"/>
      <c r="BS67" s="416"/>
      <c r="BT67" s="416"/>
      <c r="BU67" s="416"/>
      <c r="BV67" s="416"/>
      <c r="BW67" s="416"/>
      <c r="BX67" s="416"/>
      <c r="BY67" s="416"/>
      <c r="BZ67" s="416"/>
      <c r="CA67" s="416"/>
      <c r="CB67" s="416"/>
      <c r="CC67" s="416"/>
      <c r="CD67" s="416"/>
      <c r="CE67" s="416"/>
      <c r="CF67" s="416"/>
      <c r="CG67" s="416"/>
      <c r="CH67" s="416"/>
    </row>
    <row r="68" spans="1:86" s="270" customFormat="1" x14ac:dyDescent="0.6">
      <c r="A68" s="270" t="s">
        <v>257</v>
      </c>
      <c r="B68" s="270" t="s">
        <v>478</v>
      </c>
      <c r="C68" s="270" t="s">
        <v>447</v>
      </c>
      <c r="D68" s="172" t="s">
        <v>351</v>
      </c>
      <c r="E68" s="342" t="e">
        <f t="shared" si="0"/>
        <v>#DIV/0!</v>
      </c>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6"/>
      <c r="AL68" s="416"/>
      <c r="AM68" s="416"/>
      <c r="AN68" s="416"/>
      <c r="AO68" s="416"/>
      <c r="AP68" s="416"/>
      <c r="AQ68" s="416"/>
      <c r="AR68" s="416"/>
      <c r="AS68" s="416"/>
      <c r="AT68" s="416"/>
      <c r="AU68" s="416"/>
      <c r="AV68" s="416"/>
      <c r="AW68" s="416"/>
      <c r="AX68" s="416"/>
      <c r="AY68" s="416"/>
      <c r="AZ68" s="416"/>
      <c r="BA68" s="416"/>
      <c r="BB68" s="416"/>
      <c r="BC68" s="416"/>
      <c r="BD68" s="416"/>
      <c r="BE68" s="416"/>
      <c r="BF68" s="416"/>
      <c r="BG68" s="416"/>
      <c r="BH68" s="416"/>
      <c r="BI68" s="416"/>
      <c r="BJ68" s="416"/>
      <c r="BK68" s="416"/>
      <c r="BL68" s="416"/>
      <c r="BM68" s="416"/>
      <c r="BN68" s="416"/>
      <c r="BO68" s="416"/>
      <c r="BP68" s="416"/>
      <c r="BQ68" s="416"/>
      <c r="BR68" s="416"/>
      <c r="BS68" s="416"/>
      <c r="BT68" s="416"/>
      <c r="BU68" s="416"/>
      <c r="BV68" s="416"/>
      <c r="BW68" s="416"/>
      <c r="BX68" s="416"/>
      <c r="BY68" s="416"/>
      <c r="BZ68" s="416"/>
      <c r="CA68" s="416"/>
      <c r="CB68" s="416"/>
      <c r="CC68" s="416"/>
      <c r="CD68" s="416"/>
      <c r="CE68" s="416"/>
      <c r="CF68" s="416"/>
      <c r="CG68" s="416"/>
      <c r="CH68" s="416"/>
    </row>
    <row r="69" spans="1:86" s="270" customFormat="1" x14ac:dyDescent="0.6">
      <c r="A69" s="270" t="s">
        <v>257</v>
      </c>
      <c r="B69" s="270" t="s">
        <v>478</v>
      </c>
      <c r="C69" s="270" t="s">
        <v>447</v>
      </c>
      <c r="D69" s="172" t="s">
        <v>353</v>
      </c>
      <c r="E69" s="342" t="e">
        <f t="shared" si="0"/>
        <v>#DIV/0!</v>
      </c>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c r="AG69" s="416"/>
      <c r="AH69" s="416"/>
      <c r="AI69" s="416"/>
      <c r="AJ69" s="416"/>
      <c r="AK69" s="416"/>
      <c r="AL69" s="416"/>
      <c r="AM69" s="416"/>
      <c r="AN69" s="416"/>
      <c r="AO69" s="416"/>
      <c r="AP69" s="416"/>
      <c r="AQ69" s="416"/>
      <c r="AR69" s="416"/>
      <c r="AS69" s="416"/>
      <c r="AT69" s="416"/>
      <c r="AU69" s="416"/>
      <c r="AV69" s="416"/>
      <c r="AW69" s="416"/>
      <c r="AX69" s="416"/>
      <c r="AY69" s="416"/>
      <c r="AZ69" s="416"/>
      <c r="BA69" s="416"/>
      <c r="BB69" s="416"/>
      <c r="BC69" s="416"/>
      <c r="BD69" s="416"/>
      <c r="BE69" s="416"/>
      <c r="BF69" s="416"/>
      <c r="BG69" s="416"/>
      <c r="BH69" s="416"/>
      <c r="BI69" s="416"/>
      <c r="BJ69" s="416"/>
      <c r="BK69" s="416"/>
      <c r="BL69" s="416"/>
      <c r="BM69" s="416"/>
      <c r="BN69" s="416"/>
      <c r="BO69" s="416"/>
      <c r="BP69" s="416"/>
      <c r="BQ69" s="416"/>
      <c r="BR69" s="416"/>
      <c r="BS69" s="416"/>
      <c r="BT69" s="416"/>
      <c r="BU69" s="416"/>
      <c r="BV69" s="416"/>
      <c r="BW69" s="416"/>
      <c r="BX69" s="416"/>
      <c r="BY69" s="416"/>
      <c r="BZ69" s="416"/>
      <c r="CA69" s="416"/>
      <c r="CB69" s="416"/>
      <c r="CC69" s="416"/>
      <c r="CD69" s="416"/>
      <c r="CE69" s="416"/>
      <c r="CF69" s="416"/>
      <c r="CG69" s="416"/>
      <c r="CH69" s="416"/>
    </row>
    <row r="70" spans="1:86" s="270" customFormat="1" x14ac:dyDescent="0.6">
      <c r="A70" s="270" t="s">
        <v>257</v>
      </c>
      <c r="B70" s="270" t="s">
        <v>478</v>
      </c>
      <c r="C70" s="270" t="s">
        <v>447</v>
      </c>
      <c r="D70" s="172" t="s">
        <v>354</v>
      </c>
      <c r="E70" s="342" t="e">
        <f t="shared" ref="E70:E83" si="1">(INDEX($F70:$XFD70,1,$E$2)-INDEX($F70:$XFD70,1,$E$1))/INDEX($F70:$XFD70,1,$E$1)</f>
        <v>#DIV/0!</v>
      </c>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416"/>
      <c r="AL70" s="416"/>
      <c r="AM70" s="416"/>
      <c r="AN70" s="416"/>
      <c r="AO70" s="416"/>
      <c r="AP70" s="416"/>
      <c r="AQ70" s="416"/>
      <c r="AR70" s="416"/>
      <c r="AS70" s="416"/>
      <c r="AT70" s="416"/>
      <c r="AU70" s="416"/>
      <c r="AV70" s="416"/>
      <c r="AW70" s="416"/>
      <c r="AX70" s="416"/>
      <c r="AY70" s="416"/>
      <c r="AZ70" s="416"/>
      <c r="BA70" s="416"/>
      <c r="BB70" s="416"/>
      <c r="BC70" s="416"/>
      <c r="BD70" s="416"/>
      <c r="BE70" s="416"/>
      <c r="BF70" s="416"/>
      <c r="BG70" s="416"/>
      <c r="BH70" s="416"/>
      <c r="BI70" s="416"/>
      <c r="BJ70" s="416"/>
      <c r="BK70" s="416"/>
      <c r="BL70" s="416"/>
      <c r="BM70" s="416"/>
      <c r="BN70" s="416"/>
      <c r="BO70" s="416"/>
      <c r="BP70" s="416"/>
      <c r="BQ70" s="416"/>
      <c r="BR70" s="416"/>
      <c r="BS70" s="416"/>
      <c r="BT70" s="416"/>
      <c r="BU70" s="416"/>
      <c r="BV70" s="416"/>
      <c r="BW70" s="416"/>
      <c r="BX70" s="416"/>
      <c r="BY70" s="416"/>
      <c r="BZ70" s="416"/>
      <c r="CA70" s="416"/>
      <c r="CB70" s="416"/>
      <c r="CC70" s="416"/>
      <c r="CD70" s="416"/>
      <c r="CE70" s="416"/>
      <c r="CF70" s="416"/>
      <c r="CG70" s="416"/>
      <c r="CH70" s="416"/>
    </row>
    <row r="71" spans="1:86" s="270" customFormat="1" x14ac:dyDescent="0.6">
      <c r="A71" s="270" t="s">
        <v>257</v>
      </c>
      <c r="B71" s="270" t="s">
        <v>478</v>
      </c>
      <c r="C71" s="270" t="s">
        <v>374</v>
      </c>
      <c r="D71" s="172" t="s">
        <v>372</v>
      </c>
      <c r="E71" s="342" t="e">
        <f t="shared" si="1"/>
        <v>#DIV/0!</v>
      </c>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416"/>
      <c r="AN71" s="416"/>
      <c r="AO71" s="416"/>
      <c r="AP71" s="416"/>
      <c r="AQ71" s="416"/>
      <c r="AR71" s="416"/>
      <c r="AS71" s="416"/>
      <c r="AT71" s="416"/>
      <c r="AU71" s="416"/>
      <c r="AV71" s="416"/>
      <c r="AW71" s="416"/>
      <c r="AX71" s="416"/>
      <c r="AY71" s="416"/>
      <c r="AZ71" s="416"/>
      <c r="BA71" s="416"/>
      <c r="BB71" s="416"/>
      <c r="BC71" s="416"/>
      <c r="BD71" s="416"/>
      <c r="BE71" s="416"/>
      <c r="BF71" s="416"/>
      <c r="BG71" s="416"/>
      <c r="BH71" s="416"/>
      <c r="BI71" s="416"/>
      <c r="BJ71" s="416"/>
      <c r="BK71" s="416"/>
      <c r="BL71" s="416"/>
      <c r="BM71" s="416"/>
      <c r="BN71" s="416"/>
      <c r="BO71" s="416"/>
      <c r="BP71" s="416"/>
      <c r="BQ71" s="416"/>
      <c r="BR71" s="416"/>
      <c r="BS71" s="416"/>
      <c r="BT71" s="416"/>
      <c r="BU71" s="416"/>
      <c r="BV71" s="416"/>
      <c r="BW71" s="416"/>
      <c r="BX71" s="416"/>
      <c r="BY71" s="416"/>
      <c r="BZ71" s="416"/>
      <c r="CA71" s="416"/>
      <c r="CB71" s="416"/>
      <c r="CC71" s="416"/>
      <c r="CD71" s="416"/>
      <c r="CE71" s="416"/>
      <c r="CF71" s="416"/>
      <c r="CG71" s="416"/>
      <c r="CH71" s="416"/>
    </row>
    <row r="72" spans="1:86" s="270" customFormat="1" x14ac:dyDescent="0.6">
      <c r="A72" s="270" t="s">
        <v>257</v>
      </c>
      <c r="B72" s="270" t="s">
        <v>478</v>
      </c>
      <c r="C72" s="270" t="s">
        <v>374</v>
      </c>
      <c r="D72" s="172" t="s">
        <v>373</v>
      </c>
      <c r="E72" s="342" t="e">
        <f t="shared" si="1"/>
        <v>#DIV/0!</v>
      </c>
      <c r="F72" s="444"/>
      <c r="G72" s="444"/>
      <c r="H72" s="444"/>
      <c r="I72" s="444"/>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44"/>
      <c r="AX72" s="444"/>
      <c r="AY72" s="444"/>
      <c r="AZ72" s="444"/>
      <c r="BA72" s="444"/>
      <c r="BB72" s="444"/>
      <c r="BC72" s="444"/>
      <c r="BD72" s="444"/>
      <c r="BE72" s="444"/>
      <c r="BF72" s="444"/>
      <c r="BG72" s="444"/>
      <c r="BH72" s="444"/>
      <c r="BI72" s="444"/>
      <c r="BJ72" s="444"/>
      <c r="BK72" s="444"/>
      <c r="BL72" s="444"/>
      <c r="BM72" s="444"/>
      <c r="BN72" s="444"/>
      <c r="BO72" s="444"/>
      <c r="BP72" s="444"/>
      <c r="BQ72" s="444"/>
      <c r="BR72" s="444"/>
      <c r="BS72" s="444"/>
      <c r="BT72" s="444"/>
      <c r="BU72" s="444"/>
      <c r="BV72" s="444"/>
      <c r="BW72" s="444"/>
      <c r="BX72" s="444"/>
      <c r="BY72" s="444"/>
      <c r="BZ72" s="444"/>
      <c r="CA72" s="444"/>
      <c r="CB72" s="444"/>
      <c r="CC72" s="444"/>
      <c r="CD72" s="444"/>
      <c r="CE72" s="444"/>
      <c r="CF72" s="444"/>
      <c r="CG72" s="444"/>
      <c r="CH72" s="444"/>
    </row>
    <row r="73" spans="1:86" s="270" customFormat="1" x14ac:dyDescent="0.6">
      <c r="A73" s="270" t="s">
        <v>260</v>
      </c>
      <c r="B73" s="270" t="s">
        <v>478</v>
      </c>
      <c r="C73" s="270" t="s">
        <v>447</v>
      </c>
      <c r="D73" s="172" t="s">
        <v>461</v>
      </c>
      <c r="E73" s="342" t="e">
        <f t="shared" si="1"/>
        <v>#DIV/0!</v>
      </c>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445"/>
      <c r="AO73" s="445"/>
      <c r="AP73" s="445"/>
      <c r="AQ73" s="445"/>
      <c r="AR73" s="445"/>
      <c r="AS73" s="445"/>
      <c r="AT73" s="445"/>
      <c r="AU73" s="445"/>
      <c r="AV73" s="445"/>
      <c r="AW73" s="445"/>
      <c r="AX73" s="445"/>
      <c r="AY73" s="445"/>
      <c r="AZ73" s="445"/>
      <c r="BA73" s="445"/>
      <c r="BB73" s="445"/>
      <c r="BC73" s="445"/>
      <c r="BD73" s="445"/>
      <c r="BE73" s="445"/>
      <c r="BF73" s="445"/>
      <c r="BG73" s="445"/>
      <c r="BH73" s="445"/>
      <c r="BI73" s="445"/>
      <c r="BJ73" s="445"/>
      <c r="BK73" s="445"/>
      <c r="BL73" s="445"/>
      <c r="BM73" s="445"/>
      <c r="BN73" s="445"/>
      <c r="BO73" s="445"/>
      <c r="BP73" s="445"/>
      <c r="BQ73" s="445"/>
      <c r="BR73" s="445"/>
      <c r="BS73" s="445"/>
      <c r="BT73" s="445"/>
      <c r="BU73" s="445"/>
      <c r="BV73" s="445"/>
      <c r="BW73" s="445"/>
      <c r="BX73" s="445"/>
      <c r="BY73" s="445"/>
      <c r="BZ73" s="445"/>
      <c r="CA73" s="445"/>
      <c r="CB73" s="445"/>
      <c r="CC73" s="445"/>
      <c r="CD73" s="445"/>
      <c r="CE73" s="445"/>
      <c r="CF73" s="445"/>
      <c r="CG73" s="445"/>
      <c r="CH73" s="445"/>
    </row>
    <row r="74" spans="1:86" s="270" customFormat="1" x14ac:dyDescent="0.6">
      <c r="A74" s="270" t="s">
        <v>260</v>
      </c>
      <c r="B74" s="270" t="s">
        <v>478</v>
      </c>
      <c r="C74" s="270" t="s">
        <v>447</v>
      </c>
      <c r="D74" s="172" t="s">
        <v>462</v>
      </c>
      <c r="E74" s="342" t="e">
        <f t="shared" si="1"/>
        <v>#DIV/0!</v>
      </c>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45"/>
      <c r="AX74" s="445"/>
      <c r="AY74" s="445"/>
      <c r="AZ74" s="445"/>
      <c r="BA74" s="445"/>
      <c r="BB74" s="445"/>
      <c r="BC74" s="445"/>
      <c r="BD74" s="445"/>
      <c r="BE74" s="445"/>
      <c r="BF74" s="445"/>
      <c r="BG74" s="445"/>
      <c r="BH74" s="445"/>
      <c r="BI74" s="445"/>
      <c r="BJ74" s="445"/>
      <c r="BK74" s="445"/>
      <c r="BL74" s="445"/>
      <c r="BM74" s="445"/>
      <c r="BN74" s="445"/>
      <c r="BO74" s="445"/>
      <c r="BP74" s="445"/>
      <c r="BQ74" s="445"/>
      <c r="BR74" s="445"/>
      <c r="BS74" s="445"/>
      <c r="BT74" s="445"/>
      <c r="BU74" s="445"/>
      <c r="BV74" s="445"/>
      <c r="BW74" s="445"/>
      <c r="BX74" s="445"/>
      <c r="BY74" s="445"/>
      <c r="BZ74" s="445"/>
      <c r="CA74" s="445"/>
      <c r="CB74" s="445"/>
      <c r="CC74" s="445"/>
      <c r="CD74" s="445"/>
      <c r="CE74" s="445"/>
      <c r="CF74" s="445"/>
      <c r="CG74" s="445"/>
      <c r="CH74" s="445"/>
    </row>
    <row r="75" spans="1:86" s="270" customFormat="1" x14ac:dyDescent="0.6">
      <c r="A75" s="270" t="s">
        <v>260</v>
      </c>
      <c r="B75" s="270" t="s">
        <v>478</v>
      </c>
      <c r="C75" s="270" t="s">
        <v>447</v>
      </c>
      <c r="D75" s="172" t="s">
        <v>463</v>
      </c>
      <c r="E75" s="342" t="e">
        <f t="shared" si="1"/>
        <v>#DIV/0!</v>
      </c>
      <c r="F75" s="445"/>
      <c r="G75" s="445"/>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5"/>
      <c r="AX75" s="445"/>
      <c r="AY75" s="445"/>
      <c r="AZ75" s="445"/>
      <c r="BA75" s="445"/>
      <c r="BB75" s="445"/>
      <c r="BC75" s="445"/>
      <c r="BD75" s="445"/>
      <c r="BE75" s="445"/>
      <c r="BF75" s="445"/>
      <c r="BG75" s="445"/>
      <c r="BH75" s="445"/>
      <c r="BI75" s="445"/>
      <c r="BJ75" s="445"/>
      <c r="BK75" s="445"/>
      <c r="BL75" s="445"/>
      <c r="BM75" s="445"/>
      <c r="BN75" s="445"/>
      <c r="BO75" s="445"/>
      <c r="BP75" s="445"/>
      <c r="BQ75" s="445"/>
      <c r="BR75" s="445"/>
      <c r="BS75" s="445"/>
      <c r="BT75" s="445"/>
      <c r="BU75" s="445"/>
      <c r="BV75" s="445"/>
      <c r="BW75" s="445"/>
      <c r="BX75" s="445"/>
      <c r="BY75" s="445"/>
      <c r="BZ75" s="445"/>
      <c r="CA75" s="445"/>
      <c r="CB75" s="445"/>
      <c r="CC75" s="445"/>
      <c r="CD75" s="445"/>
      <c r="CE75" s="445"/>
      <c r="CF75" s="445"/>
      <c r="CG75" s="445"/>
      <c r="CH75" s="445"/>
    </row>
    <row r="76" spans="1:86" s="270" customFormat="1" x14ac:dyDescent="0.6">
      <c r="A76" s="270" t="s">
        <v>260</v>
      </c>
      <c r="B76" s="270" t="s">
        <v>478</v>
      </c>
      <c r="C76" s="270" t="s">
        <v>447</v>
      </c>
      <c r="D76" s="172" t="s">
        <v>464</v>
      </c>
      <c r="E76" s="342" t="e">
        <f t="shared" si="1"/>
        <v>#DIV/0!</v>
      </c>
      <c r="F76" s="445"/>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45"/>
      <c r="AX76" s="445"/>
      <c r="AY76" s="445"/>
      <c r="AZ76" s="445"/>
      <c r="BA76" s="445"/>
      <c r="BB76" s="445"/>
      <c r="BC76" s="445"/>
      <c r="BD76" s="445"/>
      <c r="BE76" s="445"/>
      <c r="BF76" s="445"/>
      <c r="BG76" s="445"/>
      <c r="BH76" s="445"/>
      <c r="BI76" s="445"/>
      <c r="BJ76" s="445"/>
      <c r="BK76" s="445"/>
      <c r="BL76" s="445"/>
      <c r="BM76" s="445"/>
      <c r="BN76" s="445"/>
      <c r="BO76" s="445"/>
      <c r="BP76" s="445"/>
      <c r="BQ76" s="445"/>
      <c r="BR76" s="445"/>
      <c r="BS76" s="445"/>
      <c r="BT76" s="445"/>
      <c r="BU76" s="445"/>
      <c r="BV76" s="445"/>
      <c r="BW76" s="445"/>
      <c r="BX76" s="445"/>
      <c r="BY76" s="445"/>
      <c r="BZ76" s="445"/>
      <c r="CA76" s="445"/>
      <c r="CB76" s="445"/>
      <c r="CC76" s="445"/>
      <c r="CD76" s="445"/>
      <c r="CE76" s="445"/>
      <c r="CF76" s="445"/>
      <c r="CG76" s="445"/>
      <c r="CH76" s="445"/>
    </row>
    <row r="77" spans="1:86" s="270" customFormat="1" x14ac:dyDescent="0.6">
      <c r="A77" s="270" t="s">
        <v>260</v>
      </c>
      <c r="B77" s="270" t="s">
        <v>478</v>
      </c>
      <c r="C77" s="270" t="s">
        <v>447</v>
      </c>
      <c r="D77" s="172" t="s">
        <v>465</v>
      </c>
      <c r="E77" s="342" t="e">
        <f t="shared" si="1"/>
        <v>#DIV/0!</v>
      </c>
      <c r="F77" s="445"/>
      <c r="G77" s="445"/>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5"/>
      <c r="AY77" s="445"/>
      <c r="AZ77" s="445"/>
      <c r="BA77" s="445"/>
      <c r="BB77" s="445"/>
      <c r="BC77" s="445"/>
      <c r="BD77" s="445"/>
      <c r="BE77" s="445"/>
      <c r="BF77" s="445"/>
      <c r="BG77" s="445"/>
      <c r="BH77" s="445"/>
      <c r="BI77" s="445"/>
      <c r="BJ77" s="445"/>
      <c r="BK77" s="445"/>
      <c r="BL77" s="445"/>
      <c r="BM77" s="445"/>
      <c r="BN77" s="445"/>
      <c r="BO77" s="445"/>
      <c r="BP77" s="445"/>
      <c r="BQ77" s="445"/>
      <c r="BR77" s="445"/>
      <c r="BS77" s="445"/>
      <c r="BT77" s="445"/>
      <c r="BU77" s="445"/>
      <c r="BV77" s="445"/>
      <c r="BW77" s="445"/>
      <c r="BX77" s="445"/>
      <c r="BY77" s="445"/>
      <c r="BZ77" s="445"/>
      <c r="CA77" s="445"/>
      <c r="CB77" s="445"/>
      <c r="CC77" s="445"/>
      <c r="CD77" s="445"/>
      <c r="CE77" s="445"/>
      <c r="CF77" s="445"/>
      <c r="CG77" s="445"/>
      <c r="CH77" s="445"/>
    </row>
    <row r="78" spans="1:86" s="270" customFormat="1" x14ac:dyDescent="0.6">
      <c r="A78" s="270" t="s">
        <v>260</v>
      </c>
      <c r="B78" s="270" t="s">
        <v>478</v>
      </c>
      <c r="C78" s="270" t="s">
        <v>447</v>
      </c>
      <c r="D78" s="172" t="s">
        <v>466</v>
      </c>
      <c r="E78" s="342" t="e">
        <f t="shared" si="1"/>
        <v>#DIV/0!</v>
      </c>
      <c r="F78" s="445"/>
      <c r="G78" s="445"/>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45"/>
      <c r="AX78" s="445"/>
      <c r="AY78" s="445"/>
      <c r="AZ78" s="445"/>
      <c r="BA78" s="445"/>
      <c r="BB78" s="445"/>
      <c r="BC78" s="445"/>
      <c r="BD78" s="445"/>
      <c r="BE78" s="445"/>
      <c r="BF78" s="445"/>
      <c r="BG78" s="445"/>
      <c r="BH78" s="445"/>
      <c r="BI78" s="445"/>
      <c r="BJ78" s="445"/>
      <c r="BK78" s="445"/>
      <c r="BL78" s="445"/>
      <c r="BM78" s="445"/>
      <c r="BN78" s="445"/>
      <c r="BO78" s="445"/>
      <c r="BP78" s="445"/>
      <c r="BQ78" s="445"/>
      <c r="BR78" s="445"/>
      <c r="BS78" s="445"/>
      <c r="BT78" s="445"/>
      <c r="BU78" s="445"/>
      <c r="BV78" s="445"/>
      <c r="BW78" s="445"/>
      <c r="BX78" s="445"/>
      <c r="BY78" s="445"/>
      <c r="BZ78" s="445"/>
      <c r="CA78" s="445"/>
      <c r="CB78" s="445"/>
      <c r="CC78" s="445"/>
      <c r="CD78" s="445"/>
      <c r="CE78" s="445"/>
      <c r="CF78" s="445"/>
      <c r="CG78" s="445"/>
      <c r="CH78" s="445"/>
    </row>
    <row r="79" spans="1:86" s="270" customFormat="1" x14ac:dyDescent="0.6">
      <c r="A79" s="270" t="s">
        <v>260</v>
      </c>
      <c r="B79" s="270" t="s">
        <v>478</v>
      </c>
      <c r="C79" s="270" t="s">
        <v>447</v>
      </c>
      <c r="D79" s="172" t="s">
        <v>467</v>
      </c>
      <c r="E79" s="342" t="e">
        <f t="shared" si="1"/>
        <v>#DIV/0!</v>
      </c>
      <c r="F79" s="445"/>
      <c r="G79" s="445"/>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5"/>
      <c r="AV79" s="445"/>
      <c r="AW79" s="445"/>
      <c r="AX79" s="445"/>
      <c r="AY79" s="445"/>
      <c r="AZ79" s="445"/>
      <c r="BA79" s="445"/>
      <c r="BB79" s="445"/>
      <c r="BC79" s="445"/>
      <c r="BD79" s="445"/>
      <c r="BE79" s="445"/>
      <c r="BF79" s="445"/>
      <c r="BG79" s="445"/>
      <c r="BH79" s="445"/>
      <c r="BI79" s="445"/>
      <c r="BJ79" s="445"/>
      <c r="BK79" s="445"/>
      <c r="BL79" s="445"/>
      <c r="BM79" s="445"/>
      <c r="BN79" s="445"/>
      <c r="BO79" s="445"/>
      <c r="BP79" s="445"/>
      <c r="BQ79" s="445"/>
      <c r="BR79" s="445"/>
      <c r="BS79" s="445"/>
      <c r="BT79" s="445"/>
      <c r="BU79" s="445"/>
      <c r="BV79" s="445"/>
      <c r="BW79" s="445"/>
      <c r="BX79" s="445"/>
      <c r="BY79" s="445"/>
      <c r="BZ79" s="445"/>
      <c r="CA79" s="445"/>
      <c r="CB79" s="445"/>
      <c r="CC79" s="445"/>
      <c r="CD79" s="445"/>
      <c r="CE79" s="445"/>
      <c r="CF79" s="445"/>
      <c r="CG79" s="445"/>
      <c r="CH79" s="445"/>
    </row>
    <row r="80" spans="1:86" s="270" customFormat="1" x14ac:dyDescent="0.6">
      <c r="A80" s="270" t="s">
        <v>260</v>
      </c>
      <c r="B80" s="270" t="s">
        <v>478</v>
      </c>
      <c r="C80" s="270" t="s">
        <v>447</v>
      </c>
      <c r="D80" s="172" t="s">
        <v>468</v>
      </c>
      <c r="E80" s="342" t="e">
        <f t="shared" si="1"/>
        <v>#DIV/0!</v>
      </c>
      <c r="F80" s="445"/>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5"/>
      <c r="AY80" s="445"/>
      <c r="AZ80" s="445"/>
      <c r="BA80" s="445"/>
      <c r="BB80" s="445"/>
      <c r="BC80" s="445"/>
      <c r="BD80" s="445"/>
      <c r="BE80" s="445"/>
      <c r="BF80" s="445"/>
      <c r="BG80" s="445"/>
      <c r="BH80" s="445"/>
      <c r="BI80" s="445"/>
      <c r="BJ80" s="445"/>
      <c r="BK80" s="445"/>
      <c r="BL80" s="445"/>
      <c r="BM80" s="445"/>
      <c r="BN80" s="445"/>
      <c r="BO80" s="445"/>
      <c r="BP80" s="445"/>
      <c r="BQ80" s="445"/>
      <c r="BR80" s="445"/>
      <c r="BS80" s="445"/>
      <c r="BT80" s="445"/>
      <c r="BU80" s="445"/>
      <c r="BV80" s="445"/>
      <c r="BW80" s="445"/>
      <c r="BX80" s="445"/>
      <c r="BY80" s="445"/>
      <c r="BZ80" s="445"/>
      <c r="CA80" s="445"/>
      <c r="CB80" s="445"/>
      <c r="CC80" s="445"/>
      <c r="CD80" s="445"/>
      <c r="CE80" s="445"/>
      <c r="CF80" s="445"/>
      <c r="CG80" s="445"/>
      <c r="CH80" s="445"/>
    </row>
    <row r="81" spans="1:86" s="270" customFormat="1" x14ac:dyDescent="0.6">
      <c r="A81" s="270" t="s">
        <v>260</v>
      </c>
      <c r="B81" s="270" t="s">
        <v>478</v>
      </c>
      <c r="C81" s="270" t="s">
        <v>447</v>
      </c>
      <c r="D81" s="172" t="s">
        <v>469</v>
      </c>
      <c r="E81" s="342" t="e">
        <f t="shared" si="1"/>
        <v>#DIV/0!</v>
      </c>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c r="AH81" s="445"/>
      <c r="AI81" s="445"/>
      <c r="AJ81" s="445"/>
      <c r="AK81" s="445"/>
      <c r="AL81" s="445"/>
      <c r="AM81" s="445"/>
      <c r="AN81" s="445"/>
      <c r="AO81" s="445"/>
      <c r="AP81" s="445"/>
      <c r="AQ81" s="445"/>
      <c r="AR81" s="445"/>
      <c r="AS81" s="445"/>
      <c r="AT81" s="445"/>
      <c r="AU81" s="445"/>
      <c r="AV81" s="445"/>
      <c r="AW81" s="445"/>
      <c r="AX81" s="445"/>
      <c r="AY81" s="445"/>
      <c r="AZ81" s="445"/>
      <c r="BA81" s="445"/>
      <c r="BB81" s="445"/>
      <c r="BC81" s="445"/>
      <c r="BD81" s="445"/>
      <c r="BE81" s="445"/>
      <c r="BF81" s="445"/>
      <c r="BG81" s="445"/>
      <c r="BH81" s="445"/>
      <c r="BI81" s="445"/>
      <c r="BJ81" s="445"/>
      <c r="BK81" s="445"/>
      <c r="BL81" s="445"/>
      <c r="BM81" s="445"/>
      <c r="BN81" s="445"/>
      <c r="BO81" s="445"/>
      <c r="BP81" s="445"/>
      <c r="BQ81" s="445"/>
      <c r="BR81" s="445"/>
      <c r="BS81" s="445"/>
      <c r="BT81" s="445"/>
      <c r="BU81" s="445"/>
      <c r="BV81" s="445"/>
      <c r="BW81" s="445"/>
      <c r="BX81" s="445"/>
      <c r="BY81" s="445"/>
      <c r="BZ81" s="445"/>
      <c r="CA81" s="445"/>
      <c r="CB81" s="445"/>
      <c r="CC81" s="445"/>
      <c r="CD81" s="445"/>
      <c r="CE81" s="445"/>
      <c r="CF81" s="445"/>
      <c r="CG81" s="445"/>
      <c r="CH81" s="445"/>
    </row>
    <row r="82" spans="1:86" s="270" customFormat="1" x14ac:dyDescent="0.6">
      <c r="A82" s="270" t="s">
        <v>260</v>
      </c>
      <c r="B82" s="270" t="s">
        <v>478</v>
      </c>
      <c r="C82" s="270" t="s">
        <v>447</v>
      </c>
      <c r="D82" s="172" t="s">
        <v>470</v>
      </c>
      <c r="E82" s="342" t="e">
        <f t="shared" si="1"/>
        <v>#DIV/0!</v>
      </c>
      <c r="F82" s="445"/>
      <c r="G82" s="445"/>
      <c r="H82" s="445"/>
      <c r="I82" s="445"/>
      <c r="J82" s="445"/>
      <c r="K82" s="445"/>
      <c r="L82" s="445"/>
      <c r="M82" s="445"/>
      <c r="N82" s="445"/>
      <c r="O82" s="445"/>
      <c r="P82" s="445"/>
      <c r="Q82" s="445"/>
      <c r="R82" s="445"/>
      <c r="S82" s="445"/>
      <c r="T82" s="445"/>
      <c r="U82" s="445"/>
      <c r="V82" s="445"/>
      <c r="W82" s="445"/>
      <c r="X82" s="445"/>
      <c r="Y82" s="445"/>
      <c r="Z82" s="445"/>
      <c r="AA82" s="445"/>
      <c r="AB82" s="445"/>
      <c r="AC82" s="445"/>
      <c r="AD82" s="445"/>
      <c r="AE82" s="445"/>
      <c r="AF82" s="445"/>
      <c r="AG82" s="445"/>
      <c r="AH82" s="445"/>
      <c r="AI82" s="445"/>
      <c r="AJ82" s="445"/>
      <c r="AK82" s="445"/>
      <c r="AL82" s="445"/>
      <c r="AM82" s="445"/>
      <c r="AN82" s="445"/>
      <c r="AO82" s="445"/>
      <c r="AP82" s="445"/>
      <c r="AQ82" s="445"/>
      <c r="AR82" s="445"/>
      <c r="AS82" s="445"/>
      <c r="AT82" s="445"/>
      <c r="AU82" s="445"/>
      <c r="AV82" s="445"/>
      <c r="AW82" s="445"/>
      <c r="AX82" s="445"/>
      <c r="AY82" s="445"/>
      <c r="AZ82" s="445"/>
      <c r="BA82" s="445"/>
      <c r="BB82" s="445"/>
      <c r="BC82" s="445"/>
      <c r="BD82" s="445"/>
      <c r="BE82" s="445"/>
      <c r="BF82" s="445"/>
      <c r="BG82" s="445"/>
      <c r="BH82" s="445"/>
      <c r="BI82" s="445"/>
      <c r="BJ82" s="445"/>
      <c r="BK82" s="445"/>
      <c r="BL82" s="445"/>
      <c r="BM82" s="445"/>
      <c r="BN82" s="445"/>
      <c r="BO82" s="445"/>
      <c r="BP82" s="445"/>
      <c r="BQ82" s="445"/>
      <c r="BR82" s="445"/>
      <c r="BS82" s="445"/>
      <c r="BT82" s="445"/>
      <c r="BU82" s="445"/>
      <c r="BV82" s="445"/>
      <c r="BW82" s="445"/>
      <c r="BX82" s="445"/>
      <c r="BY82" s="445"/>
      <c r="BZ82" s="445"/>
      <c r="CA82" s="445"/>
      <c r="CB82" s="445"/>
      <c r="CC82" s="445"/>
      <c r="CD82" s="445"/>
      <c r="CE82" s="445"/>
      <c r="CF82" s="445"/>
      <c r="CG82" s="445"/>
      <c r="CH82" s="445"/>
    </row>
    <row r="83" spans="1:86" s="270" customFormat="1" ht="13.75" thickBot="1" x14ac:dyDescent="0.75">
      <c r="A83" s="273" t="s">
        <v>260</v>
      </c>
      <c r="B83" s="270" t="s">
        <v>478</v>
      </c>
      <c r="C83" s="274" t="s">
        <v>367</v>
      </c>
      <c r="D83" s="378" t="s">
        <v>355</v>
      </c>
      <c r="E83" s="342" t="e">
        <f t="shared" si="1"/>
        <v>#DIV/0!</v>
      </c>
      <c r="F83" s="446"/>
      <c r="G83" s="446"/>
      <c r="H83" s="455"/>
      <c r="I83" s="446"/>
      <c r="J83" s="446"/>
      <c r="K83" s="446"/>
      <c r="L83" s="446"/>
      <c r="M83" s="446"/>
      <c r="N83" s="446"/>
      <c r="O83" s="446"/>
      <c r="P83" s="446"/>
      <c r="Q83" s="446"/>
      <c r="R83" s="446"/>
      <c r="S83" s="446"/>
      <c r="T83" s="446"/>
      <c r="U83" s="446"/>
      <c r="V83" s="446"/>
      <c r="W83" s="446"/>
      <c r="X83" s="446"/>
      <c r="Y83" s="446"/>
      <c r="Z83" s="446"/>
      <c r="AA83" s="446"/>
      <c r="AB83" s="446"/>
      <c r="AC83" s="446"/>
      <c r="AD83" s="446"/>
      <c r="AE83" s="446"/>
      <c r="AF83" s="446"/>
      <c r="AG83" s="446"/>
      <c r="AH83" s="446"/>
      <c r="AI83" s="446"/>
      <c r="AJ83" s="446"/>
      <c r="AK83" s="446"/>
      <c r="AL83" s="446"/>
      <c r="AM83" s="446"/>
      <c r="AN83" s="446"/>
      <c r="AO83" s="446"/>
      <c r="AP83" s="446"/>
      <c r="AQ83" s="446"/>
      <c r="AR83" s="446"/>
      <c r="AS83" s="446"/>
      <c r="AT83" s="446"/>
      <c r="AU83" s="446"/>
      <c r="AV83" s="446"/>
      <c r="AW83" s="446"/>
      <c r="AX83" s="446"/>
      <c r="AY83" s="446"/>
      <c r="AZ83" s="446"/>
      <c r="BA83" s="446"/>
      <c r="BB83" s="446"/>
      <c r="BC83" s="446"/>
      <c r="BD83" s="446"/>
      <c r="BE83" s="446"/>
      <c r="BF83" s="446"/>
      <c r="BG83" s="446"/>
      <c r="BH83" s="446"/>
      <c r="BI83" s="446"/>
      <c r="BJ83" s="446"/>
      <c r="BK83" s="446"/>
      <c r="BL83" s="446"/>
      <c r="BM83" s="446"/>
      <c r="BN83" s="446"/>
      <c r="BO83" s="446"/>
      <c r="BP83" s="446"/>
      <c r="BQ83" s="446"/>
      <c r="BR83" s="446"/>
      <c r="BS83" s="446"/>
      <c r="BT83" s="446"/>
      <c r="BU83" s="446"/>
      <c r="BV83" s="446"/>
      <c r="BW83" s="446"/>
      <c r="BX83" s="446"/>
      <c r="BY83" s="446"/>
      <c r="BZ83" s="446"/>
      <c r="CA83" s="446"/>
      <c r="CB83" s="446"/>
      <c r="CC83" s="446"/>
      <c r="CD83" s="446"/>
      <c r="CE83" s="446"/>
      <c r="CF83" s="446"/>
      <c r="CG83" s="446"/>
      <c r="CH83" s="446"/>
    </row>
    <row r="84" spans="1:86" s="381" customFormat="1" x14ac:dyDescent="0.6">
      <c r="A84" s="380" t="s">
        <v>376</v>
      </c>
      <c r="B84" s="380" t="s">
        <v>478</v>
      </c>
      <c r="C84" s="381" t="s">
        <v>368</v>
      </c>
      <c r="D84" s="382" t="s">
        <v>446</v>
      </c>
      <c r="E84" s="383"/>
      <c r="F84" s="458"/>
      <c r="G84" s="458"/>
      <c r="H84" s="456"/>
      <c r="I84" s="438"/>
      <c r="J84" s="438"/>
      <c r="K84" s="438"/>
      <c r="L84" s="438"/>
      <c r="M84" s="438"/>
      <c r="N84" s="438"/>
      <c r="O84" s="438"/>
      <c r="P84" s="438"/>
      <c r="Q84" s="438"/>
      <c r="R84" s="438"/>
      <c r="S84" s="438"/>
      <c r="T84" s="438"/>
      <c r="U84" s="438"/>
      <c r="V84" s="438"/>
      <c r="W84" s="438"/>
      <c r="X84" s="438"/>
      <c r="Y84" s="438"/>
      <c r="Z84" s="438"/>
      <c r="AA84" s="438"/>
      <c r="AB84" s="438"/>
      <c r="AC84" s="438"/>
      <c r="AD84" s="438"/>
      <c r="AE84" s="438"/>
      <c r="AF84" s="438"/>
      <c r="AG84" s="438"/>
      <c r="AH84" s="438"/>
      <c r="AI84" s="438"/>
      <c r="AJ84" s="438"/>
      <c r="AK84" s="438"/>
      <c r="AL84" s="438"/>
      <c r="AM84" s="438"/>
      <c r="AN84" s="438"/>
      <c r="AO84" s="438"/>
      <c r="AP84" s="438"/>
      <c r="AQ84" s="438"/>
      <c r="AR84" s="438"/>
      <c r="AS84" s="438"/>
      <c r="AT84" s="438"/>
      <c r="AU84" s="438"/>
      <c r="AV84" s="438"/>
      <c r="AW84" s="438"/>
      <c r="AX84" s="438"/>
      <c r="AY84" s="438"/>
      <c r="AZ84" s="438"/>
      <c r="BA84" s="438"/>
      <c r="BB84" s="438"/>
      <c r="BC84" s="438"/>
      <c r="BD84" s="438"/>
      <c r="BE84" s="438"/>
      <c r="BF84" s="438"/>
      <c r="BG84" s="438"/>
      <c r="BH84" s="438"/>
      <c r="BI84" s="438"/>
      <c r="BJ84" s="438"/>
      <c r="BK84" s="438"/>
      <c r="BL84" s="438"/>
      <c r="BM84" s="438"/>
      <c r="BN84" s="438"/>
      <c r="BO84" s="438"/>
      <c r="BP84" s="438"/>
      <c r="BQ84" s="438"/>
      <c r="BR84" s="438"/>
      <c r="BS84" s="438"/>
      <c r="BT84" s="438"/>
      <c r="BU84" s="438"/>
      <c r="BV84" s="438"/>
      <c r="BW84" s="438"/>
      <c r="BX84" s="438"/>
      <c r="BY84" s="438"/>
      <c r="BZ84" s="438"/>
      <c r="CA84" s="438"/>
      <c r="CB84" s="438"/>
      <c r="CC84" s="438"/>
      <c r="CD84" s="438"/>
      <c r="CE84" s="438"/>
      <c r="CF84" s="438"/>
      <c r="CG84" s="438"/>
      <c r="CH84" s="438"/>
    </row>
    <row r="85" spans="1:86" s="381" customFormat="1" x14ac:dyDescent="0.6">
      <c r="A85" s="380" t="s">
        <v>376</v>
      </c>
      <c r="B85" s="380" t="s">
        <v>478</v>
      </c>
      <c r="C85" s="381" t="s">
        <v>368</v>
      </c>
      <c r="D85" s="382" t="s">
        <v>436</v>
      </c>
      <c r="E85" s="383"/>
      <c r="F85" s="458"/>
      <c r="G85" s="458"/>
      <c r="H85" s="456"/>
      <c r="I85" s="438"/>
      <c r="J85" s="438"/>
      <c r="K85" s="438"/>
      <c r="L85" s="438"/>
      <c r="M85" s="438"/>
      <c r="N85" s="438"/>
      <c r="O85" s="438"/>
      <c r="P85" s="438"/>
      <c r="Q85" s="438"/>
      <c r="R85" s="438"/>
      <c r="S85" s="438"/>
      <c r="T85" s="438"/>
      <c r="U85" s="438"/>
      <c r="V85" s="438"/>
      <c r="W85" s="438"/>
      <c r="X85" s="438"/>
      <c r="Y85" s="438"/>
      <c r="Z85" s="438"/>
      <c r="AA85" s="438"/>
      <c r="AB85" s="438"/>
      <c r="AC85" s="438"/>
      <c r="AD85" s="438"/>
      <c r="AE85" s="438"/>
      <c r="AF85" s="438"/>
      <c r="AG85" s="438"/>
      <c r="AH85" s="438"/>
      <c r="AI85" s="438"/>
      <c r="AJ85" s="438"/>
      <c r="AK85" s="438"/>
      <c r="AL85" s="438"/>
      <c r="AM85" s="438"/>
      <c r="AN85" s="438"/>
      <c r="AO85" s="438"/>
      <c r="AP85" s="438"/>
      <c r="AQ85" s="438"/>
      <c r="AR85" s="438"/>
      <c r="AS85" s="438"/>
      <c r="AT85" s="438"/>
      <c r="AU85" s="438"/>
      <c r="AV85" s="438"/>
      <c r="AW85" s="438"/>
      <c r="AX85" s="438"/>
      <c r="AY85" s="438"/>
      <c r="AZ85" s="438"/>
      <c r="BA85" s="438"/>
      <c r="BB85" s="438"/>
      <c r="BC85" s="438"/>
      <c r="BD85" s="438"/>
      <c r="BE85" s="438"/>
      <c r="BF85" s="438"/>
      <c r="BG85" s="438"/>
      <c r="BH85" s="438"/>
      <c r="BI85" s="438"/>
      <c r="BJ85" s="438"/>
      <c r="BK85" s="438"/>
      <c r="BL85" s="438"/>
      <c r="BM85" s="438"/>
      <c r="BN85" s="438"/>
      <c r="BO85" s="438"/>
      <c r="BP85" s="438"/>
      <c r="BQ85" s="438"/>
      <c r="BR85" s="438"/>
      <c r="BS85" s="438"/>
      <c r="BT85" s="438"/>
      <c r="BU85" s="438"/>
      <c r="BV85" s="438"/>
      <c r="BW85" s="438"/>
      <c r="BX85" s="438"/>
      <c r="BY85" s="438"/>
      <c r="BZ85" s="438"/>
      <c r="CA85" s="438"/>
      <c r="CB85" s="438"/>
      <c r="CC85" s="438"/>
      <c r="CD85" s="438"/>
      <c r="CE85" s="438"/>
      <c r="CF85" s="438"/>
      <c r="CG85" s="438"/>
      <c r="CH85" s="438"/>
    </row>
    <row r="86" spans="1:86" s="381" customFormat="1" ht="13.75" thickBot="1" x14ac:dyDescent="0.75">
      <c r="A86" s="380" t="s">
        <v>376</v>
      </c>
      <c r="B86" s="380" t="s">
        <v>478</v>
      </c>
      <c r="C86" s="381" t="s">
        <v>368</v>
      </c>
      <c r="D86" s="382" t="s">
        <v>437</v>
      </c>
      <c r="E86" s="383"/>
      <c r="F86" s="458"/>
      <c r="G86" s="458"/>
      <c r="H86" s="456"/>
      <c r="I86" s="438"/>
      <c r="J86" s="438"/>
      <c r="K86" s="438"/>
      <c r="L86" s="438"/>
      <c r="M86" s="438"/>
      <c r="N86" s="438"/>
      <c r="O86" s="438"/>
      <c r="P86" s="438"/>
      <c r="Q86" s="438"/>
      <c r="R86" s="438"/>
      <c r="S86" s="438"/>
      <c r="T86" s="438"/>
      <c r="U86" s="438"/>
      <c r="V86" s="438"/>
      <c r="W86" s="438"/>
      <c r="X86" s="438"/>
      <c r="Y86" s="438"/>
      <c r="Z86" s="438"/>
      <c r="AA86" s="438"/>
      <c r="AB86" s="438"/>
      <c r="AC86" s="438"/>
      <c r="AD86" s="438"/>
      <c r="AE86" s="438"/>
      <c r="AF86" s="438"/>
      <c r="AG86" s="438"/>
      <c r="AH86" s="438"/>
      <c r="AI86" s="438"/>
      <c r="AJ86" s="438"/>
      <c r="AK86" s="438"/>
      <c r="AL86" s="438"/>
      <c r="AM86" s="438"/>
      <c r="AN86" s="438"/>
      <c r="AO86" s="438"/>
      <c r="AP86" s="438"/>
      <c r="AQ86" s="438"/>
      <c r="AR86" s="438"/>
      <c r="AS86" s="438"/>
      <c r="AT86" s="438"/>
      <c r="AU86" s="438"/>
      <c r="AV86" s="438"/>
      <c r="AW86" s="438"/>
      <c r="AX86" s="438"/>
      <c r="AY86" s="438"/>
      <c r="AZ86" s="438"/>
      <c r="BA86" s="438"/>
      <c r="BB86" s="438"/>
      <c r="BC86" s="438"/>
      <c r="BD86" s="438"/>
      <c r="BE86" s="438"/>
      <c r="BF86" s="438"/>
      <c r="BG86" s="438"/>
      <c r="BH86" s="438"/>
      <c r="BI86" s="438"/>
      <c r="BJ86" s="438"/>
      <c r="BK86" s="438"/>
      <c r="BL86" s="438"/>
      <c r="BM86" s="438"/>
      <c r="BN86" s="438"/>
      <c r="BO86" s="438"/>
      <c r="BP86" s="438"/>
      <c r="BQ86" s="438"/>
      <c r="BR86" s="438"/>
      <c r="BS86" s="438"/>
      <c r="BT86" s="438"/>
      <c r="BU86" s="438"/>
      <c r="BV86" s="438"/>
      <c r="BW86" s="438"/>
      <c r="BX86" s="438"/>
      <c r="BY86" s="438"/>
      <c r="BZ86" s="438"/>
      <c r="CA86" s="438"/>
      <c r="CB86" s="438"/>
      <c r="CC86" s="438"/>
      <c r="CD86" s="438"/>
      <c r="CE86" s="438"/>
      <c r="CF86" s="438"/>
      <c r="CG86" s="438"/>
      <c r="CH86" s="438"/>
    </row>
    <row r="87" spans="1:86" ht="13.75" thickBot="1" x14ac:dyDescent="0.75">
      <c r="A87" s="270" t="s">
        <v>376</v>
      </c>
      <c r="B87" s="270" t="s">
        <v>478</v>
      </c>
      <c r="C87" s="270" t="s">
        <v>375</v>
      </c>
      <c r="D87" s="171" t="s">
        <v>369</v>
      </c>
      <c r="E87" s="428" t="e">
        <f>(INDEX($H87:$XFD87,1,$E$2)-INDEX($H87:$XFD87,1,$E$1))/INDEX($H87:$XFD87,1,$E$1)</f>
        <v>#DIV/0!</v>
      </c>
      <c r="F87" s="439"/>
      <c r="G87" s="439"/>
      <c r="H87" s="457"/>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39"/>
      <c r="AY87" s="439"/>
      <c r="AZ87" s="439"/>
      <c r="BA87" s="439"/>
      <c r="BB87" s="439"/>
      <c r="BC87" s="439"/>
      <c r="BD87" s="439"/>
      <c r="BE87" s="439"/>
      <c r="BF87" s="439"/>
      <c r="BG87" s="439"/>
      <c r="BH87" s="439"/>
      <c r="BI87" s="439"/>
      <c r="BJ87" s="439"/>
      <c r="BK87" s="439"/>
      <c r="BL87" s="439"/>
      <c r="BM87" s="439"/>
      <c r="BN87" s="439"/>
      <c r="BO87" s="439"/>
      <c r="BP87" s="439"/>
      <c r="BQ87" s="439"/>
      <c r="BR87" s="439"/>
      <c r="BS87" s="439"/>
      <c r="BT87" s="439"/>
      <c r="BU87" s="439"/>
      <c r="BV87" s="439"/>
      <c r="BW87" s="439"/>
      <c r="BX87" s="439"/>
      <c r="BY87" s="439"/>
      <c r="BZ87" s="439"/>
      <c r="CA87" s="439"/>
      <c r="CB87" s="439"/>
      <c r="CC87" s="439"/>
      <c r="CD87" s="439"/>
      <c r="CE87" s="439"/>
      <c r="CF87" s="439"/>
      <c r="CG87" s="439"/>
      <c r="CH87" s="439"/>
    </row>
    <row r="88" spans="1:86" x14ac:dyDescent="0.6">
      <c r="A88" s="270" t="s">
        <v>376</v>
      </c>
      <c r="B88" s="270" t="s">
        <v>478</v>
      </c>
      <c r="D88" s="269" t="s">
        <v>473</v>
      </c>
      <c r="F88" s="460"/>
      <c r="G88" s="452"/>
      <c r="H88" s="452"/>
      <c r="I88" s="452"/>
      <c r="J88" s="452"/>
      <c r="K88" s="452"/>
      <c r="L88" s="452"/>
      <c r="M88" s="452"/>
      <c r="N88" s="452"/>
      <c r="O88" s="452"/>
      <c r="P88" s="452"/>
      <c r="Q88" s="452"/>
      <c r="R88" s="452"/>
      <c r="S88" s="452"/>
      <c r="T88" s="452"/>
      <c r="U88" s="452"/>
      <c r="V88" s="452"/>
      <c r="W88" s="452"/>
      <c r="X88" s="452"/>
      <c r="Y88" s="452"/>
      <c r="Z88" s="452"/>
      <c r="AA88" s="452"/>
      <c r="AB88" s="452"/>
      <c r="AC88" s="452"/>
      <c r="AD88" s="414"/>
      <c r="AE88" s="414"/>
      <c r="AF88" s="414"/>
      <c r="AG88" s="414"/>
      <c r="AH88" s="414"/>
      <c r="AI88" s="414"/>
      <c r="AJ88" s="414"/>
      <c r="AK88" s="414"/>
      <c r="AL88" s="414"/>
      <c r="AM88" s="414"/>
      <c r="AN88" s="414"/>
      <c r="AO88" s="414"/>
      <c r="AP88" s="414"/>
      <c r="AQ88" s="414"/>
      <c r="AR88" s="414"/>
      <c r="AS88" s="414"/>
      <c r="AT88" s="414"/>
      <c r="AU88" s="414"/>
      <c r="AV88" s="414"/>
      <c r="AW88" s="414"/>
      <c r="AX88" s="414"/>
      <c r="AY88" s="414"/>
      <c r="AZ88" s="414"/>
      <c r="BA88" s="414"/>
      <c r="BB88" s="414"/>
      <c r="BC88" s="414"/>
      <c r="BD88" s="414"/>
      <c r="BE88" s="414"/>
      <c r="BF88" s="414"/>
      <c r="BG88" s="414"/>
      <c r="BH88" s="414"/>
      <c r="BI88" s="414"/>
      <c r="BJ88" s="414"/>
      <c r="BK88" s="414"/>
      <c r="BL88" s="414"/>
      <c r="BM88" s="414"/>
      <c r="BN88" s="414"/>
      <c r="BO88" s="414"/>
      <c r="BP88" s="414"/>
      <c r="BQ88" s="414"/>
      <c r="BR88" s="414"/>
      <c r="BS88" s="414"/>
      <c r="BT88" s="414"/>
      <c r="BU88" s="414"/>
      <c r="BV88" s="414"/>
      <c r="BW88" s="414"/>
      <c r="BX88" s="414"/>
      <c r="BY88" s="414"/>
      <c r="BZ88" s="414"/>
      <c r="CA88" s="414"/>
      <c r="CB88" s="414"/>
      <c r="CC88" s="414"/>
      <c r="CD88" s="414"/>
      <c r="CE88" s="414"/>
      <c r="CF88" s="414"/>
      <c r="CG88" s="414"/>
      <c r="CH88" s="414"/>
    </row>
    <row r="89" spans="1:86" x14ac:dyDescent="0.6">
      <c r="A89" s="270" t="s">
        <v>376</v>
      </c>
      <c r="B89" s="270" t="s">
        <v>478</v>
      </c>
      <c r="D89" s="269" t="s">
        <v>474</v>
      </c>
      <c r="F89" s="460"/>
      <c r="G89" s="452"/>
      <c r="H89" s="452"/>
      <c r="I89" s="452"/>
      <c r="J89" s="452"/>
      <c r="K89" s="452"/>
      <c r="L89" s="452"/>
      <c r="M89" s="452"/>
      <c r="N89" s="452"/>
      <c r="O89" s="452"/>
      <c r="P89" s="452"/>
      <c r="Q89" s="452"/>
      <c r="R89" s="452"/>
      <c r="S89" s="452"/>
      <c r="T89" s="452"/>
      <c r="U89" s="452"/>
      <c r="V89" s="452"/>
      <c r="W89" s="452"/>
      <c r="X89" s="452"/>
      <c r="Y89" s="452"/>
      <c r="Z89" s="452"/>
      <c r="AA89" s="452"/>
      <c r="AB89" s="452"/>
      <c r="AC89" s="452"/>
      <c r="AD89" s="414"/>
      <c r="AE89" s="414"/>
      <c r="AF89" s="414"/>
      <c r="AG89" s="414"/>
      <c r="AH89" s="414"/>
      <c r="AI89" s="414"/>
      <c r="AJ89" s="414"/>
      <c r="AK89" s="414"/>
      <c r="AL89" s="414"/>
      <c r="AM89" s="414"/>
      <c r="AN89" s="414"/>
      <c r="AO89" s="414"/>
      <c r="AP89" s="414"/>
      <c r="AQ89" s="414"/>
      <c r="AR89" s="414"/>
      <c r="AS89" s="414"/>
      <c r="AT89" s="414"/>
      <c r="AU89" s="414"/>
      <c r="AV89" s="414"/>
      <c r="AW89" s="414"/>
      <c r="AX89" s="414"/>
      <c r="AY89" s="414"/>
      <c r="AZ89" s="414"/>
      <c r="BA89" s="414"/>
      <c r="BB89" s="414"/>
      <c r="BC89" s="414"/>
      <c r="BD89" s="414"/>
      <c r="BE89" s="414"/>
      <c r="BF89" s="414"/>
      <c r="BG89" s="414"/>
      <c r="BH89" s="414"/>
      <c r="BI89" s="414"/>
      <c r="BJ89" s="414"/>
      <c r="BK89" s="414"/>
      <c r="BL89" s="414"/>
      <c r="BM89" s="414"/>
      <c r="BN89" s="414"/>
      <c r="BO89" s="414"/>
      <c r="BP89" s="414"/>
      <c r="BQ89" s="414"/>
      <c r="BR89" s="414"/>
      <c r="BS89" s="414"/>
      <c r="BT89" s="414"/>
      <c r="BU89" s="414"/>
      <c r="BV89" s="414"/>
      <c r="BW89" s="414"/>
      <c r="BX89" s="414"/>
      <c r="BY89" s="414"/>
      <c r="BZ89" s="414"/>
      <c r="CA89" s="414"/>
      <c r="CB89" s="414"/>
      <c r="CC89" s="414"/>
      <c r="CD89" s="414"/>
      <c r="CE89" s="414"/>
      <c r="CF89" s="414"/>
      <c r="CG89" s="414"/>
      <c r="CH89" s="414"/>
    </row>
    <row r="90" spans="1:86" x14ac:dyDescent="0.6">
      <c r="A90" s="270" t="s">
        <v>376</v>
      </c>
      <c r="B90" s="270" t="s">
        <v>478</v>
      </c>
      <c r="D90" s="269" t="s">
        <v>475</v>
      </c>
      <c r="F90" s="460"/>
      <c r="G90" s="452"/>
      <c r="H90" s="452"/>
      <c r="I90" s="452"/>
      <c r="J90" s="452"/>
      <c r="K90" s="452"/>
      <c r="L90" s="452"/>
      <c r="M90" s="452"/>
      <c r="N90" s="452"/>
      <c r="O90" s="452"/>
      <c r="P90" s="452"/>
      <c r="Q90" s="452"/>
      <c r="R90" s="452"/>
      <c r="S90" s="452"/>
      <c r="T90" s="452"/>
      <c r="U90" s="452"/>
      <c r="V90" s="452"/>
      <c r="W90" s="452"/>
      <c r="X90" s="452"/>
      <c r="Y90" s="452"/>
      <c r="Z90" s="452"/>
      <c r="AA90" s="452"/>
      <c r="AB90" s="452"/>
      <c r="AC90" s="452"/>
      <c r="AD90" s="414"/>
      <c r="AE90" s="414"/>
      <c r="AF90" s="414"/>
      <c r="AG90" s="414"/>
      <c r="AH90" s="414"/>
      <c r="AI90" s="414"/>
      <c r="AJ90" s="414"/>
      <c r="AK90" s="414"/>
      <c r="AL90" s="414"/>
      <c r="AM90" s="414"/>
      <c r="AN90" s="414"/>
      <c r="AO90" s="414"/>
      <c r="AP90" s="414"/>
      <c r="AQ90" s="414"/>
      <c r="AR90" s="414"/>
      <c r="AS90" s="414"/>
      <c r="AT90" s="414"/>
      <c r="AU90" s="414"/>
      <c r="AV90" s="414"/>
      <c r="AW90" s="414"/>
      <c r="AX90" s="414"/>
      <c r="AY90" s="414"/>
      <c r="AZ90" s="414"/>
      <c r="BA90" s="414"/>
      <c r="BB90" s="414"/>
      <c r="BC90" s="414"/>
      <c r="BD90" s="414"/>
      <c r="BE90" s="414"/>
      <c r="BF90" s="414"/>
      <c r="BG90" s="414"/>
      <c r="BH90" s="414"/>
      <c r="BI90" s="414"/>
      <c r="BJ90" s="414"/>
      <c r="BK90" s="414"/>
      <c r="BL90" s="414"/>
      <c r="BM90" s="414"/>
      <c r="BN90" s="414"/>
      <c r="BO90" s="414"/>
      <c r="BP90" s="414"/>
      <c r="BQ90" s="414"/>
      <c r="BR90" s="414"/>
      <c r="BS90" s="414"/>
      <c r="BT90" s="414"/>
      <c r="BU90" s="414"/>
      <c r="BV90" s="414"/>
      <c r="BW90" s="414"/>
      <c r="BX90" s="414"/>
      <c r="BY90" s="414"/>
      <c r="BZ90" s="414"/>
      <c r="CA90" s="414"/>
      <c r="CB90" s="414"/>
      <c r="CC90" s="414"/>
      <c r="CD90" s="414"/>
      <c r="CE90" s="414"/>
      <c r="CF90" s="414"/>
      <c r="CG90" s="414"/>
      <c r="CH90" s="414"/>
    </row>
    <row r="91" spans="1:86" x14ac:dyDescent="0.6">
      <c r="R91" s="440"/>
      <c r="S91" s="415"/>
    </row>
    <row r="92" spans="1:86" x14ac:dyDescent="0.6">
      <c r="R92" s="441"/>
      <c r="S92" s="415"/>
      <c r="Y92" s="451"/>
    </row>
    <row r="93" spans="1:86" x14ac:dyDescent="0.6">
      <c r="R93" s="441"/>
      <c r="S93" s="415"/>
      <c r="Y93" s="451"/>
    </row>
  </sheetData>
  <customSheetViews>
    <customSheetView guid="{782F5CFE-DE26-4D5A-B82E-30A424B0A39B}" scale="70" fitToPage="1">
      <pane xSplit="5" ySplit="5" topLeftCell="F63" activePane="bottomRight" state="frozen"/>
      <selection pane="bottomRight" activeCell="F84" sqref="F84"/>
      <pageMargins left="0.25" right="0.25" top="0.75" bottom="0.75" header="0.3" footer="0.3"/>
      <printOptions headings="1"/>
      <pageSetup fitToHeight="0" orientation="portrait" r:id="rId1"/>
    </customSheetView>
    <customSheetView guid="{88B031DE-0423-45A5-B384-E560A52FDD07}" scale="70" fitToPage="1">
      <pane xSplit="5" ySplit="5" topLeftCell="F63" activePane="bottomRight" state="frozen"/>
      <selection pane="bottomRight" activeCell="F84" sqref="F84"/>
      <pageMargins left="0.25" right="0.25" top="0.75" bottom="0.75" header="0.3" footer="0.3"/>
      <printOptions headings="1"/>
      <pageSetup fitToHeight="0" orientation="portrait" r:id="rId2"/>
    </customSheetView>
    <customSheetView guid="{D5524E47-947F-4D9F-AE8B-3F0380261994}" scale="70" fitToPage="1">
      <pane xSplit="5" ySplit="6.0277777777777777" topLeftCell="F63" activePane="bottomRight" state="frozen"/>
      <selection pane="bottomRight" activeCell="F84" sqref="F84"/>
      <pageMargins left="0.25" right="0.25" top="0.75" bottom="0.75" header="0.3" footer="0.3"/>
      <printOptions headings="1"/>
      <pageSetup fitToHeight="0" orientation="portrait" r:id="rId3"/>
    </customSheetView>
    <customSheetView guid="{9BF7FAF1-D686-4A6B-A2BE-0DAD43841920}" scale="70" fitToPage="1">
      <pane xSplit="5" ySplit="5" topLeftCell="F63" activePane="bottomRight" state="frozen"/>
      <selection pane="bottomRight" activeCell="F84" sqref="F84"/>
      <pageMargins left="0.25" right="0.25" top="0.75" bottom="0.75" header="0.3" footer="0.3"/>
      <printOptions headings="1"/>
      <pageSetup fitToHeight="0" orientation="portrait" r:id="rId4"/>
    </customSheetView>
  </customSheetViews>
  <printOptions headings="1"/>
  <pageMargins left="0.25" right="0.25" top="0.75" bottom="0.75" header="0.3" footer="0.3"/>
  <pageSetup fitToHeight="0" orientation="portrait"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pageSetUpPr fitToPage="1"/>
  </sheetPr>
  <dimension ref="C1:N9446"/>
  <sheetViews>
    <sheetView topLeftCell="A10" workbookViewId="0">
      <selection activeCell="D22" sqref="D22:D23"/>
    </sheetView>
  </sheetViews>
  <sheetFormatPr defaultColWidth="9.08984375" defaultRowHeight="13" x14ac:dyDescent="0.6"/>
  <cols>
    <col min="1" max="4" width="9.08984375" style="311"/>
    <col min="5" max="5" width="12.31640625" style="311" bestFit="1" customWidth="1"/>
    <col min="6" max="6" width="13.453125" style="311" bestFit="1" customWidth="1"/>
    <col min="7" max="7" width="15" style="311" bestFit="1" customWidth="1"/>
    <col min="8" max="8" width="9.08984375" style="311"/>
    <col min="9" max="14" width="9.08984375" style="311" customWidth="1"/>
    <col min="15" max="16384" width="9.08984375" style="311"/>
  </cols>
  <sheetData>
    <row r="1" spans="3:14" x14ac:dyDescent="0.6">
      <c r="I1" s="465"/>
      <c r="J1" s="465"/>
      <c r="K1" s="465"/>
      <c r="L1" s="465"/>
      <c r="M1" s="465"/>
      <c r="N1" s="465"/>
    </row>
    <row r="2" spans="3:14" ht="15.25" thickBot="1" x14ac:dyDescent="0.85">
      <c r="D2" s="633" t="s">
        <v>479</v>
      </c>
      <c r="E2" s="633"/>
      <c r="I2" s="465"/>
      <c r="J2" s="465"/>
      <c r="K2" s="465"/>
      <c r="L2" s="465"/>
      <c r="M2" s="465"/>
      <c r="N2" s="465"/>
    </row>
    <row r="3" spans="3:14" ht="13.75" thickBot="1" x14ac:dyDescent="0.75">
      <c r="I3" s="465"/>
      <c r="J3" s="465"/>
      <c r="K3" s="465"/>
      <c r="L3" s="465"/>
      <c r="M3" s="465"/>
      <c r="N3" s="465"/>
    </row>
    <row r="4" spans="3:14" x14ac:dyDescent="0.6">
      <c r="D4" s="385" t="s">
        <v>480</v>
      </c>
      <c r="E4" s="386">
        <v>60</v>
      </c>
      <c r="I4" s="465"/>
      <c r="J4" s="465"/>
      <c r="K4" s="465"/>
      <c r="L4" s="465"/>
      <c r="M4" s="465"/>
      <c r="N4" s="465"/>
    </row>
    <row r="5" spans="3:14" x14ac:dyDescent="0.6">
      <c r="D5" s="387" t="s">
        <v>481</v>
      </c>
      <c r="E5" s="388">
        <v>80</v>
      </c>
      <c r="I5" s="465"/>
      <c r="J5" s="465"/>
      <c r="K5" s="465"/>
      <c r="L5" s="465"/>
      <c r="M5" s="465"/>
      <c r="N5" s="465"/>
    </row>
    <row r="6" spans="3:14" ht="13.75" thickBot="1" x14ac:dyDescent="0.75">
      <c r="D6" s="389" t="s">
        <v>482</v>
      </c>
      <c r="E6" s="390">
        <v>0.5</v>
      </c>
      <c r="I6" s="465"/>
      <c r="J6" s="465"/>
      <c r="K6" s="465"/>
      <c r="L6" s="465"/>
      <c r="M6" s="465"/>
      <c r="N6" s="465"/>
    </row>
    <row r="7" spans="3:14" x14ac:dyDescent="0.6">
      <c r="I7" s="465"/>
      <c r="J7" s="465"/>
      <c r="K7" s="465"/>
      <c r="L7" s="465"/>
      <c r="M7" s="465"/>
      <c r="N7" s="465"/>
    </row>
    <row r="8" spans="3:14" x14ac:dyDescent="0.6">
      <c r="I8" s="465"/>
      <c r="J8" s="465"/>
      <c r="K8" s="465"/>
      <c r="L8" s="465"/>
      <c r="M8" s="465"/>
      <c r="N8" s="465"/>
    </row>
    <row r="9" spans="3:14" ht="13.75" thickBot="1" x14ac:dyDescent="0.75">
      <c r="D9" s="391" t="s">
        <v>483</v>
      </c>
      <c r="E9" s="391" t="s">
        <v>537</v>
      </c>
      <c r="F9" s="391" t="s">
        <v>538</v>
      </c>
      <c r="G9" s="391" t="s">
        <v>539</v>
      </c>
      <c r="I9" s="465"/>
      <c r="J9" s="465"/>
      <c r="K9" s="465"/>
      <c r="L9" s="465"/>
      <c r="M9" s="465"/>
      <c r="N9" s="465"/>
    </row>
    <row r="10" spans="3:14" ht="13.75" thickTop="1" x14ac:dyDescent="0.6">
      <c r="C10" s="311">
        <v>1</v>
      </c>
      <c r="D10">
        <v>60</v>
      </c>
      <c r="E10" s="545">
        <v>-6.1699999999999998E-2</v>
      </c>
      <c r="F10" s="545">
        <v>-5.1299999999999998E-2</v>
      </c>
      <c r="G10" s="545">
        <v>-3.8899999999999997E-2</v>
      </c>
      <c r="H10"/>
      <c r="I10"/>
      <c r="J10"/>
      <c r="K10" s="392">
        <v>-4.0899999999999999E-2</v>
      </c>
      <c r="L10" s="392">
        <v>-2.9399999999999999E-2</v>
      </c>
      <c r="M10" s="392">
        <v>-1.2200000000000001E-2</v>
      </c>
      <c r="N10" s="465"/>
    </row>
    <row r="11" spans="3:14" x14ac:dyDescent="0.6">
      <c r="C11" s="311">
        <v>2</v>
      </c>
      <c r="D11">
        <v>60.5</v>
      </c>
      <c r="E11" s="545">
        <v>-6.0600000000000001E-2</v>
      </c>
      <c r="F11" s="545">
        <v>-5.0200000000000002E-2</v>
      </c>
      <c r="G11" s="545">
        <v>-3.7600000000000001E-2</v>
      </c>
      <c r="H11"/>
      <c r="I11"/>
      <c r="J11">
        <v>0</v>
      </c>
      <c r="K11" s="392">
        <v>-4.0899999999999999E-2</v>
      </c>
      <c r="L11" s="392">
        <v>-2.9399999999999999E-2</v>
      </c>
      <c r="M11" s="392">
        <v>-1.2200000000000001E-2</v>
      </c>
      <c r="N11" s="465"/>
    </row>
    <row r="12" spans="3:14" x14ac:dyDescent="0.6">
      <c r="C12" s="311">
        <v>3</v>
      </c>
      <c r="D12">
        <v>61</v>
      </c>
      <c r="E12" s="545">
        <v>-5.96E-2</v>
      </c>
      <c r="F12" s="545">
        <v>-4.9099999999999998E-2</v>
      </c>
      <c r="G12" s="545">
        <v>-3.6200000000000003E-2</v>
      </c>
      <c r="H12"/>
      <c r="I12"/>
      <c r="J12">
        <v>0</v>
      </c>
      <c r="K12" s="392">
        <v>-4.0899999999999999E-2</v>
      </c>
      <c r="L12" s="392">
        <v>-2.9399999999999999E-2</v>
      </c>
      <c r="M12" s="392">
        <v>-1.2200000000000001E-2</v>
      </c>
      <c r="N12" s="465"/>
    </row>
    <row r="13" spans="3:14" x14ac:dyDescent="0.6">
      <c r="C13" s="393">
        <v>4</v>
      </c>
      <c r="D13">
        <v>61.5</v>
      </c>
      <c r="E13" s="545">
        <v>-5.8500000000000003E-2</v>
      </c>
      <c r="F13" s="545">
        <v>-4.8000000000000001E-2</v>
      </c>
      <c r="G13" s="545">
        <v>-3.49E-2</v>
      </c>
      <c r="H13"/>
      <c r="I13"/>
      <c r="J13">
        <v>0</v>
      </c>
      <c r="K13" s="392">
        <v>-4.0899999999999999E-2</v>
      </c>
      <c r="L13" s="392">
        <v>-2.9399999999999999E-2</v>
      </c>
      <c r="M13" s="392">
        <v>-1.2200000000000001E-2</v>
      </c>
      <c r="N13" s="465"/>
    </row>
    <row r="14" spans="3:14" x14ac:dyDescent="0.6">
      <c r="C14" s="393">
        <v>5</v>
      </c>
      <c r="D14">
        <v>62</v>
      </c>
      <c r="E14" s="545">
        <v>-5.7500000000000002E-2</v>
      </c>
      <c r="F14" s="545">
        <v>-4.6899999999999997E-2</v>
      </c>
      <c r="G14" s="545">
        <v>-3.3599999999999998E-2</v>
      </c>
      <c r="H14"/>
      <c r="I14"/>
      <c r="J14">
        <v>0</v>
      </c>
      <c r="K14" s="392">
        <v>-4.0899999999999999E-2</v>
      </c>
      <c r="L14" s="392">
        <v>-2.9399999999999999E-2</v>
      </c>
      <c r="M14" s="392">
        <v>-1.2200000000000001E-2</v>
      </c>
      <c r="N14" s="465"/>
    </row>
    <row r="15" spans="3:14" x14ac:dyDescent="0.6">
      <c r="C15" s="393">
        <v>6</v>
      </c>
      <c r="D15">
        <v>62.5</v>
      </c>
      <c r="E15" s="545">
        <v>-5.6500000000000002E-2</v>
      </c>
      <c r="F15" s="545">
        <v>-4.58E-2</v>
      </c>
      <c r="G15" s="545">
        <v>-3.2199999999999999E-2</v>
      </c>
      <c r="H15"/>
      <c r="I15"/>
      <c r="J15">
        <v>0</v>
      </c>
      <c r="K15" s="392">
        <v>-4.0899999999999999E-2</v>
      </c>
      <c r="L15" s="392">
        <v>-2.9399999999999999E-2</v>
      </c>
      <c r="M15" s="392">
        <v>-1.2200000000000001E-2</v>
      </c>
      <c r="N15" s="465"/>
    </row>
    <row r="16" spans="3:14" x14ac:dyDescent="0.6">
      <c r="C16" s="393">
        <v>7</v>
      </c>
      <c r="D16">
        <v>63</v>
      </c>
      <c r="E16" s="545">
        <v>-5.5399999999999998E-2</v>
      </c>
      <c r="F16" s="545">
        <v>-4.4699999999999997E-2</v>
      </c>
      <c r="G16" s="545">
        <v>-3.09E-2</v>
      </c>
      <c r="H16"/>
      <c r="I16"/>
      <c r="J16">
        <v>0</v>
      </c>
      <c r="K16" s="392">
        <v>-4.0899999999999999E-2</v>
      </c>
      <c r="L16" s="392">
        <v>-2.9399999999999999E-2</v>
      </c>
      <c r="M16" s="392">
        <v>-1.2200000000000001E-2</v>
      </c>
      <c r="N16" s="465"/>
    </row>
    <row r="17" spans="3:14" x14ac:dyDescent="0.6">
      <c r="C17" s="393">
        <v>8</v>
      </c>
      <c r="D17">
        <v>63.5</v>
      </c>
      <c r="E17" s="545">
        <v>-5.4399999999999997E-2</v>
      </c>
      <c r="F17" s="545">
        <v>-4.3700000000000003E-2</v>
      </c>
      <c r="G17" s="545">
        <v>-2.9600000000000001E-2</v>
      </c>
      <c r="H17"/>
      <c r="I17"/>
      <c r="J17">
        <v>0</v>
      </c>
      <c r="K17" s="392">
        <v>-4.0899999999999999E-2</v>
      </c>
      <c r="L17" s="392">
        <v>-2.9399999999999999E-2</v>
      </c>
      <c r="M17" s="392">
        <v>-1.2200000000000001E-2</v>
      </c>
      <c r="N17" s="465"/>
    </row>
    <row r="18" spans="3:14" x14ac:dyDescent="0.6">
      <c r="C18" s="393">
        <v>9</v>
      </c>
      <c r="D18">
        <v>64</v>
      </c>
      <c r="E18" s="545">
        <v>-5.3400000000000003E-2</v>
      </c>
      <c r="F18" s="545">
        <v>-4.2599999999999999E-2</v>
      </c>
      <c r="G18" s="545">
        <v>-2.8199999999999999E-2</v>
      </c>
      <c r="H18"/>
      <c r="I18"/>
      <c r="J18">
        <v>0</v>
      </c>
      <c r="K18" s="392">
        <v>-4.0899999999999999E-2</v>
      </c>
      <c r="L18" s="392">
        <v>-2.9399999999999999E-2</v>
      </c>
      <c r="M18" s="392">
        <v>-1.2200000000000001E-2</v>
      </c>
      <c r="N18" s="465"/>
    </row>
    <row r="19" spans="3:14" x14ac:dyDescent="0.6">
      <c r="C19" s="393">
        <v>10</v>
      </c>
      <c r="D19">
        <v>64.5</v>
      </c>
      <c r="E19" s="545">
        <v>-5.2299999999999999E-2</v>
      </c>
      <c r="F19" s="545">
        <v>-4.1500000000000002E-2</v>
      </c>
      <c r="G19" s="545">
        <v>-2.69E-2</v>
      </c>
      <c r="H19"/>
      <c r="I19"/>
      <c r="J19">
        <v>0</v>
      </c>
      <c r="K19" s="392">
        <v>-4.0899999999999999E-2</v>
      </c>
      <c r="L19" s="392">
        <v>-2.9399999999999999E-2</v>
      </c>
      <c r="M19" s="392">
        <v>-1.2200000000000001E-2</v>
      </c>
      <c r="N19" s="465"/>
    </row>
    <row r="20" spans="3:14" x14ac:dyDescent="0.6">
      <c r="C20" s="393">
        <v>11</v>
      </c>
      <c r="D20">
        <v>65</v>
      </c>
      <c r="E20" s="545">
        <v>-5.1299999999999998E-2</v>
      </c>
      <c r="F20" s="545">
        <v>-4.0399999999999998E-2</v>
      </c>
      <c r="G20" s="545">
        <v>-2.5600000000000001E-2</v>
      </c>
      <c r="H20"/>
      <c r="I20"/>
      <c r="J20">
        <v>0</v>
      </c>
      <c r="K20" s="392">
        <v>-4.0899999999999999E-2</v>
      </c>
      <c r="L20" s="392">
        <v>-2.9399999999999999E-2</v>
      </c>
      <c r="M20" s="392">
        <v>-1.2200000000000001E-2</v>
      </c>
      <c r="N20" s="465"/>
    </row>
    <row r="21" spans="3:14" x14ac:dyDescent="0.6">
      <c r="C21" s="393">
        <v>12</v>
      </c>
      <c r="D21">
        <v>65.5</v>
      </c>
      <c r="E21" s="545">
        <v>-5.0299999999999997E-2</v>
      </c>
      <c r="F21" s="545">
        <v>-3.9300000000000002E-2</v>
      </c>
      <c r="G21" s="545">
        <v>-2.4199999999999999E-2</v>
      </c>
      <c r="H21"/>
      <c r="I21"/>
      <c r="J21">
        <v>0</v>
      </c>
      <c r="K21" s="392">
        <v>-4.0899999999999999E-2</v>
      </c>
      <c r="L21" s="392">
        <v>-2.9399999999999999E-2</v>
      </c>
      <c r="M21" s="392">
        <v>-1.2200000000000001E-2</v>
      </c>
      <c r="N21" s="465"/>
    </row>
    <row r="22" spans="3:14" x14ac:dyDescent="0.6">
      <c r="C22" s="393">
        <v>13</v>
      </c>
      <c r="D22">
        <v>66</v>
      </c>
      <c r="E22" s="545">
        <v>-4.9200000000000001E-2</v>
      </c>
      <c r="F22" s="545">
        <v>-3.8199999999999998E-2</v>
      </c>
      <c r="G22" s="545">
        <v>-2.29E-2</v>
      </c>
      <c r="H22"/>
      <c r="I22"/>
      <c r="J22">
        <v>0</v>
      </c>
      <c r="K22" s="392">
        <v>-4.0899999999999999E-2</v>
      </c>
      <c r="L22" s="392">
        <v>-2.9399999999999999E-2</v>
      </c>
      <c r="M22" s="392">
        <v>-1.2200000000000001E-2</v>
      </c>
      <c r="N22" s="465"/>
    </row>
    <row r="23" spans="3:14" x14ac:dyDescent="0.6">
      <c r="C23" s="393">
        <v>14</v>
      </c>
      <c r="D23">
        <v>66.5</v>
      </c>
      <c r="E23" s="545">
        <v>-4.82E-2</v>
      </c>
      <c r="F23" s="545">
        <v>-3.7100000000000001E-2</v>
      </c>
      <c r="G23" s="545">
        <v>-2.1600000000000001E-2</v>
      </c>
      <c r="H23"/>
      <c r="I23"/>
      <c r="J23">
        <v>0</v>
      </c>
      <c r="K23" s="392">
        <v>-4.0899999999999999E-2</v>
      </c>
      <c r="L23" s="392">
        <v>-2.9399999999999999E-2</v>
      </c>
      <c r="M23" s="392">
        <v>-1.2200000000000001E-2</v>
      </c>
      <c r="N23" s="465"/>
    </row>
    <row r="24" spans="3:14" x14ac:dyDescent="0.6">
      <c r="C24" s="393">
        <v>15</v>
      </c>
      <c r="D24">
        <v>67</v>
      </c>
      <c r="E24" s="545">
        <v>-4.7100000000000003E-2</v>
      </c>
      <c r="F24" s="545">
        <v>-3.5999999999999997E-2</v>
      </c>
      <c r="G24" s="545">
        <v>-2.0199999999999999E-2</v>
      </c>
      <c r="H24"/>
      <c r="I24"/>
      <c r="J24">
        <v>0</v>
      </c>
      <c r="K24" s="392">
        <v>-4.0899999999999999E-2</v>
      </c>
      <c r="L24" s="392">
        <v>-2.9399999999999999E-2</v>
      </c>
      <c r="M24" s="392">
        <v>-1.2200000000000001E-2</v>
      </c>
      <c r="N24" s="465"/>
    </row>
    <row r="25" spans="3:14" x14ac:dyDescent="0.6">
      <c r="C25" s="393">
        <v>16</v>
      </c>
      <c r="D25">
        <v>67.5</v>
      </c>
      <c r="E25" s="545">
        <v>-4.6100000000000002E-2</v>
      </c>
      <c r="F25" s="545">
        <v>-3.49E-2</v>
      </c>
      <c r="G25" s="545">
        <v>-1.89E-2</v>
      </c>
      <c r="H25"/>
      <c r="I25"/>
      <c r="J25">
        <v>0</v>
      </c>
      <c r="K25" s="392">
        <v>-4.0899999999999999E-2</v>
      </c>
      <c r="L25" s="392">
        <v>-2.9399999999999999E-2</v>
      </c>
      <c r="M25" s="392">
        <v>-1.2200000000000001E-2</v>
      </c>
      <c r="N25" s="465"/>
    </row>
    <row r="26" spans="3:14" x14ac:dyDescent="0.6">
      <c r="C26" s="393">
        <v>17</v>
      </c>
      <c r="D26">
        <v>68</v>
      </c>
      <c r="E26" s="545">
        <v>-4.4999999999999998E-2</v>
      </c>
      <c r="F26" s="545">
        <v>-3.3799999999999997E-2</v>
      </c>
      <c r="G26" s="545">
        <v>-1.7600000000000001E-2</v>
      </c>
      <c r="H26"/>
      <c r="I26"/>
      <c r="J26">
        <v>0</v>
      </c>
      <c r="K26" s="392">
        <v>-4.0899999999999999E-2</v>
      </c>
      <c r="L26" s="392">
        <v>-2.9399999999999999E-2</v>
      </c>
      <c r="M26" s="392">
        <v>-1.2200000000000001E-2</v>
      </c>
      <c r="N26" s="465"/>
    </row>
    <row r="27" spans="3:14" x14ac:dyDescent="0.6">
      <c r="C27" s="393">
        <v>18</v>
      </c>
      <c r="D27">
        <v>68.5</v>
      </c>
      <c r="E27" s="545">
        <v>-4.3999999999999997E-2</v>
      </c>
      <c r="F27" s="545">
        <v>-3.27E-2</v>
      </c>
      <c r="G27" s="545">
        <v>-1.6199999999999999E-2</v>
      </c>
      <c r="H27"/>
      <c r="I27"/>
      <c r="J27">
        <v>0</v>
      </c>
      <c r="K27" s="392">
        <v>-4.0899999999999999E-2</v>
      </c>
      <c r="L27" s="392">
        <v>-2.9399999999999999E-2</v>
      </c>
      <c r="M27" s="392">
        <v>-1.2200000000000001E-2</v>
      </c>
      <c r="N27" s="465"/>
    </row>
    <row r="28" spans="3:14" x14ac:dyDescent="0.6">
      <c r="C28" s="393">
        <v>19</v>
      </c>
      <c r="D28">
        <v>69</v>
      </c>
      <c r="E28" s="545">
        <v>-4.2999999999999997E-2</v>
      </c>
      <c r="F28" s="545">
        <v>-3.1600000000000003E-2</v>
      </c>
      <c r="G28" s="545">
        <v>-1.49E-2</v>
      </c>
      <c r="H28"/>
      <c r="I28"/>
      <c r="J28">
        <v>0</v>
      </c>
      <c r="K28" s="392">
        <v>-4.0899999999999999E-2</v>
      </c>
      <c r="L28" s="392">
        <v>-2.9399999999999999E-2</v>
      </c>
      <c r="M28" s="392">
        <v>-1.2200000000000001E-2</v>
      </c>
      <c r="N28" s="465"/>
    </row>
    <row r="29" spans="3:14" x14ac:dyDescent="0.6">
      <c r="C29" s="393">
        <v>20</v>
      </c>
      <c r="D29">
        <v>69.5</v>
      </c>
      <c r="E29" s="545">
        <v>-4.19E-2</v>
      </c>
      <c r="F29" s="545">
        <v>-3.0499999999999999E-2</v>
      </c>
      <c r="G29" s="545">
        <v>-1.3599999999999999E-2</v>
      </c>
      <c r="H29"/>
      <c r="I29"/>
      <c r="J29">
        <v>0</v>
      </c>
      <c r="K29" s="392">
        <v>-4.0899999999999999E-2</v>
      </c>
      <c r="L29" s="392">
        <v>-2.9399999999999999E-2</v>
      </c>
      <c r="M29" s="392">
        <v>-1.2200000000000001E-2</v>
      </c>
      <c r="N29" s="465"/>
    </row>
    <row r="30" spans="3:14" x14ac:dyDescent="0.6">
      <c r="C30" s="393">
        <v>21</v>
      </c>
      <c r="D30">
        <v>70</v>
      </c>
      <c r="E30" s="545">
        <v>-4.0899999999999999E-2</v>
      </c>
      <c r="F30" s="545">
        <v>-2.9399999999999999E-2</v>
      </c>
      <c r="G30" s="545">
        <v>-1.2200000000000001E-2</v>
      </c>
      <c r="H30"/>
      <c r="I30"/>
      <c r="J30">
        <v>0</v>
      </c>
      <c r="K30" s="392">
        <v>-4.0899999999999999E-2</v>
      </c>
      <c r="L30" s="392">
        <v>-2.9399999999999999E-2</v>
      </c>
      <c r="M30" s="392">
        <v>-1.2200000000000001E-2</v>
      </c>
      <c r="N30" s="465"/>
    </row>
    <row r="31" spans="3:14" x14ac:dyDescent="0.6">
      <c r="C31" s="393">
        <v>22</v>
      </c>
      <c r="D31">
        <v>70.5</v>
      </c>
      <c r="E31" s="545">
        <v>-3.9899999999999998E-2</v>
      </c>
      <c r="F31" s="545">
        <v>-2.8299999999999999E-2</v>
      </c>
      <c r="G31" s="545">
        <v>-1.09E-2</v>
      </c>
      <c r="H31"/>
      <c r="I31"/>
      <c r="J31">
        <v>0</v>
      </c>
      <c r="K31" s="392">
        <v>-4.0899999999999999E-2</v>
      </c>
      <c r="L31" s="392">
        <v>-2.9399999999999999E-2</v>
      </c>
      <c r="M31" s="392">
        <v>-1.2200000000000001E-2</v>
      </c>
      <c r="N31" s="465"/>
    </row>
    <row r="32" spans="3:14" x14ac:dyDescent="0.6">
      <c r="C32" s="393">
        <v>23</v>
      </c>
      <c r="D32">
        <v>71</v>
      </c>
      <c r="E32" s="545">
        <v>-3.8800000000000001E-2</v>
      </c>
      <c r="F32" s="545">
        <v>-2.7199999999999998E-2</v>
      </c>
      <c r="G32" s="545">
        <v>-9.5999999999999992E-3</v>
      </c>
      <c r="H32"/>
      <c r="I32"/>
      <c r="J32">
        <v>0</v>
      </c>
      <c r="K32" s="392">
        <v>-4.0899999999999999E-2</v>
      </c>
      <c r="L32" s="392">
        <v>-2.9399999999999999E-2</v>
      </c>
      <c r="M32" s="392">
        <v>-1.2200000000000001E-2</v>
      </c>
      <c r="N32" s="465"/>
    </row>
    <row r="33" spans="3:14" x14ac:dyDescent="0.6">
      <c r="C33" s="393">
        <v>24</v>
      </c>
      <c r="D33">
        <v>71.5</v>
      </c>
      <c r="E33" s="545">
        <v>-3.78E-2</v>
      </c>
      <c r="F33" s="545">
        <v>-2.6100000000000002E-2</v>
      </c>
      <c r="G33" s="545">
        <v>-8.3000000000000001E-3</v>
      </c>
      <c r="H33"/>
      <c r="I33"/>
      <c r="J33">
        <v>0</v>
      </c>
      <c r="K33" s="392">
        <v>-4.0899999999999999E-2</v>
      </c>
      <c r="L33" s="392">
        <v>-2.9399999999999999E-2</v>
      </c>
      <c r="M33" s="392">
        <v>-1.2200000000000001E-2</v>
      </c>
      <c r="N33" s="465"/>
    </row>
    <row r="34" spans="3:14" x14ac:dyDescent="0.6">
      <c r="C34" s="393">
        <v>25</v>
      </c>
      <c r="D34">
        <v>72</v>
      </c>
      <c r="E34" s="545">
        <v>-3.6799999999999999E-2</v>
      </c>
      <c r="F34" s="545">
        <v>-2.5000000000000001E-2</v>
      </c>
      <c r="G34" s="545">
        <v>-6.8999999999999999E-3</v>
      </c>
      <c r="H34"/>
      <c r="I34"/>
      <c r="J34">
        <v>0</v>
      </c>
      <c r="K34" s="392">
        <v>-4.0899999999999999E-2</v>
      </c>
      <c r="L34" s="392">
        <v>-2.9399999999999999E-2</v>
      </c>
      <c r="M34" s="392">
        <v>-1.2200000000000001E-2</v>
      </c>
      <c r="N34" s="465"/>
    </row>
    <row r="35" spans="3:14" x14ac:dyDescent="0.6">
      <c r="C35" s="393">
        <v>26</v>
      </c>
      <c r="D35">
        <v>72.5</v>
      </c>
      <c r="E35" s="545">
        <v>-3.5700000000000003E-2</v>
      </c>
      <c r="F35" s="545">
        <v>-2.3900000000000001E-2</v>
      </c>
      <c r="G35" s="545">
        <v>-5.5999999999999999E-3</v>
      </c>
      <c r="H35"/>
      <c r="I35"/>
      <c r="J35">
        <v>0</v>
      </c>
      <c r="K35" s="392">
        <v>-4.0899999999999999E-2</v>
      </c>
      <c r="L35" s="392">
        <v>-2.9399999999999999E-2</v>
      </c>
      <c r="M35" s="392">
        <v>-1.2200000000000001E-2</v>
      </c>
      <c r="N35" s="465"/>
    </row>
    <row r="36" spans="3:14" x14ac:dyDescent="0.6">
      <c r="C36" s="393">
        <v>27</v>
      </c>
      <c r="D36">
        <v>73</v>
      </c>
      <c r="E36" s="545">
        <v>-3.4700000000000002E-2</v>
      </c>
      <c r="F36" s="545">
        <v>-2.2800000000000001E-2</v>
      </c>
      <c r="G36" s="545">
        <v>-4.3E-3</v>
      </c>
      <c r="H36"/>
      <c r="I36"/>
      <c r="J36">
        <v>0</v>
      </c>
      <c r="K36" s="392">
        <v>-4.0899999999999999E-2</v>
      </c>
      <c r="L36" s="392">
        <v>-2.9399999999999999E-2</v>
      </c>
      <c r="M36" s="392">
        <v>-1.2200000000000001E-2</v>
      </c>
      <c r="N36" s="465"/>
    </row>
    <row r="37" spans="3:14" x14ac:dyDescent="0.6">
      <c r="C37" s="393">
        <v>28</v>
      </c>
      <c r="D37">
        <v>73.5</v>
      </c>
      <c r="E37" s="545">
        <v>-3.3700000000000001E-2</v>
      </c>
      <c r="F37" s="545">
        <v>-2.1700000000000001E-2</v>
      </c>
      <c r="G37" s="545">
        <v>-2.8999999999999998E-3</v>
      </c>
      <c r="H37"/>
      <c r="I37"/>
      <c r="J37">
        <v>0</v>
      </c>
      <c r="K37" s="392">
        <v>-4.0899999999999999E-2</v>
      </c>
      <c r="L37" s="392">
        <v>-2.9399999999999999E-2</v>
      </c>
      <c r="M37" s="392">
        <v>-1.2200000000000001E-2</v>
      </c>
      <c r="N37" s="465"/>
    </row>
    <row r="38" spans="3:14" x14ac:dyDescent="0.6">
      <c r="C38" s="393">
        <v>29</v>
      </c>
      <c r="D38">
        <v>74</v>
      </c>
      <c r="E38" s="545">
        <v>-3.2599999999999997E-2</v>
      </c>
      <c r="F38" s="545">
        <v>-2.06E-2</v>
      </c>
      <c r="G38" s="545">
        <v>-1.6000000000000001E-3</v>
      </c>
      <c r="H38"/>
      <c r="I38"/>
      <c r="J38">
        <v>0</v>
      </c>
      <c r="K38" s="392">
        <v>-4.0899999999999999E-2</v>
      </c>
      <c r="L38" s="392">
        <v>-2.9399999999999999E-2</v>
      </c>
      <c r="M38" s="392">
        <v>-1.2200000000000001E-2</v>
      </c>
      <c r="N38" s="465"/>
    </row>
    <row r="39" spans="3:14" x14ac:dyDescent="0.6">
      <c r="C39" s="393">
        <v>30</v>
      </c>
      <c r="D39">
        <v>74.5</v>
      </c>
      <c r="E39" s="545">
        <v>-3.1600000000000003E-2</v>
      </c>
      <c r="F39" s="545">
        <v>-1.95E-2</v>
      </c>
      <c r="G39" s="545">
        <v>-2.9999999999999997E-4</v>
      </c>
      <c r="H39"/>
      <c r="I39"/>
      <c r="J39">
        <v>0</v>
      </c>
      <c r="K39" s="392">
        <v>-4.0899999999999999E-2</v>
      </c>
      <c r="L39" s="392">
        <v>-2.9399999999999999E-2</v>
      </c>
      <c r="M39" s="392">
        <v>-1.2200000000000001E-2</v>
      </c>
      <c r="N39" s="465"/>
    </row>
    <row r="40" spans="3:14" x14ac:dyDescent="0.6">
      <c r="C40" s="393">
        <v>31</v>
      </c>
      <c r="D40">
        <v>75</v>
      </c>
      <c r="E40" s="545">
        <v>-3.0499999999999999E-2</v>
      </c>
      <c r="F40" s="545">
        <v>-1.84E-2</v>
      </c>
      <c r="G40" s="545">
        <v>1.1000000000000001E-3</v>
      </c>
      <c r="H40"/>
      <c r="I40"/>
      <c r="J40">
        <v>0</v>
      </c>
      <c r="K40" s="392">
        <v>-4.0899999999999999E-2</v>
      </c>
      <c r="L40" s="392">
        <v>-2.9399999999999999E-2</v>
      </c>
      <c r="M40" s="392">
        <v>-1.2200000000000001E-2</v>
      </c>
      <c r="N40" s="465"/>
    </row>
    <row r="41" spans="3:14" x14ac:dyDescent="0.6">
      <c r="C41" s="393">
        <v>32</v>
      </c>
      <c r="D41">
        <v>75.5</v>
      </c>
      <c r="E41" s="545">
        <v>-2.9399999999999999E-2</v>
      </c>
      <c r="F41" s="545">
        <v>-1.7299999999999999E-2</v>
      </c>
      <c r="G41" s="545">
        <v>2.3999999999999998E-3</v>
      </c>
      <c r="H41"/>
      <c r="I41"/>
      <c r="J41">
        <v>0</v>
      </c>
      <c r="K41" s="392">
        <v>-4.0899999999999999E-2</v>
      </c>
      <c r="L41" s="392">
        <v>-2.9399999999999999E-2</v>
      </c>
      <c r="M41" s="392">
        <v>-1.2200000000000001E-2</v>
      </c>
      <c r="N41" s="465"/>
    </row>
    <row r="42" spans="3:14" x14ac:dyDescent="0.6">
      <c r="C42" s="393">
        <v>33</v>
      </c>
      <c r="D42">
        <v>76</v>
      </c>
      <c r="E42" s="545">
        <v>-2.8400000000000002E-2</v>
      </c>
      <c r="F42" s="545">
        <v>-1.6199999999999999E-2</v>
      </c>
      <c r="G42" s="545">
        <v>3.7000000000000002E-3</v>
      </c>
      <c r="H42"/>
      <c r="I42"/>
      <c r="J42">
        <v>0</v>
      </c>
      <c r="K42" s="392">
        <v>-4.0899999999999999E-2</v>
      </c>
      <c r="L42" s="392">
        <v>-2.9399999999999999E-2</v>
      </c>
      <c r="M42" s="392">
        <v>-1.2200000000000001E-2</v>
      </c>
    </row>
    <row r="43" spans="3:14" x14ac:dyDescent="0.6">
      <c r="C43" s="393">
        <v>34</v>
      </c>
      <c r="D43">
        <v>76.5</v>
      </c>
      <c r="E43" s="545">
        <v>-2.7400000000000001E-2</v>
      </c>
      <c r="F43" s="545">
        <v>-1.5100000000000001E-2</v>
      </c>
      <c r="G43" s="545">
        <v>5.1000000000000004E-3</v>
      </c>
      <c r="H43"/>
      <c r="I43"/>
      <c r="J43">
        <v>0</v>
      </c>
      <c r="K43" s="392">
        <v>-4.0899999999999999E-2</v>
      </c>
      <c r="L43" s="392">
        <v>-2.9399999999999999E-2</v>
      </c>
      <c r="M43" s="392">
        <v>-1.2200000000000001E-2</v>
      </c>
    </row>
    <row r="44" spans="3:14" x14ac:dyDescent="0.6">
      <c r="C44" s="393">
        <v>35</v>
      </c>
      <c r="D44">
        <v>77</v>
      </c>
      <c r="E44" s="545">
        <v>-2.64E-2</v>
      </c>
      <c r="F44" s="545">
        <v>-1.4E-2</v>
      </c>
      <c r="G44" s="545">
        <v>6.4000000000000003E-3</v>
      </c>
      <c r="H44"/>
      <c r="I44"/>
      <c r="J44">
        <v>0</v>
      </c>
      <c r="K44" s="392">
        <v>-4.0899999999999999E-2</v>
      </c>
      <c r="L44" s="392">
        <v>-2.9399999999999999E-2</v>
      </c>
      <c r="M44" s="392">
        <v>-1.2200000000000001E-2</v>
      </c>
    </row>
    <row r="45" spans="3:14" x14ac:dyDescent="0.6">
      <c r="C45" s="393">
        <v>36</v>
      </c>
      <c r="D45">
        <v>77.5</v>
      </c>
      <c r="E45" s="545">
        <v>-2.53E-2</v>
      </c>
      <c r="F45" s="545">
        <v>-1.29E-2</v>
      </c>
      <c r="G45" s="545">
        <v>7.7000000000000002E-3</v>
      </c>
      <c r="H45"/>
      <c r="I45"/>
      <c r="J45">
        <v>0</v>
      </c>
      <c r="K45" s="392">
        <v>-4.0899999999999999E-2</v>
      </c>
      <c r="L45" s="392">
        <v>-2.9399999999999999E-2</v>
      </c>
      <c r="M45" s="392">
        <v>-1.2200000000000001E-2</v>
      </c>
    </row>
    <row r="46" spans="3:14" x14ac:dyDescent="0.6">
      <c r="C46" s="393">
        <v>37</v>
      </c>
      <c r="D46">
        <v>78</v>
      </c>
      <c r="E46" s="545">
        <v>-2.4299999999999999E-2</v>
      </c>
      <c r="F46" s="545">
        <v>-1.18E-2</v>
      </c>
      <c r="G46" s="545">
        <v>9.1000000000000004E-3</v>
      </c>
      <c r="H46"/>
      <c r="I46"/>
      <c r="J46">
        <v>0</v>
      </c>
      <c r="K46" s="392">
        <v>-4.0899999999999999E-2</v>
      </c>
      <c r="L46" s="392">
        <v>-2.9399999999999999E-2</v>
      </c>
      <c r="M46" s="392">
        <v>-1.2200000000000001E-2</v>
      </c>
    </row>
    <row r="47" spans="3:14" x14ac:dyDescent="0.6">
      <c r="C47" s="393">
        <v>38</v>
      </c>
      <c r="D47">
        <v>78.5</v>
      </c>
      <c r="E47" s="545">
        <v>-2.3199999999999998E-2</v>
      </c>
      <c r="F47" s="545">
        <v>-1.0699999999999999E-2</v>
      </c>
      <c r="G47" s="545">
        <v>1.04E-2</v>
      </c>
      <c r="H47"/>
      <c r="I47"/>
      <c r="J47">
        <v>0</v>
      </c>
      <c r="K47" s="392">
        <v>-4.0899999999999999E-2</v>
      </c>
      <c r="L47" s="392">
        <v>-2.9399999999999999E-2</v>
      </c>
      <c r="M47" s="392">
        <v>-1.2200000000000001E-2</v>
      </c>
    </row>
    <row r="48" spans="3:14" x14ac:dyDescent="0.6">
      <c r="C48" s="393">
        <v>39</v>
      </c>
      <c r="D48">
        <v>79</v>
      </c>
      <c r="E48" s="545">
        <v>-2.2200000000000001E-2</v>
      </c>
      <c r="F48" s="545">
        <v>-9.7000000000000003E-3</v>
      </c>
      <c r="G48" s="545">
        <v>1.17E-2</v>
      </c>
      <c r="H48"/>
      <c r="I48"/>
      <c r="J48">
        <v>0</v>
      </c>
      <c r="K48" s="392">
        <v>-4.0899999999999999E-2</v>
      </c>
      <c r="L48" s="392">
        <v>-2.9399999999999999E-2</v>
      </c>
      <c r="M48" s="392">
        <v>-1.2200000000000001E-2</v>
      </c>
    </row>
    <row r="49" spans="3:13" x14ac:dyDescent="0.6">
      <c r="C49" s="393">
        <v>40</v>
      </c>
      <c r="D49">
        <v>79.5</v>
      </c>
      <c r="E49" s="545">
        <v>-2.12E-2</v>
      </c>
      <c r="F49" s="545">
        <v>-8.6E-3</v>
      </c>
      <c r="G49" s="545">
        <v>1.3100000000000001E-2</v>
      </c>
      <c r="H49"/>
      <c r="I49"/>
      <c r="J49">
        <v>0</v>
      </c>
      <c r="K49" s="392">
        <v>-4.0899999999999999E-2</v>
      </c>
      <c r="L49" s="392">
        <v>-2.9399999999999999E-2</v>
      </c>
      <c r="M49" s="392">
        <v>-1.2200000000000001E-2</v>
      </c>
    </row>
    <row r="50" spans="3:13" x14ac:dyDescent="0.6">
      <c r="C50" s="393">
        <v>41</v>
      </c>
      <c r="D50">
        <v>80</v>
      </c>
      <c r="E50" s="545">
        <v>-2.0199999999999999E-2</v>
      </c>
      <c r="F50" s="545">
        <v>-7.4999999999999997E-3</v>
      </c>
      <c r="G50" s="545">
        <v>1.44E-2</v>
      </c>
      <c r="H50"/>
      <c r="I50"/>
      <c r="J50">
        <v>0</v>
      </c>
      <c r="K50" s="392">
        <v>-4.0899999999999999E-2</v>
      </c>
      <c r="L50" s="392">
        <v>-2.9399999999999999E-2</v>
      </c>
      <c r="M50" s="392">
        <v>-1.2200000000000001E-2</v>
      </c>
    </row>
    <row r="51" spans="3:13" x14ac:dyDescent="0.6">
      <c r="C51" s="393">
        <v>42</v>
      </c>
      <c r="D51"/>
      <c r="E51"/>
      <c r="F51"/>
      <c r="G51"/>
      <c r="H51"/>
      <c r="I51"/>
      <c r="J51">
        <v>0</v>
      </c>
      <c r="K51" s="392">
        <v>-4.0899999999999999E-2</v>
      </c>
      <c r="L51" s="392">
        <v>-2.9399999999999999E-2</v>
      </c>
      <c r="M51" s="392">
        <v>-1.2200000000000001E-2</v>
      </c>
    </row>
    <row r="52" spans="3:13" x14ac:dyDescent="0.6">
      <c r="C52" s="393">
        <v>43</v>
      </c>
      <c r="D52"/>
      <c r="E52"/>
      <c r="F52"/>
      <c r="G52"/>
      <c r="H52"/>
      <c r="I52"/>
      <c r="J52">
        <v>0</v>
      </c>
      <c r="K52" s="392">
        <v>-4.0899999999999999E-2</v>
      </c>
      <c r="L52" s="392">
        <v>-2.9399999999999999E-2</v>
      </c>
      <c r="M52" s="392">
        <v>-1.2200000000000001E-2</v>
      </c>
    </row>
    <row r="53" spans="3:13" x14ac:dyDescent="0.6">
      <c r="C53" s="393">
        <v>44</v>
      </c>
      <c r="D53"/>
      <c r="E53"/>
      <c r="F53"/>
      <c r="G53"/>
      <c r="H53"/>
      <c r="I53"/>
      <c r="J53">
        <v>0</v>
      </c>
      <c r="K53" s="392">
        <v>-4.0899999999999999E-2</v>
      </c>
      <c r="L53" s="392">
        <v>-2.9399999999999999E-2</v>
      </c>
      <c r="M53" s="392">
        <v>-1.2200000000000001E-2</v>
      </c>
    </row>
    <row r="54" spans="3:13" x14ac:dyDescent="0.6">
      <c r="C54" s="393">
        <v>45</v>
      </c>
      <c r="D54"/>
      <c r="E54"/>
      <c r="F54"/>
      <c r="G54"/>
      <c r="H54"/>
      <c r="I54"/>
      <c r="J54">
        <v>0</v>
      </c>
      <c r="K54" s="392">
        <v>-4.0899999999999999E-2</v>
      </c>
      <c r="L54" s="392">
        <v>-2.9399999999999999E-2</v>
      </c>
      <c r="M54" s="392">
        <v>-1.2200000000000001E-2</v>
      </c>
    </row>
    <row r="55" spans="3:13" x14ac:dyDescent="0.6">
      <c r="C55" s="393">
        <v>46</v>
      </c>
      <c r="D55"/>
      <c r="E55"/>
      <c r="F55"/>
      <c r="G55"/>
      <c r="H55"/>
      <c r="I55"/>
      <c r="J55">
        <v>0</v>
      </c>
      <c r="K55" s="392">
        <v>-4.0899999999999999E-2</v>
      </c>
      <c r="L55" s="392">
        <v>-2.9399999999999999E-2</v>
      </c>
      <c r="M55" s="392">
        <v>-1.2200000000000001E-2</v>
      </c>
    </row>
    <row r="56" spans="3:13" x14ac:dyDescent="0.6">
      <c r="C56" s="393">
        <v>47</v>
      </c>
      <c r="D56"/>
      <c r="E56"/>
      <c r="F56"/>
      <c r="G56"/>
      <c r="H56"/>
      <c r="I56"/>
      <c r="J56">
        <v>0</v>
      </c>
      <c r="K56" s="392">
        <v>-4.0899999999999999E-2</v>
      </c>
      <c r="L56" s="392">
        <v>-2.9399999999999999E-2</v>
      </c>
      <c r="M56" s="392">
        <v>-1.2200000000000001E-2</v>
      </c>
    </row>
    <row r="57" spans="3:13" x14ac:dyDescent="0.6">
      <c r="C57" s="393">
        <v>48</v>
      </c>
      <c r="D57"/>
      <c r="E57"/>
      <c r="F57"/>
      <c r="G57"/>
      <c r="H57"/>
      <c r="I57"/>
      <c r="J57">
        <v>0</v>
      </c>
      <c r="K57" s="392">
        <v>-4.0899999999999999E-2</v>
      </c>
      <c r="L57" s="392">
        <v>-2.9399999999999999E-2</v>
      </c>
      <c r="M57" s="392">
        <v>-1.2200000000000001E-2</v>
      </c>
    </row>
    <row r="58" spans="3:13" x14ac:dyDescent="0.6">
      <c r="C58" s="393">
        <v>49</v>
      </c>
      <c r="D58"/>
      <c r="E58"/>
      <c r="F58"/>
      <c r="G58"/>
      <c r="H58"/>
      <c r="I58"/>
      <c r="J58">
        <v>0</v>
      </c>
      <c r="K58" s="392">
        <v>-4.0899999999999999E-2</v>
      </c>
      <c r="L58" s="392">
        <v>-2.9399999999999999E-2</v>
      </c>
      <c r="M58" s="392">
        <v>-1.2200000000000001E-2</v>
      </c>
    </row>
    <row r="59" spans="3:13" x14ac:dyDescent="0.6">
      <c r="C59" s="393">
        <v>50</v>
      </c>
      <c r="D59"/>
      <c r="E59"/>
      <c r="F59"/>
      <c r="G59"/>
      <c r="H59"/>
      <c r="I59"/>
      <c r="J59">
        <v>0</v>
      </c>
      <c r="K59" s="392">
        <v>-4.0899999999999999E-2</v>
      </c>
      <c r="L59" s="392">
        <v>-2.9399999999999999E-2</v>
      </c>
      <c r="M59" s="392">
        <v>-1.2200000000000001E-2</v>
      </c>
    </row>
    <row r="60" spans="3:13" x14ac:dyDescent="0.6">
      <c r="C60" s="393">
        <v>51</v>
      </c>
      <c r="D60"/>
      <c r="E60"/>
      <c r="F60"/>
      <c r="G60"/>
      <c r="H60"/>
      <c r="I60"/>
      <c r="J60">
        <v>0</v>
      </c>
      <c r="K60" s="392">
        <v>-4.0899999999999999E-2</v>
      </c>
      <c r="L60" s="392">
        <v>-2.9399999999999999E-2</v>
      </c>
      <c r="M60" s="392">
        <v>-1.2200000000000001E-2</v>
      </c>
    </row>
    <row r="61" spans="3:13" x14ac:dyDescent="0.6">
      <c r="C61" s="393">
        <v>52</v>
      </c>
      <c r="D61"/>
      <c r="E61"/>
      <c r="F61"/>
      <c r="G61"/>
      <c r="H61"/>
      <c r="I61"/>
      <c r="J61">
        <v>0</v>
      </c>
      <c r="K61" s="392">
        <v>-4.0899999999999999E-2</v>
      </c>
      <c r="L61" s="392">
        <v>-2.9399999999999999E-2</v>
      </c>
      <c r="M61" s="392">
        <v>-1.2200000000000001E-2</v>
      </c>
    </row>
    <row r="62" spans="3:13" x14ac:dyDescent="0.6">
      <c r="C62" s="393">
        <v>53</v>
      </c>
      <c r="D62"/>
      <c r="E62"/>
      <c r="F62"/>
      <c r="G62"/>
      <c r="H62"/>
      <c r="I62"/>
      <c r="J62">
        <v>0</v>
      </c>
      <c r="K62" s="392">
        <v>-4.0899999999999999E-2</v>
      </c>
      <c r="L62" s="392">
        <v>-2.9399999999999999E-2</v>
      </c>
      <c r="M62" s="392">
        <v>-1.2200000000000001E-2</v>
      </c>
    </row>
    <row r="63" spans="3:13" x14ac:dyDescent="0.6">
      <c r="C63" s="393">
        <v>54</v>
      </c>
      <c r="D63"/>
      <c r="E63"/>
      <c r="F63"/>
      <c r="G63"/>
      <c r="H63"/>
      <c r="I63"/>
      <c r="J63">
        <v>0</v>
      </c>
      <c r="K63" s="392">
        <v>-4.0899999999999999E-2</v>
      </c>
      <c r="L63" s="392">
        <v>-2.9399999999999999E-2</v>
      </c>
      <c r="M63" s="392">
        <v>-1.2200000000000001E-2</v>
      </c>
    </row>
    <row r="64" spans="3:13" x14ac:dyDescent="0.6">
      <c r="C64" s="393">
        <v>55</v>
      </c>
      <c r="D64"/>
      <c r="E64"/>
      <c r="F64"/>
      <c r="G64"/>
      <c r="H64"/>
      <c r="I64"/>
      <c r="J64">
        <v>0</v>
      </c>
      <c r="K64" s="392">
        <v>-4.0899999999999999E-2</v>
      </c>
      <c r="L64" s="392">
        <v>-2.9399999999999999E-2</v>
      </c>
      <c r="M64" s="392">
        <v>-1.2200000000000001E-2</v>
      </c>
    </row>
    <row r="65" spans="3:13" x14ac:dyDescent="0.6">
      <c r="C65" s="393">
        <v>56</v>
      </c>
      <c r="D65"/>
      <c r="E65"/>
      <c r="F65"/>
      <c r="G65"/>
      <c r="H65"/>
      <c r="I65"/>
      <c r="J65">
        <v>0</v>
      </c>
      <c r="K65" s="392">
        <v>-4.0899999999999999E-2</v>
      </c>
      <c r="L65" s="392">
        <v>-2.9399999999999999E-2</v>
      </c>
      <c r="M65" s="392">
        <v>-1.2200000000000001E-2</v>
      </c>
    </row>
    <row r="66" spans="3:13" x14ac:dyDescent="0.6">
      <c r="C66" s="393">
        <v>57</v>
      </c>
      <c r="D66"/>
      <c r="E66"/>
      <c r="F66"/>
      <c r="G66"/>
      <c r="H66"/>
      <c r="I66"/>
      <c r="J66">
        <v>0</v>
      </c>
      <c r="K66" s="392">
        <v>-4.0899999999999999E-2</v>
      </c>
      <c r="L66" s="392">
        <v>-2.9399999999999999E-2</v>
      </c>
      <c r="M66" s="392">
        <v>-1.2200000000000001E-2</v>
      </c>
    </row>
    <row r="67" spans="3:13" x14ac:dyDescent="0.6">
      <c r="C67" s="393">
        <v>58</v>
      </c>
      <c r="D67"/>
      <c r="E67"/>
      <c r="F67"/>
      <c r="G67"/>
      <c r="H67"/>
      <c r="I67"/>
      <c r="J67">
        <v>0</v>
      </c>
      <c r="K67" s="392">
        <v>-4.0899999999999999E-2</v>
      </c>
      <c r="L67" s="392">
        <v>-2.9399999999999999E-2</v>
      </c>
      <c r="M67" s="392">
        <v>-1.2200000000000001E-2</v>
      </c>
    </row>
    <row r="68" spans="3:13" x14ac:dyDescent="0.6">
      <c r="C68" s="393">
        <v>59</v>
      </c>
      <c r="D68"/>
      <c r="E68"/>
      <c r="F68"/>
      <c r="G68"/>
      <c r="H68"/>
      <c r="I68"/>
      <c r="J68">
        <v>0</v>
      </c>
      <c r="K68" s="392">
        <v>-4.0899999999999999E-2</v>
      </c>
      <c r="L68" s="392">
        <v>-2.9399999999999999E-2</v>
      </c>
      <c r="M68" s="392">
        <v>-1.2200000000000001E-2</v>
      </c>
    </row>
    <row r="69" spans="3:13" x14ac:dyDescent="0.6">
      <c r="C69" s="393">
        <v>60</v>
      </c>
      <c r="D69"/>
      <c r="E69"/>
      <c r="F69"/>
      <c r="G69"/>
      <c r="H69"/>
      <c r="I69"/>
      <c r="J69">
        <v>0</v>
      </c>
      <c r="K69" s="392">
        <v>-4.0899999999999999E-2</v>
      </c>
      <c r="L69" s="392">
        <v>-2.9399999999999999E-2</v>
      </c>
      <c r="M69" s="392">
        <v>-1.2200000000000001E-2</v>
      </c>
    </row>
    <row r="70" spans="3:13" x14ac:dyDescent="0.6">
      <c r="C70" s="393">
        <v>61</v>
      </c>
      <c r="D70"/>
      <c r="E70"/>
      <c r="F70"/>
      <c r="G70"/>
      <c r="H70"/>
      <c r="I70"/>
      <c r="J70">
        <v>0</v>
      </c>
      <c r="K70" s="392">
        <v>-4.0899999999999999E-2</v>
      </c>
      <c r="L70" s="392">
        <v>-2.9399999999999999E-2</v>
      </c>
      <c r="M70" s="392">
        <v>-1.2200000000000001E-2</v>
      </c>
    </row>
    <row r="71" spans="3:13" x14ac:dyDescent="0.6">
      <c r="C71" s="393">
        <v>62</v>
      </c>
      <c r="D71"/>
      <c r="E71"/>
      <c r="F71"/>
      <c r="G71"/>
      <c r="H71"/>
      <c r="I71"/>
      <c r="J71">
        <v>0</v>
      </c>
      <c r="K71" s="392">
        <v>-4.0899999999999999E-2</v>
      </c>
      <c r="L71" s="392">
        <v>-2.9399999999999999E-2</v>
      </c>
      <c r="M71" s="392">
        <v>-1.2200000000000001E-2</v>
      </c>
    </row>
    <row r="72" spans="3:13" x14ac:dyDescent="0.6">
      <c r="C72" s="393">
        <v>63</v>
      </c>
      <c r="D72"/>
      <c r="E72"/>
      <c r="F72"/>
      <c r="G72"/>
      <c r="H72"/>
      <c r="I72"/>
      <c r="J72">
        <v>0</v>
      </c>
      <c r="K72" s="392">
        <v>-4.0899999999999999E-2</v>
      </c>
      <c r="L72" s="392">
        <v>-2.9399999999999999E-2</v>
      </c>
      <c r="M72" s="392">
        <v>-1.2200000000000001E-2</v>
      </c>
    </row>
    <row r="73" spans="3:13" x14ac:dyDescent="0.6">
      <c r="C73" s="393">
        <v>64</v>
      </c>
      <c r="D73"/>
      <c r="E73"/>
      <c r="F73"/>
      <c r="G73"/>
      <c r="H73"/>
      <c r="I73"/>
      <c r="J73">
        <v>0</v>
      </c>
      <c r="K73" s="392">
        <v>-4.0899999999999999E-2</v>
      </c>
      <c r="L73" s="392">
        <v>-2.9399999999999999E-2</v>
      </c>
      <c r="M73" s="392">
        <v>-1.2200000000000001E-2</v>
      </c>
    </row>
    <row r="74" spans="3:13" x14ac:dyDescent="0.6">
      <c r="C74" s="393">
        <v>65</v>
      </c>
      <c r="D74"/>
      <c r="E74"/>
      <c r="F74"/>
      <c r="G74"/>
      <c r="H74"/>
      <c r="I74"/>
      <c r="J74">
        <v>0</v>
      </c>
      <c r="K74" s="392">
        <v>-4.0899999999999999E-2</v>
      </c>
      <c r="L74" s="392">
        <v>-2.9399999999999999E-2</v>
      </c>
      <c r="M74" s="392">
        <v>-1.2200000000000001E-2</v>
      </c>
    </row>
    <row r="75" spans="3:13" x14ac:dyDescent="0.6">
      <c r="C75" s="393">
        <v>66</v>
      </c>
      <c r="D75"/>
      <c r="E75"/>
      <c r="F75"/>
      <c r="G75"/>
      <c r="H75"/>
      <c r="I75"/>
      <c r="J75">
        <v>0</v>
      </c>
      <c r="K75" s="392">
        <v>-4.0899999999999999E-2</v>
      </c>
      <c r="L75" s="392">
        <v>-2.9399999999999999E-2</v>
      </c>
      <c r="M75" s="392">
        <v>-1.2200000000000001E-2</v>
      </c>
    </row>
    <row r="76" spans="3:13" x14ac:dyDescent="0.6">
      <c r="C76" s="393">
        <v>67</v>
      </c>
      <c r="D76"/>
      <c r="E76"/>
      <c r="F76"/>
      <c r="G76"/>
      <c r="H76"/>
      <c r="I76"/>
      <c r="J76">
        <v>0</v>
      </c>
      <c r="K76" s="392">
        <v>-4.0899999999999999E-2</v>
      </c>
      <c r="L76" s="392">
        <v>-2.9399999999999999E-2</v>
      </c>
      <c r="M76" s="392">
        <v>-1.2200000000000001E-2</v>
      </c>
    </row>
    <row r="77" spans="3:13" x14ac:dyDescent="0.6">
      <c r="C77" s="393">
        <v>68</v>
      </c>
      <c r="D77"/>
      <c r="E77"/>
      <c r="F77"/>
      <c r="G77"/>
      <c r="H77"/>
      <c r="I77"/>
      <c r="J77">
        <v>0</v>
      </c>
      <c r="K77" s="392">
        <v>-4.0899999999999999E-2</v>
      </c>
      <c r="L77" s="392">
        <v>-2.9399999999999999E-2</v>
      </c>
      <c r="M77" s="392">
        <v>-1.2200000000000001E-2</v>
      </c>
    </row>
    <row r="78" spans="3:13" x14ac:dyDescent="0.6">
      <c r="C78" s="393">
        <v>69</v>
      </c>
      <c r="D78"/>
      <c r="E78"/>
      <c r="F78"/>
      <c r="G78"/>
      <c r="H78"/>
      <c r="I78"/>
      <c r="J78">
        <v>0</v>
      </c>
      <c r="K78" s="392">
        <v>-4.0899999999999999E-2</v>
      </c>
      <c r="L78" s="392">
        <v>-2.9399999999999999E-2</v>
      </c>
      <c r="M78" s="392">
        <v>-1.2200000000000001E-2</v>
      </c>
    </row>
    <row r="79" spans="3:13" x14ac:dyDescent="0.6">
      <c r="C79" s="393">
        <v>70</v>
      </c>
      <c r="D79"/>
      <c r="E79"/>
      <c r="F79"/>
      <c r="G79"/>
      <c r="H79"/>
      <c r="I79"/>
      <c r="J79">
        <v>0</v>
      </c>
      <c r="K79" s="392">
        <v>-4.0899999999999999E-2</v>
      </c>
      <c r="L79" s="392">
        <v>-2.9399999999999999E-2</v>
      </c>
      <c r="M79" s="392">
        <v>-1.2200000000000001E-2</v>
      </c>
    </row>
    <row r="80" spans="3:13" x14ac:dyDescent="0.6">
      <c r="C80" s="393">
        <v>71</v>
      </c>
      <c r="D80"/>
      <c r="E80"/>
      <c r="F80"/>
      <c r="G80"/>
      <c r="H80"/>
      <c r="I80"/>
      <c r="J80">
        <v>0</v>
      </c>
      <c r="K80" s="392">
        <v>-4.0899999999999999E-2</v>
      </c>
      <c r="L80" s="392">
        <v>-2.9399999999999999E-2</v>
      </c>
      <c r="M80" s="392">
        <v>-1.2200000000000001E-2</v>
      </c>
    </row>
    <row r="81" spans="4:13" x14ac:dyDescent="0.6">
      <c r="D81"/>
      <c r="E81"/>
      <c r="F81"/>
      <c r="G81"/>
      <c r="H81"/>
      <c r="I81"/>
      <c r="J81">
        <v>0</v>
      </c>
      <c r="K81" s="392">
        <v>-4.0899999999999999E-2</v>
      </c>
      <c r="L81" s="392">
        <v>-2.9399999999999999E-2</v>
      </c>
      <c r="M81" s="392">
        <v>-1.2200000000000001E-2</v>
      </c>
    </row>
    <row r="82" spans="4:13" x14ac:dyDescent="0.6">
      <c r="D82"/>
      <c r="E82"/>
      <c r="F82"/>
      <c r="G82"/>
      <c r="H82"/>
      <c r="I82"/>
      <c r="J82">
        <v>0</v>
      </c>
      <c r="K82" s="392">
        <v>-4.0899999999999999E-2</v>
      </c>
      <c r="L82" s="392">
        <v>-2.9399999999999999E-2</v>
      </c>
      <c r="M82" s="392">
        <v>-1.2200000000000001E-2</v>
      </c>
    </row>
    <row r="83" spans="4:13" x14ac:dyDescent="0.6">
      <c r="D83"/>
      <c r="E83"/>
      <c r="F83"/>
      <c r="G83"/>
      <c r="H83"/>
      <c r="I83"/>
      <c r="J83">
        <v>0</v>
      </c>
      <c r="K83" s="392">
        <v>-4.0899999999999999E-2</v>
      </c>
      <c r="L83" s="392">
        <v>-2.9399999999999999E-2</v>
      </c>
      <c r="M83" s="392">
        <v>-1.2200000000000001E-2</v>
      </c>
    </row>
    <row r="84" spans="4:13" x14ac:dyDescent="0.6">
      <c r="D84"/>
      <c r="E84"/>
      <c r="F84"/>
      <c r="G84"/>
      <c r="H84"/>
      <c r="I84"/>
      <c r="J84">
        <v>0</v>
      </c>
      <c r="K84" s="392">
        <v>-4.0899999999999999E-2</v>
      </c>
      <c r="L84" s="392">
        <v>-2.9399999999999999E-2</v>
      </c>
      <c r="M84" s="392">
        <v>-1.2200000000000001E-2</v>
      </c>
    </row>
    <row r="85" spans="4:13" x14ac:dyDescent="0.6">
      <c r="D85"/>
      <c r="E85"/>
      <c r="F85"/>
      <c r="G85"/>
      <c r="H85"/>
      <c r="I85"/>
      <c r="J85">
        <v>0</v>
      </c>
      <c r="K85" s="392">
        <v>-4.0899999999999999E-2</v>
      </c>
      <c r="L85" s="392">
        <v>-2.9399999999999999E-2</v>
      </c>
      <c r="M85" s="392">
        <v>-1.2200000000000001E-2</v>
      </c>
    </row>
    <row r="86" spans="4:13" x14ac:dyDescent="0.6">
      <c r="D86"/>
      <c r="E86"/>
      <c r="F86"/>
      <c r="G86"/>
      <c r="H86"/>
      <c r="I86"/>
      <c r="J86">
        <v>0</v>
      </c>
      <c r="K86" s="392">
        <v>-4.0899999999999999E-2</v>
      </c>
      <c r="L86" s="392">
        <v>-2.9399999999999999E-2</v>
      </c>
      <c r="M86" s="392">
        <v>-1.2200000000000001E-2</v>
      </c>
    </row>
    <row r="87" spans="4:13" x14ac:dyDescent="0.6">
      <c r="D87"/>
      <c r="E87"/>
      <c r="F87"/>
      <c r="G87"/>
      <c r="H87"/>
      <c r="I87"/>
      <c r="J87">
        <v>0</v>
      </c>
      <c r="K87" s="392">
        <v>-4.0899999999999999E-2</v>
      </c>
      <c r="L87" s="392">
        <v>-2.9399999999999999E-2</v>
      </c>
      <c r="M87" s="392">
        <v>-1.2200000000000001E-2</v>
      </c>
    </row>
    <row r="88" spans="4:13" x14ac:dyDescent="0.6">
      <c r="D88"/>
      <c r="E88"/>
      <c r="F88"/>
      <c r="G88"/>
      <c r="H88"/>
      <c r="I88"/>
      <c r="J88">
        <v>0</v>
      </c>
      <c r="K88" s="392">
        <v>-4.0899999999999999E-2</v>
      </c>
      <c r="L88" s="392">
        <v>-2.9399999999999999E-2</v>
      </c>
      <c r="M88" s="392">
        <v>-1.2200000000000001E-2</v>
      </c>
    </row>
    <row r="89" spans="4:13" x14ac:dyDescent="0.6">
      <c r="D89"/>
      <c r="E89"/>
      <c r="F89"/>
      <c r="G89"/>
      <c r="H89"/>
      <c r="I89"/>
      <c r="J89">
        <v>0</v>
      </c>
      <c r="K89" s="392">
        <v>-4.0899999999999999E-2</v>
      </c>
      <c r="L89" s="392">
        <v>-2.9399999999999999E-2</v>
      </c>
      <c r="M89" s="392">
        <v>-1.2200000000000001E-2</v>
      </c>
    </row>
    <row r="90" spans="4:13" x14ac:dyDescent="0.6">
      <c r="D90"/>
      <c r="E90"/>
      <c r="F90"/>
      <c r="G90"/>
      <c r="H90"/>
      <c r="I90"/>
      <c r="J90">
        <v>0</v>
      </c>
      <c r="K90" s="392">
        <v>-4.0899999999999999E-2</v>
      </c>
      <c r="L90" s="392">
        <v>-2.9399999999999999E-2</v>
      </c>
      <c r="M90" s="392">
        <v>-1.2200000000000001E-2</v>
      </c>
    </row>
    <row r="91" spans="4:13" x14ac:dyDescent="0.6">
      <c r="D91"/>
      <c r="E91"/>
      <c r="F91"/>
      <c r="G91"/>
      <c r="H91"/>
      <c r="I91"/>
      <c r="J91">
        <v>0</v>
      </c>
      <c r="K91" s="392">
        <v>-4.0899999999999999E-2</v>
      </c>
      <c r="L91" s="392">
        <v>-2.9399999999999999E-2</v>
      </c>
      <c r="M91" s="392">
        <v>-1.2200000000000001E-2</v>
      </c>
    </row>
    <row r="92" spans="4:13" x14ac:dyDescent="0.6">
      <c r="D92"/>
      <c r="E92"/>
      <c r="F92"/>
      <c r="G92"/>
      <c r="H92"/>
      <c r="I92"/>
      <c r="J92">
        <v>0</v>
      </c>
      <c r="K92" s="392">
        <v>-4.0899999999999999E-2</v>
      </c>
      <c r="L92" s="392">
        <v>-2.9399999999999999E-2</v>
      </c>
      <c r="M92" s="392">
        <v>-1.2200000000000001E-2</v>
      </c>
    </row>
    <row r="93" spans="4:13" x14ac:dyDescent="0.6">
      <c r="D93"/>
      <c r="E93"/>
      <c r="F93"/>
      <c r="G93"/>
      <c r="H93"/>
      <c r="I93"/>
      <c r="J93">
        <v>0</v>
      </c>
      <c r="K93" s="392">
        <v>-4.0899999999999999E-2</v>
      </c>
      <c r="L93" s="392">
        <v>-2.9399999999999999E-2</v>
      </c>
      <c r="M93" s="392">
        <v>-1.2200000000000001E-2</v>
      </c>
    </row>
    <row r="94" spans="4:13" x14ac:dyDescent="0.6">
      <c r="D94"/>
      <c r="E94"/>
      <c r="F94"/>
      <c r="G94"/>
      <c r="H94"/>
      <c r="I94"/>
      <c r="J94">
        <v>0</v>
      </c>
      <c r="K94" s="392">
        <v>-4.0899999999999999E-2</v>
      </c>
      <c r="L94" s="392">
        <v>-2.9399999999999999E-2</v>
      </c>
      <c r="M94" s="392">
        <v>-1.2200000000000001E-2</v>
      </c>
    </row>
    <row r="95" spans="4:13" x14ac:dyDescent="0.6">
      <c r="D95"/>
      <c r="E95"/>
      <c r="F95"/>
      <c r="G95"/>
      <c r="H95"/>
      <c r="I95"/>
      <c r="J95">
        <v>0</v>
      </c>
      <c r="K95" s="392">
        <v>-4.0899999999999999E-2</v>
      </c>
      <c r="L95" s="392">
        <v>-2.9399999999999999E-2</v>
      </c>
      <c r="M95" s="392">
        <v>-1.2200000000000001E-2</v>
      </c>
    </row>
    <row r="96" spans="4:13" x14ac:dyDescent="0.6">
      <c r="D96"/>
      <c r="E96"/>
      <c r="F96"/>
      <c r="G96"/>
      <c r="H96"/>
      <c r="I96"/>
      <c r="J96">
        <v>0</v>
      </c>
      <c r="K96" s="392">
        <v>-4.0899999999999999E-2</v>
      </c>
      <c r="L96" s="392">
        <v>-2.9399999999999999E-2</v>
      </c>
      <c r="M96" s="392">
        <v>-1.2200000000000001E-2</v>
      </c>
    </row>
    <row r="97" spans="4:13" x14ac:dyDescent="0.6">
      <c r="D97"/>
      <c r="E97"/>
      <c r="F97"/>
      <c r="G97"/>
      <c r="H97"/>
      <c r="I97"/>
      <c r="J97">
        <v>0</v>
      </c>
      <c r="K97" s="392">
        <v>-4.0899999999999999E-2</v>
      </c>
      <c r="L97" s="392">
        <v>-2.9399999999999999E-2</v>
      </c>
      <c r="M97" s="392">
        <v>-1.2200000000000001E-2</v>
      </c>
    </row>
    <row r="98" spans="4:13" x14ac:dyDescent="0.6">
      <c r="D98"/>
      <c r="E98"/>
      <c r="F98"/>
      <c r="G98"/>
      <c r="H98"/>
      <c r="I98"/>
      <c r="J98">
        <v>0</v>
      </c>
      <c r="K98" s="392">
        <v>-4.0899999999999999E-2</v>
      </c>
      <c r="L98" s="392">
        <v>-2.9399999999999999E-2</v>
      </c>
      <c r="M98" s="392">
        <v>-1.2200000000000001E-2</v>
      </c>
    </row>
    <row r="99" spans="4:13" x14ac:dyDescent="0.6">
      <c r="D99"/>
      <c r="E99"/>
      <c r="F99"/>
      <c r="G99"/>
      <c r="H99"/>
      <c r="I99"/>
      <c r="J99">
        <v>0</v>
      </c>
      <c r="K99" s="392">
        <v>-4.0899999999999999E-2</v>
      </c>
      <c r="L99" s="392">
        <v>-2.9399999999999999E-2</v>
      </c>
      <c r="M99" s="392">
        <v>-1.2200000000000001E-2</v>
      </c>
    </row>
    <row r="100" spans="4:13" x14ac:dyDescent="0.6">
      <c r="D100"/>
      <c r="E100"/>
      <c r="F100"/>
      <c r="G100"/>
      <c r="H100"/>
      <c r="I100"/>
      <c r="J100">
        <v>0</v>
      </c>
      <c r="K100" s="392">
        <v>-4.0899999999999999E-2</v>
      </c>
      <c r="L100" s="392">
        <v>-2.9399999999999999E-2</v>
      </c>
      <c r="M100" s="392">
        <v>-1.2200000000000001E-2</v>
      </c>
    </row>
    <row r="101" spans="4:13" x14ac:dyDescent="0.6">
      <c r="D101"/>
      <c r="E101"/>
      <c r="F101"/>
      <c r="G101"/>
      <c r="H101"/>
      <c r="I101"/>
      <c r="J101">
        <v>0</v>
      </c>
      <c r="K101" s="392">
        <v>-4.0899999999999999E-2</v>
      </c>
      <c r="L101" s="392">
        <v>-2.9399999999999999E-2</v>
      </c>
      <c r="M101" s="392">
        <v>-1.2200000000000001E-2</v>
      </c>
    </row>
    <row r="102" spans="4:13" x14ac:dyDescent="0.6">
      <c r="D102"/>
      <c r="E102"/>
      <c r="F102"/>
      <c r="G102"/>
      <c r="H102"/>
      <c r="I102"/>
      <c r="J102">
        <v>0</v>
      </c>
      <c r="K102" s="392">
        <v>-4.0899999999999999E-2</v>
      </c>
      <c r="L102" s="392">
        <v>-2.9399999999999999E-2</v>
      </c>
      <c r="M102" s="392">
        <v>-1.2200000000000001E-2</v>
      </c>
    </row>
    <row r="103" spans="4:13" x14ac:dyDescent="0.6">
      <c r="D103"/>
      <c r="E103"/>
      <c r="F103"/>
      <c r="G103"/>
      <c r="H103"/>
      <c r="I103"/>
      <c r="J103">
        <v>0</v>
      </c>
      <c r="K103" s="392">
        <v>-4.0899999999999999E-2</v>
      </c>
      <c r="L103" s="392">
        <v>-2.9399999999999999E-2</v>
      </c>
      <c r="M103" s="392">
        <v>-1.2200000000000001E-2</v>
      </c>
    </row>
    <row r="104" spans="4:13" x14ac:dyDescent="0.6">
      <c r="D104"/>
      <c r="E104"/>
      <c r="F104"/>
      <c r="G104"/>
      <c r="H104"/>
      <c r="I104"/>
      <c r="J104">
        <v>0</v>
      </c>
      <c r="K104" s="392">
        <v>-4.0899999999999999E-2</v>
      </c>
      <c r="L104" s="392">
        <v>-2.9399999999999999E-2</v>
      </c>
      <c r="M104" s="392">
        <v>-1.2200000000000001E-2</v>
      </c>
    </row>
    <row r="105" spans="4:13" x14ac:dyDescent="0.6">
      <c r="D105"/>
      <c r="E105"/>
      <c r="F105"/>
      <c r="G105"/>
      <c r="H105"/>
      <c r="I105"/>
      <c r="J105">
        <v>0</v>
      </c>
      <c r="K105" s="392">
        <v>-4.0899999999999999E-2</v>
      </c>
      <c r="L105" s="392">
        <v>-2.9399999999999999E-2</v>
      </c>
      <c r="M105" s="392">
        <v>-1.2200000000000001E-2</v>
      </c>
    </row>
    <row r="106" spans="4:13" x14ac:dyDescent="0.6">
      <c r="D106"/>
      <c r="E106"/>
      <c r="F106"/>
      <c r="G106"/>
      <c r="H106"/>
      <c r="I106"/>
      <c r="J106">
        <v>0</v>
      </c>
      <c r="K106" s="392">
        <v>-4.0899999999999999E-2</v>
      </c>
      <c r="L106" s="392">
        <v>-2.9399999999999999E-2</v>
      </c>
      <c r="M106" s="392">
        <v>-1.2200000000000001E-2</v>
      </c>
    </row>
    <row r="107" spans="4:13" x14ac:dyDescent="0.6">
      <c r="D107"/>
      <c r="E107"/>
      <c r="F107"/>
      <c r="G107"/>
      <c r="H107"/>
      <c r="I107"/>
      <c r="J107">
        <v>0</v>
      </c>
      <c r="K107" s="392">
        <v>-4.0899999999999999E-2</v>
      </c>
      <c r="L107" s="392">
        <v>-2.9399999999999999E-2</v>
      </c>
      <c r="M107" s="392">
        <v>-1.2200000000000001E-2</v>
      </c>
    </row>
    <row r="108" spans="4:13" x14ac:dyDescent="0.6">
      <c r="D108"/>
      <c r="E108"/>
      <c r="F108"/>
      <c r="G108"/>
      <c r="H108"/>
      <c r="I108"/>
      <c r="J108">
        <v>0</v>
      </c>
      <c r="K108" s="392">
        <v>-4.0899999999999999E-2</v>
      </c>
      <c r="L108" s="392">
        <v>-2.9399999999999999E-2</v>
      </c>
      <c r="M108" s="392">
        <v>-1.2200000000000001E-2</v>
      </c>
    </row>
    <row r="109" spans="4:13" x14ac:dyDescent="0.6">
      <c r="D109"/>
      <c r="E109"/>
      <c r="F109"/>
      <c r="G109"/>
      <c r="H109"/>
      <c r="I109"/>
      <c r="J109">
        <v>0</v>
      </c>
      <c r="K109" s="392">
        <v>-4.0899999999999999E-2</v>
      </c>
      <c r="L109" s="392">
        <v>-2.9399999999999999E-2</v>
      </c>
      <c r="M109" s="392">
        <v>-1.2200000000000001E-2</v>
      </c>
    </row>
    <row r="110" spans="4:13" x14ac:dyDescent="0.6">
      <c r="D110"/>
      <c r="E110"/>
      <c r="F110"/>
      <c r="G110"/>
      <c r="H110"/>
      <c r="I110"/>
      <c r="J110">
        <v>0</v>
      </c>
      <c r="K110" s="392">
        <v>-4.0899999999999999E-2</v>
      </c>
      <c r="L110" s="392">
        <v>-2.9399999999999999E-2</v>
      </c>
      <c r="M110" s="392">
        <v>-1.2200000000000001E-2</v>
      </c>
    </row>
    <row r="111" spans="4:13" x14ac:dyDescent="0.6">
      <c r="D111"/>
      <c r="E111"/>
      <c r="F111"/>
      <c r="G111"/>
      <c r="H111"/>
      <c r="I111"/>
      <c r="J111">
        <v>0</v>
      </c>
      <c r="K111" s="392">
        <v>-4.0899999999999999E-2</v>
      </c>
      <c r="L111" s="392">
        <v>-2.9399999999999999E-2</v>
      </c>
      <c r="M111" s="392">
        <v>-1.2200000000000001E-2</v>
      </c>
    </row>
    <row r="112" spans="4:13" x14ac:dyDescent="0.6">
      <c r="D112"/>
      <c r="E112"/>
      <c r="F112"/>
      <c r="G112"/>
      <c r="H112"/>
      <c r="I112"/>
      <c r="J112">
        <v>0</v>
      </c>
      <c r="K112" s="392">
        <v>-4.0899999999999999E-2</v>
      </c>
      <c r="L112" s="392">
        <v>-2.9399999999999999E-2</v>
      </c>
      <c r="M112" s="392">
        <v>-1.2200000000000001E-2</v>
      </c>
    </row>
    <row r="113" spans="4:13" x14ac:dyDescent="0.6">
      <c r="D113"/>
      <c r="E113"/>
      <c r="F113"/>
      <c r="G113"/>
      <c r="H113"/>
      <c r="I113"/>
      <c r="J113">
        <v>0</v>
      </c>
      <c r="K113" s="392">
        <v>-4.0899999999999999E-2</v>
      </c>
      <c r="L113" s="392">
        <v>-2.9399999999999999E-2</v>
      </c>
      <c r="M113" s="392">
        <v>-1.2200000000000001E-2</v>
      </c>
    </row>
    <row r="114" spans="4:13" x14ac:dyDescent="0.6">
      <c r="D114"/>
      <c r="E114"/>
      <c r="F114"/>
      <c r="G114"/>
      <c r="H114"/>
      <c r="I114"/>
      <c r="J114">
        <v>0</v>
      </c>
      <c r="K114" s="392">
        <v>-4.0899999999999999E-2</v>
      </c>
      <c r="L114" s="392">
        <v>-2.9399999999999999E-2</v>
      </c>
      <c r="M114" s="392">
        <v>-1.2200000000000001E-2</v>
      </c>
    </row>
    <row r="115" spans="4:13" x14ac:dyDescent="0.6">
      <c r="D115"/>
      <c r="E115"/>
      <c r="F115"/>
      <c r="G115"/>
      <c r="H115"/>
      <c r="I115"/>
      <c r="J115">
        <v>0</v>
      </c>
      <c r="K115" s="392">
        <v>-4.0899999999999999E-2</v>
      </c>
      <c r="L115" s="392">
        <v>-2.9399999999999999E-2</v>
      </c>
      <c r="M115" s="392">
        <v>-1.2200000000000001E-2</v>
      </c>
    </row>
    <row r="116" spans="4:13" x14ac:dyDescent="0.6">
      <c r="D116"/>
      <c r="E116"/>
      <c r="F116"/>
      <c r="G116"/>
      <c r="H116"/>
      <c r="I116"/>
      <c r="J116">
        <v>0</v>
      </c>
      <c r="K116" s="392">
        <v>-4.0899999999999999E-2</v>
      </c>
      <c r="L116" s="392">
        <v>-2.9399999999999999E-2</v>
      </c>
      <c r="M116" s="392">
        <v>-1.2200000000000001E-2</v>
      </c>
    </row>
    <row r="117" spans="4:13" x14ac:dyDescent="0.6">
      <c r="D117"/>
      <c r="E117"/>
      <c r="F117"/>
      <c r="G117"/>
      <c r="H117"/>
      <c r="I117"/>
      <c r="J117">
        <v>0</v>
      </c>
      <c r="K117" s="392">
        <v>-4.0899999999999999E-2</v>
      </c>
      <c r="L117" s="392">
        <v>-2.9399999999999999E-2</v>
      </c>
      <c r="M117" s="392">
        <v>-1.2200000000000001E-2</v>
      </c>
    </row>
    <row r="118" spans="4:13" x14ac:dyDescent="0.6">
      <c r="D118"/>
      <c r="E118"/>
      <c r="F118"/>
      <c r="G118"/>
      <c r="H118"/>
      <c r="I118"/>
      <c r="J118">
        <v>0</v>
      </c>
      <c r="K118" s="392">
        <v>-4.0899999999999999E-2</v>
      </c>
      <c r="L118" s="392">
        <v>-2.9399999999999999E-2</v>
      </c>
      <c r="M118" s="392">
        <v>-1.2200000000000001E-2</v>
      </c>
    </row>
    <row r="119" spans="4:13" x14ac:dyDescent="0.6">
      <c r="D119"/>
      <c r="E119"/>
      <c r="F119"/>
      <c r="G119"/>
      <c r="H119"/>
      <c r="I119"/>
      <c r="J119">
        <v>0</v>
      </c>
      <c r="K119" s="392">
        <v>-4.0899999999999999E-2</v>
      </c>
      <c r="L119" s="392">
        <v>-2.9399999999999999E-2</v>
      </c>
      <c r="M119" s="392">
        <v>-1.2200000000000001E-2</v>
      </c>
    </row>
    <row r="120" spans="4:13" x14ac:dyDescent="0.6">
      <c r="D120"/>
      <c r="E120"/>
      <c r="F120"/>
      <c r="G120"/>
      <c r="H120"/>
      <c r="I120"/>
      <c r="J120">
        <v>0</v>
      </c>
      <c r="K120" s="392">
        <v>-4.0899999999999999E-2</v>
      </c>
      <c r="L120" s="392">
        <v>-2.9399999999999999E-2</v>
      </c>
      <c r="M120" s="392">
        <v>-1.2200000000000001E-2</v>
      </c>
    </row>
    <row r="121" spans="4:13" x14ac:dyDescent="0.6">
      <c r="D121"/>
      <c r="E121"/>
      <c r="F121"/>
      <c r="G121"/>
      <c r="H121"/>
      <c r="I121"/>
      <c r="J121">
        <v>0</v>
      </c>
      <c r="K121" s="392">
        <v>-4.0899999999999999E-2</v>
      </c>
      <c r="L121" s="392">
        <v>-2.9399999999999999E-2</v>
      </c>
      <c r="M121" s="392">
        <v>-1.2200000000000001E-2</v>
      </c>
    </row>
    <row r="122" spans="4:13" x14ac:dyDescent="0.6">
      <c r="D122"/>
      <c r="E122"/>
      <c r="F122"/>
      <c r="G122"/>
      <c r="H122"/>
      <c r="I122"/>
      <c r="J122">
        <v>0</v>
      </c>
      <c r="K122" s="392">
        <v>-4.0899999999999999E-2</v>
      </c>
      <c r="L122" s="392">
        <v>-2.9399999999999999E-2</v>
      </c>
      <c r="M122" s="392">
        <v>-1.2200000000000001E-2</v>
      </c>
    </row>
    <row r="123" spans="4:13" x14ac:dyDescent="0.6">
      <c r="D123"/>
      <c r="E123"/>
      <c r="F123"/>
      <c r="G123"/>
      <c r="H123"/>
      <c r="I123"/>
      <c r="J123">
        <v>0</v>
      </c>
      <c r="K123" s="392">
        <v>-4.0899999999999999E-2</v>
      </c>
      <c r="L123" s="392">
        <v>-2.9399999999999999E-2</v>
      </c>
      <c r="M123" s="392">
        <v>-1.2200000000000001E-2</v>
      </c>
    </row>
    <row r="124" spans="4:13" x14ac:dyDescent="0.6">
      <c r="D124"/>
      <c r="E124"/>
      <c r="F124"/>
      <c r="G124"/>
      <c r="H124"/>
      <c r="I124"/>
      <c r="J124">
        <v>0</v>
      </c>
      <c r="K124" s="392">
        <v>-4.0899999999999999E-2</v>
      </c>
      <c r="L124" s="392">
        <v>-2.9399999999999999E-2</v>
      </c>
      <c r="M124" s="392">
        <v>-1.2200000000000001E-2</v>
      </c>
    </row>
    <row r="125" spans="4:13" x14ac:dyDescent="0.6">
      <c r="D125"/>
      <c r="E125"/>
      <c r="F125"/>
      <c r="G125"/>
      <c r="H125"/>
      <c r="I125"/>
      <c r="J125">
        <v>0</v>
      </c>
      <c r="K125" s="392">
        <v>-4.0899999999999999E-2</v>
      </c>
      <c r="L125" s="392">
        <v>-2.9399999999999999E-2</v>
      </c>
      <c r="M125" s="392">
        <v>-1.2200000000000001E-2</v>
      </c>
    </row>
    <row r="126" spans="4:13" x14ac:dyDescent="0.6">
      <c r="D126"/>
      <c r="E126"/>
      <c r="F126"/>
      <c r="G126"/>
      <c r="H126"/>
      <c r="I126"/>
      <c r="J126">
        <v>0</v>
      </c>
      <c r="K126" s="392">
        <v>-4.0899999999999999E-2</v>
      </c>
      <c r="L126" s="392">
        <v>-2.9399999999999999E-2</v>
      </c>
      <c r="M126" s="392">
        <v>-1.2200000000000001E-2</v>
      </c>
    </row>
    <row r="127" spans="4:13" x14ac:dyDescent="0.6">
      <c r="D127"/>
      <c r="E127"/>
      <c r="F127"/>
      <c r="G127"/>
      <c r="H127"/>
      <c r="I127"/>
      <c r="J127">
        <v>0</v>
      </c>
      <c r="K127" s="392">
        <v>-4.0899999999999999E-2</v>
      </c>
      <c r="L127" s="392">
        <v>-2.9399999999999999E-2</v>
      </c>
      <c r="M127" s="392">
        <v>-1.2200000000000001E-2</v>
      </c>
    </row>
    <row r="128" spans="4:13" x14ac:dyDescent="0.6">
      <c r="D128"/>
      <c r="E128"/>
      <c r="F128"/>
      <c r="G128"/>
      <c r="H128"/>
      <c r="I128"/>
      <c r="J128">
        <v>0</v>
      </c>
      <c r="K128" s="392">
        <v>-4.0899999999999999E-2</v>
      </c>
      <c r="L128" s="392">
        <v>-2.9399999999999999E-2</v>
      </c>
      <c r="M128" s="392">
        <v>-1.2200000000000001E-2</v>
      </c>
    </row>
    <row r="129" spans="4:13" x14ac:dyDescent="0.6">
      <c r="D129"/>
      <c r="E129"/>
      <c r="F129"/>
      <c r="G129"/>
      <c r="H129"/>
      <c r="I129"/>
      <c r="J129">
        <v>0</v>
      </c>
      <c r="K129" s="392">
        <v>-4.0899999999999999E-2</v>
      </c>
      <c r="L129" s="392">
        <v>-2.9399999999999999E-2</v>
      </c>
      <c r="M129" s="392">
        <v>-1.2200000000000001E-2</v>
      </c>
    </row>
    <row r="130" spans="4:13" x14ac:dyDescent="0.6">
      <c r="D130"/>
      <c r="E130"/>
      <c r="F130"/>
      <c r="G130"/>
      <c r="H130"/>
      <c r="I130"/>
      <c r="J130">
        <v>0</v>
      </c>
      <c r="K130" s="392">
        <v>-4.0899999999999999E-2</v>
      </c>
      <c r="L130" s="392">
        <v>-2.9399999999999999E-2</v>
      </c>
      <c r="M130" s="392">
        <v>-1.2200000000000001E-2</v>
      </c>
    </row>
    <row r="131" spans="4:13" x14ac:dyDescent="0.6">
      <c r="D131"/>
      <c r="E131"/>
      <c r="F131"/>
      <c r="G131"/>
      <c r="H131"/>
      <c r="I131"/>
      <c r="J131">
        <v>0</v>
      </c>
      <c r="K131" s="392">
        <v>-4.0899999999999999E-2</v>
      </c>
      <c r="L131" s="392">
        <v>-2.9399999999999999E-2</v>
      </c>
      <c r="M131" s="392">
        <v>-1.2200000000000001E-2</v>
      </c>
    </row>
    <row r="132" spans="4:13" x14ac:dyDescent="0.6">
      <c r="D132"/>
      <c r="E132"/>
      <c r="F132"/>
      <c r="G132"/>
      <c r="H132"/>
      <c r="I132"/>
      <c r="J132">
        <v>0</v>
      </c>
      <c r="K132" s="392">
        <v>-4.0899999999999999E-2</v>
      </c>
      <c r="L132" s="392">
        <v>-2.9399999999999999E-2</v>
      </c>
      <c r="M132" s="392">
        <v>-1.2200000000000001E-2</v>
      </c>
    </row>
    <row r="133" spans="4:13" x14ac:dyDescent="0.6">
      <c r="D133"/>
      <c r="E133"/>
      <c r="F133"/>
      <c r="G133"/>
      <c r="H133"/>
      <c r="I133"/>
      <c r="J133">
        <v>0</v>
      </c>
      <c r="K133" s="392">
        <v>-4.0899999999999999E-2</v>
      </c>
      <c r="L133" s="392">
        <v>-2.9399999999999999E-2</v>
      </c>
      <c r="M133" s="392">
        <v>-1.2200000000000001E-2</v>
      </c>
    </row>
    <row r="134" spans="4:13" x14ac:dyDescent="0.6">
      <c r="D134"/>
      <c r="E134"/>
      <c r="F134"/>
      <c r="G134"/>
      <c r="H134"/>
      <c r="I134"/>
      <c r="J134">
        <v>0</v>
      </c>
      <c r="K134" s="392">
        <v>-4.0899999999999999E-2</v>
      </c>
      <c r="L134" s="392">
        <v>-2.9399999999999999E-2</v>
      </c>
      <c r="M134" s="392">
        <v>-1.2200000000000001E-2</v>
      </c>
    </row>
    <row r="135" spans="4:13" x14ac:dyDescent="0.6">
      <c r="D135"/>
      <c r="E135"/>
      <c r="F135"/>
      <c r="G135"/>
      <c r="H135"/>
      <c r="I135"/>
      <c r="J135">
        <v>0</v>
      </c>
      <c r="K135" s="392">
        <v>-4.0899999999999999E-2</v>
      </c>
      <c r="L135" s="392">
        <v>-2.9399999999999999E-2</v>
      </c>
      <c r="M135" s="392">
        <v>-1.2200000000000001E-2</v>
      </c>
    </row>
    <row r="136" spans="4:13" x14ac:dyDescent="0.6">
      <c r="D136"/>
      <c r="E136"/>
      <c r="F136"/>
      <c r="G136"/>
      <c r="H136"/>
      <c r="I136"/>
      <c r="J136">
        <v>0</v>
      </c>
      <c r="K136" s="392">
        <v>-4.0899999999999999E-2</v>
      </c>
      <c r="L136" s="392">
        <v>-2.9399999999999999E-2</v>
      </c>
      <c r="M136" s="392">
        <v>-1.2200000000000001E-2</v>
      </c>
    </row>
    <row r="137" spans="4:13" x14ac:dyDescent="0.6">
      <c r="D137"/>
      <c r="E137"/>
      <c r="F137"/>
      <c r="G137"/>
      <c r="H137"/>
      <c r="I137"/>
      <c r="J137">
        <v>0</v>
      </c>
      <c r="K137" s="392">
        <v>-4.0899999999999999E-2</v>
      </c>
      <c r="L137" s="392">
        <v>-2.9399999999999999E-2</v>
      </c>
      <c r="M137" s="392">
        <v>-1.2200000000000001E-2</v>
      </c>
    </row>
    <row r="138" spans="4:13" x14ac:dyDescent="0.6">
      <c r="D138"/>
      <c r="E138"/>
      <c r="F138"/>
      <c r="G138"/>
      <c r="H138"/>
      <c r="I138"/>
      <c r="J138">
        <v>0</v>
      </c>
      <c r="K138" s="392">
        <v>-4.0899999999999999E-2</v>
      </c>
      <c r="L138" s="392">
        <v>-2.9399999999999999E-2</v>
      </c>
      <c r="M138" s="392">
        <v>-1.2200000000000001E-2</v>
      </c>
    </row>
    <row r="139" spans="4:13" x14ac:dyDescent="0.6">
      <c r="D139"/>
      <c r="E139"/>
      <c r="F139"/>
      <c r="G139"/>
      <c r="H139"/>
      <c r="I139"/>
      <c r="J139">
        <v>0</v>
      </c>
      <c r="K139" s="392">
        <v>-4.0899999999999999E-2</v>
      </c>
      <c r="L139" s="392">
        <v>-2.9399999999999999E-2</v>
      </c>
      <c r="M139" s="392">
        <v>-1.2200000000000001E-2</v>
      </c>
    </row>
    <row r="140" spans="4:13" x14ac:dyDescent="0.6">
      <c r="D140"/>
      <c r="E140"/>
      <c r="F140"/>
      <c r="G140"/>
      <c r="H140"/>
      <c r="I140"/>
      <c r="J140">
        <v>0</v>
      </c>
      <c r="K140" s="392">
        <v>-4.0899999999999999E-2</v>
      </c>
      <c r="L140" s="392">
        <v>-2.9399999999999999E-2</v>
      </c>
      <c r="M140" s="392">
        <v>-1.2200000000000001E-2</v>
      </c>
    </row>
    <row r="141" spans="4:13" x14ac:dyDescent="0.6">
      <c r="D141"/>
      <c r="E141"/>
      <c r="F141"/>
      <c r="G141"/>
      <c r="H141"/>
      <c r="I141"/>
      <c r="J141">
        <v>0</v>
      </c>
      <c r="K141" s="392">
        <v>-4.0899999999999999E-2</v>
      </c>
      <c r="L141" s="392">
        <v>-2.9399999999999999E-2</v>
      </c>
      <c r="M141" s="392">
        <v>-1.2200000000000001E-2</v>
      </c>
    </row>
    <row r="142" spans="4:13" x14ac:dyDescent="0.6">
      <c r="D142"/>
      <c r="E142"/>
      <c r="F142"/>
      <c r="G142"/>
      <c r="H142"/>
      <c r="I142"/>
      <c r="J142">
        <v>0</v>
      </c>
      <c r="K142" s="392">
        <v>-4.0899999999999999E-2</v>
      </c>
      <c r="L142" s="392">
        <v>-2.9399999999999999E-2</v>
      </c>
      <c r="M142" s="392">
        <v>-1.2200000000000001E-2</v>
      </c>
    </row>
    <row r="143" spans="4:13" x14ac:dyDescent="0.6">
      <c r="D143"/>
      <c r="E143"/>
      <c r="F143"/>
      <c r="G143"/>
      <c r="H143"/>
      <c r="I143"/>
      <c r="J143">
        <v>0</v>
      </c>
      <c r="K143" s="392">
        <v>-4.0899999999999999E-2</v>
      </c>
      <c r="L143" s="392">
        <v>-2.9399999999999999E-2</v>
      </c>
      <c r="M143" s="392">
        <v>-1.2200000000000001E-2</v>
      </c>
    </row>
    <row r="144" spans="4:13" x14ac:dyDescent="0.6">
      <c r="D144"/>
      <c r="E144"/>
      <c r="F144"/>
      <c r="G144"/>
      <c r="H144"/>
      <c r="I144"/>
      <c r="J144">
        <v>0</v>
      </c>
      <c r="K144" s="392">
        <v>-4.0899999999999999E-2</v>
      </c>
      <c r="L144" s="392">
        <v>-2.9399999999999999E-2</v>
      </c>
      <c r="M144" s="392">
        <v>-1.2200000000000001E-2</v>
      </c>
    </row>
    <row r="145" spans="4:13" x14ac:dyDescent="0.6">
      <c r="D145"/>
      <c r="E145"/>
      <c r="F145"/>
      <c r="G145"/>
      <c r="H145"/>
      <c r="I145"/>
      <c r="J145">
        <v>0</v>
      </c>
      <c r="K145" s="392">
        <v>-4.0899999999999999E-2</v>
      </c>
      <c r="L145" s="392">
        <v>-2.9399999999999999E-2</v>
      </c>
      <c r="M145" s="392">
        <v>-1.2200000000000001E-2</v>
      </c>
    </row>
    <row r="146" spans="4:13" x14ac:dyDescent="0.6">
      <c r="D146"/>
      <c r="E146"/>
      <c r="F146"/>
      <c r="G146"/>
      <c r="H146"/>
      <c r="I146"/>
      <c r="J146">
        <v>0</v>
      </c>
      <c r="K146" s="392">
        <v>-4.0899999999999999E-2</v>
      </c>
      <c r="L146" s="392">
        <v>-2.9399999999999999E-2</v>
      </c>
      <c r="M146" s="392">
        <v>-1.2200000000000001E-2</v>
      </c>
    </row>
    <row r="147" spans="4:13" x14ac:dyDescent="0.6">
      <c r="D147"/>
      <c r="E147"/>
      <c r="F147"/>
      <c r="G147"/>
      <c r="H147"/>
      <c r="I147"/>
      <c r="J147">
        <v>0</v>
      </c>
      <c r="K147" s="392">
        <v>-4.0899999999999999E-2</v>
      </c>
      <c r="L147" s="392">
        <v>-2.9399999999999999E-2</v>
      </c>
      <c r="M147" s="392">
        <v>-1.2200000000000001E-2</v>
      </c>
    </row>
    <row r="148" spans="4:13" x14ac:dyDescent="0.6">
      <c r="D148"/>
      <c r="E148"/>
      <c r="F148"/>
      <c r="G148"/>
      <c r="H148"/>
      <c r="I148"/>
      <c r="J148">
        <v>0</v>
      </c>
      <c r="K148" s="392">
        <v>-4.0899999999999999E-2</v>
      </c>
      <c r="L148" s="392">
        <v>-2.9399999999999999E-2</v>
      </c>
      <c r="M148" s="392">
        <v>-1.2200000000000001E-2</v>
      </c>
    </row>
    <row r="149" spans="4:13" x14ac:dyDescent="0.6">
      <c r="D149"/>
      <c r="E149"/>
      <c r="F149"/>
      <c r="G149"/>
      <c r="H149"/>
      <c r="I149"/>
      <c r="J149">
        <v>0</v>
      </c>
      <c r="K149" s="392">
        <v>-4.0899999999999999E-2</v>
      </c>
      <c r="L149" s="392">
        <v>-2.9399999999999999E-2</v>
      </c>
      <c r="M149" s="392">
        <v>-1.2200000000000001E-2</v>
      </c>
    </row>
    <row r="150" spans="4:13" x14ac:dyDescent="0.6">
      <c r="D150"/>
      <c r="E150"/>
      <c r="F150"/>
      <c r="G150"/>
      <c r="H150"/>
      <c r="I150"/>
      <c r="J150">
        <v>0</v>
      </c>
      <c r="K150" s="392">
        <v>-4.0899999999999999E-2</v>
      </c>
      <c r="L150" s="392">
        <v>-2.9399999999999999E-2</v>
      </c>
      <c r="M150" s="392">
        <v>-1.2200000000000001E-2</v>
      </c>
    </row>
    <row r="151" spans="4:13" x14ac:dyDescent="0.6">
      <c r="D151"/>
      <c r="E151"/>
      <c r="F151"/>
      <c r="G151"/>
      <c r="H151"/>
      <c r="I151"/>
      <c r="J151">
        <v>0</v>
      </c>
      <c r="K151" s="392">
        <v>-4.0899999999999999E-2</v>
      </c>
      <c r="L151" s="392">
        <v>-2.9399999999999999E-2</v>
      </c>
      <c r="M151" s="392">
        <v>-1.2200000000000001E-2</v>
      </c>
    </row>
    <row r="152" spans="4:13" x14ac:dyDescent="0.6">
      <c r="D152"/>
      <c r="E152"/>
      <c r="F152"/>
      <c r="G152"/>
      <c r="H152"/>
      <c r="I152"/>
      <c r="J152">
        <v>0</v>
      </c>
      <c r="K152" s="392">
        <v>-4.0899999999999999E-2</v>
      </c>
      <c r="L152" s="392">
        <v>-2.9399999999999999E-2</v>
      </c>
      <c r="M152" s="392">
        <v>-1.2200000000000001E-2</v>
      </c>
    </row>
    <row r="153" spans="4:13" x14ac:dyDescent="0.6">
      <c r="D153"/>
      <c r="E153"/>
      <c r="F153"/>
      <c r="G153"/>
      <c r="H153"/>
      <c r="I153"/>
      <c r="J153">
        <v>0</v>
      </c>
      <c r="K153" s="392">
        <v>-4.0899999999999999E-2</v>
      </c>
      <c r="L153" s="392">
        <v>-2.9399999999999999E-2</v>
      </c>
      <c r="M153" s="392">
        <v>-1.2200000000000001E-2</v>
      </c>
    </row>
    <row r="154" spans="4:13" x14ac:dyDescent="0.6">
      <c r="D154"/>
      <c r="E154"/>
      <c r="F154"/>
      <c r="G154"/>
      <c r="H154"/>
      <c r="I154"/>
      <c r="J154">
        <v>0</v>
      </c>
      <c r="K154" s="392">
        <v>-4.0899999999999999E-2</v>
      </c>
      <c r="L154" s="392">
        <v>-2.9399999999999999E-2</v>
      </c>
      <c r="M154" s="392">
        <v>-1.2200000000000001E-2</v>
      </c>
    </row>
    <row r="155" spans="4:13" x14ac:dyDescent="0.6">
      <c r="D155"/>
      <c r="E155"/>
      <c r="F155"/>
      <c r="G155"/>
      <c r="H155"/>
      <c r="I155"/>
      <c r="J155">
        <v>0</v>
      </c>
      <c r="K155" s="392">
        <v>-4.0899999999999999E-2</v>
      </c>
      <c r="L155" s="392">
        <v>-2.9399999999999999E-2</v>
      </c>
      <c r="M155" s="392">
        <v>-1.2200000000000001E-2</v>
      </c>
    </row>
    <row r="156" spans="4:13" x14ac:dyDescent="0.6">
      <c r="D156"/>
      <c r="E156"/>
      <c r="F156"/>
      <c r="G156"/>
      <c r="H156"/>
      <c r="I156"/>
      <c r="J156">
        <v>0</v>
      </c>
      <c r="K156" s="392">
        <v>-4.0899999999999999E-2</v>
      </c>
      <c r="L156" s="392">
        <v>-2.9399999999999999E-2</v>
      </c>
      <c r="M156" s="392">
        <v>-1.2200000000000001E-2</v>
      </c>
    </row>
    <row r="157" spans="4:13" x14ac:dyDescent="0.6">
      <c r="D157"/>
      <c r="E157"/>
      <c r="F157"/>
      <c r="G157"/>
      <c r="H157"/>
      <c r="I157"/>
      <c r="J157">
        <v>0</v>
      </c>
      <c r="K157" s="392">
        <v>-4.0899999999999999E-2</v>
      </c>
      <c r="L157" s="392">
        <v>-2.9399999999999999E-2</v>
      </c>
      <c r="M157" s="392">
        <v>-1.2200000000000001E-2</v>
      </c>
    </row>
    <row r="158" spans="4:13" x14ac:dyDescent="0.6">
      <c r="D158"/>
      <c r="E158"/>
      <c r="F158"/>
      <c r="G158"/>
      <c r="H158"/>
      <c r="I158"/>
      <c r="J158">
        <v>0</v>
      </c>
      <c r="K158" s="392">
        <v>-4.0899999999999999E-2</v>
      </c>
      <c r="L158" s="392">
        <v>-2.9399999999999999E-2</v>
      </c>
      <c r="M158" s="392">
        <v>-1.2200000000000001E-2</v>
      </c>
    </row>
    <row r="159" spans="4:13" x14ac:dyDescent="0.6">
      <c r="D159"/>
      <c r="E159"/>
      <c r="F159"/>
      <c r="G159"/>
      <c r="H159"/>
      <c r="I159"/>
      <c r="J159">
        <v>0</v>
      </c>
      <c r="K159" s="392">
        <v>-4.0899999999999999E-2</v>
      </c>
      <c r="L159" s="392">
        <v>-2.9399999999999999E-2</v>
      </c>
      <c r="M159" s="392">
        <v>-1.2200000000000001E-2</v>
      </c>
    </row>
    <row r="160" spans="4:13" x14ac:dyDescent="0.6">
      <c r="D160"/>
      <c r="E160"/>
      <c r="F160"/>
      <c r="G160"/>
      <c r="H160"/>
      <c r="I160"/>
      <c r="J160">
        <v>0</v>
      </c>
      <c r="K160" s="392">
        <v>-4.0899999999999999E-2</v>
      </c>
      <c r="L160" s="392">
        <v>-2.9399999999999999E-2</v>
      </c>
      <c r="M160" s="392">
        <v>-1.2200000000000001E-2</v>
      </c>
    </row>
    <row r="161" spans="4:13" x14ac:dyDescent="0.6">
      <c r="D161"/>
      <c r="E161"/>
      <c r="F161"/>
      <c r="G161"/>
      <c r="H161"/>
      <c r="I161"/>
      <c r="J161">
        <v>0</v>
      </c>
      <c r="K161" s="392">
        <v>-4.0899999999999999E-2</v>
      </c>
      <c r="L161" s="392">
        <v>-2.9399999999999999E-2</v>
      </c>
      <c r="M161" s="392">
        <v>-1.2200000000000001E-2</v>
      </c>
    </row>
    <row r="162" spans="4:13" x14ac:dyDescent="0.6">
      <c r="D162"/>
      <c r="E162"/>
      <c r="F162"/>
      <c r="G162"/>
      <c r="H162"/>
      <c r="I162"/>
      <c r="J162">
        <v>0</v>
      </c>
      <c r="K162" s="392">
        <v>-4.0899999999999999E-2</v>
      </c>
      <c r="L162" s="392">
        <v>-2.9399999999999999E-2</v>
      </c>
      <c r="M162" s="392">
        <v>-1.2200000000000001E-2</v>
      </c>
    </row>
    <row r="163" spans="4:13" x14ac:dyDescent="0.6">
      <c r="D163"/>
      <c r="E163"/>
      <c r="F163"/>
      <c r="G163"/>
      <c r="H163"/>
      <c r="I163"/>
      <c r="J163">
        <v>0</v>
      </c>
      <c r="K163" s="392">
        <v>-4.0899999999999999E-2</v>
      </c>
      <c r="L163" s="392">
        <v>-2.9399999999999999E-2</v>
      </c>
      <c r="M163" s="392">
        <v>-1.2200000000000001E-2</v>
      </c>
    </row>
    <row r="164" spans="4:13" x14ac:dyDescent="0.6">
      <c r="D164"/>
      <c r="E164"/>
      <c r="F164"/>
      <c r="G164"/>
      <c r="H164"/>
      <c r="I164"/>
      <c r="J164">
        <v>0</v>
      </c>
      <c r="K164" s="392">
        <v>-4.0899999999999999E-2</v>
      </c>
      <c r="L164" s="392">
        <v>-2.9399999999999999E-2</v>
      </c>
      <c r="M164" s="392">
        <v>-1.2200000000000001E-2</v>
      </c>
    </row>
    <row r="165" spans="4:13" x14ac:dyDescent="0.6">
      <c r="D165"/>
      <c r="E165"/>
      <c r="F165"/>
      <c r="G165"/>
      <c r="H165"/>
      <c r="I165"/>
      <c r="J165">
        <v>0</v>
      </c>
      <c r="K165" s="392">
        <v>-4.0899999999999999E-2</v>
      </c>
      <c r="L165" s="392">
        <v>-2.9399999999999999E-2</v>
      </c>
      <c r="M165" s="392">
        <v>-1.2200000000000001E-2</v>
      </c>
    </row>
    <row r="166" spans="4:13" x14ac:dyDescent="0.6">
      <c r="D166"/>
      <c r="E166"/>
      <c r="F166"/>
      <c r="G166"/>
      <c r="H166"/>
      <c r="I166"/>
      <c r="J166">
        <v>0</v>
      </c>
      <c r="K166" s="392">
        <v>-4.0899999999999999E-2</v>
      </c>
      <c r="L166" s="392">
        <v>-2.9399999999999999E-2</v>
      </c>
      <c r="M166" s="392">
        <v>-1.2200000000000001E-2</v>
      </c>
    </row>
    <row r="167" spans="4:13" x14ac:dyDescent="0.6">
      <c r="D167"/>
      <c r="E167"/>
      <c r="F167"/>
      <c r="G167"/>
      <c r="H167"/>
      <c r="I167"/>
      <c r="J167">
        <v>0</v>
      </c>
      <c r="K167" s="392">
        <v>-4.0899999999999999E-2</v>
      </c>
      <c r="L167" s="392">
        <v>-2.9399999999999999E-2</v>
      </c>
      <c r="M167" s="392">
        <v>-1.2200000000000001E-2</v>
      </c>
    </row>
    <row r="168" spans="4:13" x14ac:dyDescent="0.6">
      <c r="D168"/>
      <c r="E168"/>
      <c r="F168"/>
      <c r="G168"/>
      <c r="H168"/>
      <c r="I168"/>
      <c r="J168">
        <v>0</v>
      </c>
      <c r="K168" s="392">
        <v>-4.0899999999999999E-2</v>
      </c>
      <c r="L168" s="392">
        <v>-2.9399999999999999E-2</v>
      </c>
      <c r="M168" s="392">
        <v>-1.2200000000000001E-2</v>
      </c>
    </row>
    <row r="169" spans="4:13" x14ac:dyDescent="0.6">
      <c r="D169"/>
      <c r="E169"/>
      <c r="F169"/>
      <c r="G169"/>
      <c r="H169"/>
      <c r="I169"/>
      <c r="J169">
        <v>0</v>
      </c>
      <c r="K169" s="392">
        <v>-4.0899999999999999E-2</v>
      </c>
      <c r="L169" s="392">
        <v>-2.9399999999999999E-2</v>
      </c>
      <c r="M169" s="392">
        <v>-1.2200000000000001E-2</v>
      </c>
    </row>
    <row r="170" spans="4:13" x14ac:dyDescent="0.6">
      <c r="D170"/>
      <c r="E170"/>
      <c r="F170"/>
      <c r="G170"/>
      <c r="H170"/>
      <c r="I170"/>
      <c r="J170">
        <v>0</v>
      </c>
      <c r="K170" s="392">
        <v>-4.0899999999999999E-2</v>
      </c>
      <c r="L170" s="392">
        <v>-2.9399999999999999E-2</v>
      </c>
      <c r="M170" s="392">
        <v>-1.2200000000000001E-2</v>
      </c>
    </row>
    <row r="171" spans="4:13" x14ac:dyDescent="0.6">
      <c r="D171"/>
      <c r="E171"/>
      <c r="F171"/>
      <c r="G171"/>
      <c r="H171"/>
      <c r="I171"/>
      <c r="J171">
        <v>0</v>
      </c>
      <c r="K171" s="392">
        <v>-4.0899999999999999E-2</v>
      </c>
      <c r="L171" s="392">
        <v>-2.9399999999999999E-2</v>
      </c>
      <c r="M171" s="392">
        <v>-1.2200000000000001E-2</v>
      </c>
    </row>
    <row r="172" spans="4:13" x14ac:dyDescent="0.6">
      <c r="D172"/>
      <c r="E172"/>
      <c r="F172"/>
      <c r="G172"/>
      <c r="H172"/>
      <c r="I172"/>
      <c r="J172">
        <v>0</v>
      </c>
      <c r="K172" s="392">
        <v>-4.0899999999999999E-2</v>
      </c>
      <c r="L172" s="392">
        <v>-2.9399999999999999E-2</v>
      </c>
      <c r="M172" s="392">
        <v>-1.2200000000000001E-2</v>
      </c>
    </row>
    <row r="173" spans="4:13" x14ac:dyDescent="0.6">
      <c r="D173"/>
      <c r="E173"/>
      <c r="F173"/>
      <c r="G173"/>
      <c r="H173"/>
      <c r="I173"/>
      <c r="J173">
        <v>0</v>
      </c>
      <c r="K173" s="392">
        <v>-4.0899999999999999E-2</v>
      </c>
      <c r="L173" s="392">
        <v>-2.9399999999999999E-2</v>
      </c>
      <c r="M173" s="392">
        <v>-1.2200000000000001E-2</v>
      </c>
    </row>
    <row r="174" spans="4:13" x14ac:dyDescent="0.6">
      <c r="D174"/>
      <c r="E174"/>
      <c r="F174"/>
      <c r="G174"/>
      <c r="H174"/>
      <c r="I174"/>
      <c r="J174">
        <v>0</v>
      </c>
      <c r="K174" s="392">
        <v>-4.0899999999999999E-2</v>
      </c>
      <c r="L174" s="392">
        <v>-2.9399999999999999E-2</v>
      </c>
      <c r="M174" s="392">
        <v>-1.2200000000000001E-2</v>
      </c>
    </row>
    <row r="175" spans="4:13" x14ac:dyDescent="0.6">
      <c r="D175"/>
      <c r="E175"/>
      <c r="F175"/>
      <c r="G175"/>
      <c r="H175"/>
      <c r="I175"/>
      <c r="J175">
        <v>0</v>
      </c>
      <c r="K175" s="392">
        <v>-4.0899999999999999E-2</v>
      </c>
      <c r="L175" s="392">
        <v>-2.9399999999999999E-2</v>
      </c>
      <c r="M175" s="392">
        <v>-1.2200000000000001E-2</v>
      </c>
    </row>
    <row r="176" spans="4:13" x14ac:dyDescent="0.6">
      <c r="D176"/>
      <c r="E176"/>
      <c r="F176"/>
      <c r="G176"/>
      <c r="H176"/>
      <c r="I176"/>
      <c r="J176">
        <v>0</v>
      </c>
      <c r="K176" s="392">
        <v>-4.0899999999999999E-2</v>
      </c>
      <c r="L176" s="392">
        <v>-2.9399999999999999E-2</v>
      </c>
      <c r="M176" s="392">
        <v>-1.2200000000000001E-2</v>
      </c>
    </row>
    <row r="177" spans="4:13" x14ac:dyDescent="0.6">
      <c r="D177"/>
      <c r="E177"/>
      <c r="F177"/>
      <c r="G177"/>
      <c r="H177"/>
      <c r="I177"/>
      <c r="J177">
        <v>0</v>
      </c>
      <c r="K177" s="392">
        <v>-4.0899999999999999E-2</v>
      </c>
      <c r="L177" s="392">
        <v>-2.9399999999999999E-2</v>
      </c>
      <c r="M177" s="392">
        <v>-1.2200000000000001E-2</v>
      </c>
    </row>
    <row r="178" spans="4:13" x14ac:dyDescent="0.6">
      <c r="D178"/>
      <c r="E178"/>
      <c r="F178"/>
      <c r="G178"/>
      <c r="H178"/>
      <c r="I178"/>
      <c r="J178">
        <v>0</v>
      </c>
      <c r="K178" s="392">
        <v>-4.0899999999999999E-2</v>
      </c>
      <c r="L178" s="392">
        <v>-2.9399999999999999E-2</v>
      </c>
      <c r="M178" s="392">
        <v>-1.2200000000000001E-2</v>
      </c>
    </row>
    <row r="179" spans="4:13" x14ac:dyDescent="0.6">
      <c r="D179"/>
      <c r="E179"/>
      <c r="F179"/>
      <c r="G179"/>
      <c r="H179"/>
      <c r="I179"/>
      <c r="J179">
        <v>0</v>
      </c>
      <c r="K179" s="392">
        <v>-4.0899999999999999E-2</v>
      </c>
      <c r="L179" s="392">
        <v>-2.9399999999999999E-2</v>
      </c>
      <c r="M179" s="392">
        <v>-1.2200000000000001E-2</v>
      </c>
    </row>
    <row r="180" spans="4:13" x14ac:dyDescent="0.6">
      <c r="D180"/>
      <c r="E180"/>
      <c r="F180"/>
      <c r="G180"/>
      <c r="H180"/>
      <c r="I180"/>
      <c r="J180">
        <v>0</v>
      </c>
      <c r="K180" s="392">
        <v>-4.0899999999999999E-2</v>
      </c>
      <c r="L180" s="392">
        <v>-2.9399999999999999E-2</v>
      </c>
      <c r="M180" s="392">
        <v>-1.2200000000000001E-2</v>
      </c>
    </row>
    <row r="181" spans="4:13" x14ac:dyDescent="0.6">
      <c r="D181"/>
      <c r="E181"/>
      <c r="F181"/>
      <c r="G181"/>
      <c r="H181"/>
      <c r="I181"/>
      <c r="J181">
        <v>0</v>
      </c>
      <c r="K181" s="392">
        <v>-4.0899999999999999E-2</v>
      </c>
      <c r="L181" s="392">
        <v>-2.9399999999999999E-2</v>
      </c>
      <c r="M181" s="392">
        <v>-1.2200000000000001E-2</v>
      </c>
    </row>
    <row r="182" spans="4:13" x14ac:dyDescent="0.6">
      <c r="D182"/>
      <c r="E182"/>
      <c r="F182"/>
      <c r="G182"/>
      <c r="H182"/>
      <c r="I182"/>
      <c r="J182">
        <v>0</v>
      </c>
      <c r="K182" s="392">
        <v>-4.0899999999999999E-2</v>
      </c>
      <c r="L182" s="392">
        <v>-2.9399999999999999E-2</v>
      </c>
      <c r="M182" s="392">
        <v>-1.2200000000000001E-2</v>
      </c>
    </row>
    <row r="183" spans="4:13" x14ac:dyDescent="0.6">
      <c r="D183"/>
      <c r="E183"/>
      <c r="F183"/>
      <c r="G183"/>
      <c r="H183"/>
      <c r="I183"/>
      <c r="J183">
        <v>0</v>
      </c>
      <c r="K183" s="392">
        <v>-4.0899999999999999E-2</v>
      </c>
      <c r="L183" s="392">
        <v>-2.9399999999999999E-2</v>
      </c>
      <c r="M183" s="392">
        <v>-1.2200000000000001E-2</v>
      </c>
    </row>
    <row r="184" spans="4:13" x14ac:dyDescent="0.6">
      <c r="D184"/>
      <c r="E184"/>
      <c r="F184"/>
      <c r="G184"/>
      <c r="H184"/>
      <c r="I184"/>
      <c r="J184">
        <v>0</v>
      </c>
      <c r="K184" s="392">
        <v>-4.0899999999999999E-2</v>
      </c>
      <c r="L184" s="392">
        <v>-2.9399999999999999E-2</v>
      </c>
      <c r="M184" s="392">
        <v>-1.2200000000000001E-2</v>
      </c>
    </row>
    <row r="185" spans="4:13" x14ac:dyDescent="0.6">
      <c r="D185"/>
      <c r="E185"/>
      <c r="F185"/>
      <c r="G185"/>
      <c r="H185"/>
      <c r="I185"/>
      <c r="J185">
        <v>0</v>
      </c>
      <c r="K185" s="392">
        <v>-4.0899999999999999E-2</v>
      </c>
      <c r="L185" s="392">
        <v>-2.9399999999999999E-2</v>
      </c>
      <c r="M185" s="392">
        <v>-1.2200000000000001E-2</v>
      </c>
    </row>
    <row r="186" spans="4:13" x14ac:dyDescent="0.6">
      <c r="D186"/>
      <c r="E186"/>
      <c r="F186"/>
      <c r="G186"/>
      <c r="H186"/>
      <c r="I186"/>
      <c r="J186">
        <v>0</v>
      </c>
      <c r="K186" s="392">
        <v>-4.0899999999999999E-2</v>
      </c>
      <c r="L186" s="392">
        <v>-2.9399999999999999E-2</v>
      </c>
      <c r="M186" s="392">
        <v>-1.2200000000000001E-2</v>
      </c>
    </row>
    <row r="187" spans="4:13" x14ac:dyDescent="0.6">
      <c r="D187"/>
      <c r="E187"/>
      <c r="F187"/>
      <c r="G187"/>
      <c r="H187"/>
      <c r="I187"/>
      <c r="J187">
        <v>0</v>
      </c>
      <c r="K187" s="392">
        <v>-4.0899999999999999E-2</v>
      </c>
      <c r="L187" s="392">
        <v>-2.9399999999999999E-2</v>
      </c>
      <c r="M187" s="392">
        <v>-1.2200000000000001E-2</v>
      </c>
    </row>
    <row r="188" spans="4:13" x14ac:dyDescent="0.6">
      <c r="D188"/>
      <c r="E188"/>
      <c r="F188"/>
      <c r="G188"/>
      <c r="H188"/>
      <c r="I188"/>
      <c r="J188">
        <v>0</v>
      </c>
      <c r="K188" s="392">
        <v>-4.0899999999999999E-2</v>
      </c>
      <c r="L188" s="392">
        <v>-2.9399999999999999E-2</v>
      </c>
      <c r="M188" s="392">
        <v>-1.2200000000000001E-2</v>
      </c>
    </row>
    <row r="189" spans="4:13" x14ac:dyDescent="0.6">
      <c r="D189"/>
      <c r="E189"/>
      <c r="F189"/>
      <c r="G189"/>
      <c r="H189"/>
      <c r="I189"/>
      <c r="J189">
        <v>0</v>
      </c>
      <c r="K189" s="392">
        <v>-4.0899999999999999E-2</v>
      </c>
      <c r="L189" s="392">
        <v>-2.9399999999999999E-2</v>
      </c>
      <c r="M189" s="392">
        <v>-1.2200000000000001E-2</v>
      </c>
    </row>
    <row r="190" spans="4:13" x14ac:dyDescent="0.6">
      <c r="D190"/>
      <c r="E190"/>
      <c r="F190"/>
      <c r="G190"/>
      <c r="H190"/>
      <c r="I190"/>
      <c r="J190">
        <v>0</v>
      </c>
      <c r="K190" s="392">
        <v>-4.0899999999999999E-2</v>
      </c>
      <c r="L190" s="392">
        <v>-2.9399999999999999E-2</v>
      </c>
      <c r="M190" s="392">
        <v>-1.2200000000000001E-2</v>
      </c>
    </row>
    <row r="191" spans="4:13" x14ac:dyDescent="0.6">
      <c r="D191"/>
      <c r="E191"/>
      <c r="F191"/>
      <c r="G191"/>
      <c r="H191"/>
      <c r="I191"/>
      <c r="J191">
        <v>0</v>
      </c>
      <c r="K191" s="392">
        <v>-4.0899999999999999E-2</v>
      </c>
      <c r="L191" s="392">
        <v>-2.9399999999999999E-2</v>
      </c>
      <c r="M191" s="392">
        <v>-1.2200000000000001E-2</v>
      </c>
    </row>
    <row r="192" spans="4:13" x14ac:dyDescent="0.6">
      <c r="D192"/>
      <c r="E192"/>
      <c r="F192"/>
      <c r="G192"/>
      <c r="H192"/>
      <c r="I192"/>
      <c r="J192">
        <v>0</v>
      </c>
      <c r="K192" s="392">
        <v>-4.0899999999999999E-2</v>
      </c>
      <c r="L192" s="392">
        <v>-2.9399999999999999E-2</v>
      </c>
      <c r="M192" s="392">
        <v>-1.2200000000000001E-2</v>
      </c>
    </row>
    <row r="193" spans="4:13" x14ac:dyDescent="0.6">
      <c r="D193"/>
      <c r="E193"/>
      <c r="F193"/>
      <c r="G193"/>
      <c r="H193"/>
      <c r="I193"/>
      <c r="J193">
        <v>0</v>
      </c>
      <c r="K193" s="392">
        <v>-4.0899999999999999E-2</v>
      </c>
      <c r="L193" s="392">
        <v>-2.9399999999999999E-2</v>
      </c>
      <c r="M193" s="392">
        <v>-1.2200000000000001E-2</v>
      </c>
    </row>
    <row r="194" spans="4:13" x14ac:dyDescent="0.6">
      <c r="D194"/>
      <c r="E194"/>
      <c r="F194"/>
      <c r="G194"/>
      <c r="H194"/>
      <c r="I194"/>
      <c r="J194">
        <v>0</v>
      </c>
      <c r="K194" s="392">
        <v>-4.0899999999999999E-2</v>
      </c>
      <c r="L194" s="392">
        <v>-2.9399999999999999E-2</v>
      </c>
      <c r="M194" s="392">
        <v>-1.2200000000000001E-2</v>
      </c>
    </row>
    <row r="195" spans="4:13" x14ac:dyDescent="0.6">
      <c r="D195"/>
      <c r="E195"/>
      <c r="F195"/>
      <c r="G195"/>
      <c r="H195"/>
      <c r="I195"/>
      <c r="J195">
        <v>0</v>
      </c>
      <c r="K195" s="392">
        <v>-4.0899999999999999E-2</v>
      </c>
      <c r="L195" s="392">
        <v>-2.9399999999999999E-2</v>
      </c>
      <c r="M195" s="392">
        <v>-1.2200000000000001E-2</v>
      </c>
    </row>
    <row r="196" spans="4:13" x14ac:dyDescent="0.6">
      <c r="D196"/>
      <c r="E196"/>
      <c r="F196"/>
      <c r="G196"/>
      <c r="H196"/>
      <c r="I196"/>
      <c r="J196">
        <v>0</v>
      </c>
      <c r="K196" s="392">
        <v>-4.0899999999999999E-2</v>
      </c>
      <c r="L196" s="392">
        <v>-2.9399999999999999E-2</v>
      </c>
      <c r="M196" s="392">
        <v>-1.2200000000000001E-2</v>
      </c>
    </row>
    <row r="197" spans="4:13" x14ac:dyDescent="0.6">
      <c r="D197"/>
      <c r="E197"/>
      <c r="F197"/>
      <c r="G197"/>
      <c r="H197"/>
      <c r="I197"/>
      <c r="J197">
        <v>0</v>
      </c>
      <c r="K197" s="392">
        <v>-4.0899999999999999E-2</v>
      </c>
      <c r="L197" s="392">
        <v>-2.9399999999999999E-2</v>
      </c>
      <c r="M197" s="392">
        <v>-1.2200000000000001E-2</v>
      </c>
    </row>
    <row r="198" spans="4:13" x14ac:dyDescent="0.6">
      <c r="D198"/>
      <c r="E198"/>
      <c r="F198"/>
      <c r="G198"/>
      <c r="H198"/>
      <c r="I198"/>
      <c r="J198">
        <v>0</v>
      </c>
      <c r="K198" s="392">
        <v>-4.0899999999999999E-2</v>
      </c>
      <c r="L198" s="392">
        <v>-2.9399999999999999E-2</v>
      </c>
      <c r="M198" s="392">
        <v>-1.2200000000000001E-2</v>
      </c>
    </row>
    <row r="199" spans="4:13" x14ac:dyDescent="0.6">
      <c r="D199"/>
      <c r="E199"/>
      <c r="F199"/>
      <c r="G199"/>
      <c r="H199"/>
      <c r="I199"/>
      <c r="J199">
        <v>0</v>
      </c>
      <c r="K199" s="392">
        <v>-4.0899999999999999E-2</v>
      </c>
      <c r="L199" s="392">
        <v>-2.9399999999999999E-2</v>
      </c>
      <c r="M199" s="392">
        <v>-1.2200000000000001E-2</v>
      </c>
    </row>
    <row r="200" spans="4:13" x14ac:dyDescent="0.6">
      <c r="D200"/>
      <c r="E200"/>
      <c r="F200"/>
      <c r="G200"/>
      <c r="H200"/>
      <c r="I200"/>
      <c r="J200">
        <v>0</v>
      </c>
      <c r="K200" s="392">
        <v>-4.0899999999999999E-2</v>
      </c>
      <c r="L200" s="392">
        <v>-2.9399999999999999E-2</v>
      </c>
      <c r="M200" s="392">
        <v>-1.2200000000000001E-2</v>
      </c>
    </row>
    <row r="201" spans="4:13" x14ac:dyDescent="0.6">
      <c r="D201"/>
      <c r="E201"/>
      <c r="F201"/>
      <c r="G201"/>
      <c r="H201"/>
      <c r="I201"/>
      <c r="J201">
        <v>0</v>
      </c>
      <c r="K201" s="392">
        <v>-4.0899999999999999E-2</v>
      </c>
      <c r="L201" s="392">
        <v>-2.9399999999999999E-2</v>
      </c>
      <c r="M201" s="392">
        <v>-1.2200000000000001E-2</v>
      </c>
    </row>
    <row r="202" spans="4:13" x14ac:dyDescent="0.6">
      <c r="D202"/>
      <c r="E202"/>
      <c r="F202"/>
      <c r="G202"/>
      <c r="H202"/>
      <c r="I202"/>
      <c r="J202">
        <v>0</v>
      </c>
      <c r="K202" s="392">
        <v>-4.0899999999999999E-2</v>
      </c>
      <c r="L202" s="392">
        <v>-2.9399999999999999E-2</v>
      </c>
      <c r="M202" s="392">
        <v>-1.2200000000000001E-2</v>
      </c>
    </row>
    <row r="203" spans="4:13" x14ac:dyDescent="0.6">
      <c r="D203"/>
      <c r="E203"/>
      <c r="F203"/>
      <c r="G203"/>
      <c r="H203"/>
      <c r="I203"/>
      <c r="J203">
        <v>0</v>
      </c>
      <c r="K203" s="392">
        <v>-4.0899999999999999E-2</v>
      </c>
      <c r="L203" s="392">
        <v>-2.9399999999999999E-2</v>
      </c>
      <c r="M203" s="392">
        <v>-1.2200000000000001E-2</v>
      </c>
    </row>
    <row r="204" spans="4:13" x14ac:dyDescent="0.6">
      <c r="D204"/>
      <c r="E204"/>
      <c r="F204"/>
      <c r="G204"/>
      <c r="H204"/>
      <c r="I204"/>
      <c r="J204">
        <v>0</v>
      </c>
      <c r="K204" s="392">
        <v>-4.0899999999999999E-2</v>
      </c>
      <c r="L204" s="392">
        <v>-2.9399999999999999E-2</v>
      </c>
      <c r="M204" s="392">
        <v>-1.2200000000000001E-2</v>
      </c>
    </row>
    <row r="205" spans="4:13" x14ac:dyDescent="0.6">
      <c r="D205"/>
      <c r="E205"/>
      <c r="F205"/>
      <c r="G205"/>
      <c r="H205"/>
      <c r="I205"/>
      <c r="J205">
        <v>0</v>
      </c>
      <c r="K205" s="392">
        <v>-4.0899999999999999E-2</v>
      </c>
      <c r="L205" s="392">
        <v>-2.9399999999999999E-2</v>
      </c>
      <c r="M205" s="392">
        <v>-1.2200000000000001E-2</v>
      </c>
    </row>
    <row r="206" spans="4:13" x14ac:dyDescent="0.6">
      <c r="D206"/>
      <c r="E206"/>
      <c r="F206"/>
      <c r="G206"/>
      <c r="H206"/>
      <c r="I206"/>
      <c r="J206">
        <v>0</v>
      </c>
      <c r="K206" s="392">
        <v>-4.0899999999999999E-2</v>
      </c>
      <c r="L206" s="392">
        <v>-2.9399999999999999E-2</v>
      </c>
      <c r="M206" s="392">
        <v>-1.2200000000000001E-2</v>
      </c>
    </row>
    <row r="207" spans="4:13" x14ac:dyDescent="0.6">
      <c r="D207"/>
      <c r="E207"/>
      <c r="F207"/>
      <c r="G207"/>
      <c r="H207"/>
      <c r="I207"/>
      <c r="J207">
        <v>0</v>
      </c>
      <c r="K207" s="392">
        <v>-4.0899999999999999E-2</v>
      </c>
      <c r="L207" s="392">
        <v>-2.9399999999999999E-2</v>
      </c>
      <c r="M207" s="392">
        <v>-1.2200000000000001E-2</v>
      </c>
    </row>
    <row r="208" spans="4:13" x14ac:dyDescent="0.6">
      <c r="D208"/>
      <c r="E208"/>
      <c r="F208"/>
      <c r="G208"/>
      <c r="H208"/>
      <c r="I208"/>
      <c r="J208">
        <v>0</v>
      </c>
      <c r="K208" s="392">
        <v>-4.0899999999999999E-2</v>
      </c>
      <c r="L208" s="392">
        <v>-2.9399999999999999E-2</v>
      </c>
      <c r="M208" s="392">
        <v>-1.2200000000000001E-2</v>
      </c>
    </row>
    <row r="209" spans="4:13" x14ac:dyDescent="0.6">
      <c r="D209"/>
      <c r="E209"/>
      <c r="F209"/>
      <c r="G209"/>
      <c r="H209"/>
      <c r="I209"/>
      <c r="J209">
        <v>0</v>
      </c>
      <c r="K209" s="392">
        <v>-4.0899999999999999E-2</v>
      </c>
      <c r="L209" s="392">
        <v>-2.9399999999999999E-2</v>
      </c>
      <c r="M209" s="392">
        <v>-1.2200000000000001E-2</v>
      </c>
    </row>
    <row r="210" spans="4:13" x14ac:dyDescent="0.6">
      <c r="D210"/>
      <c r="E210"/>
      <c r="F210"/>
      <c r="G210"/>
      <c r="H210"/>
      <c r="I210"/>
      <c r="J210">
        <v>0</v>
      </c>
      <c r="K210" s="392">
        <v>-4.0899999999999999E-2</v>
      </c>
      <c r="L210" s="392">
        <v>-2.9399999999999999E-2</v>
      </c>
      <c r="M210" s="392">
        <v>-1.2200000000000001E-2</v>
      </c>
    </row>
    <row r="211" spans="4:13" x14ac:dyDescent="0.6">
      <c r="D211"/>
      <c r="E211"/>
      <c r="F211"/>
      <c r="G211"/>
      <c r="H211"/>
      <c r="I211"/>
      <c r="J211">
        <v>0</v>
      </c>
      <c r="K211" s="392">
        <v>-4.0899999999999999E-2</v>
      </c>
      <c r="L211" s="392">
        <v>-2.9399999999999999E-2</v>
      </c>
      <c r="M211" s="392">
        <v>-1.2200000000000001E-2</v>
      </c>
    </row>
    <row r="212" spans="4:13" x14ac:dyDescent="0.6">
      <c r="D212"/>
      <c r="E212"/>
      <c r="F212"/>
      <c r="G212"/>
      <c r="H212"/>
      <c r="I212"/>
      <c r="J212">
        <v>0</v>
      </c>
      <c r="K212" s="392">
        <v>-4.0899999999999999E-2</v>
      </c>
      <c r="L212" s="392">
        <v>-2.9399999999999999E-2</v>
      </c>
      <c r="M212" s="392">
        <v>-1.2200000000000001E-2</v>
      </c>
    </row>
    <row r="213" spans="4:13" x14ac:dyDescent="0.6">
      <c r="D213"/>
      <c r="E213"/>
      <c r="F213"/>
      <c r="G213"/>
      <c r="H213"/>
      <c r="I213"/>
      <c r="J213">
        <v>0</v>
      </c>
      <c r="K213" s="392">
        <v>-4.0899999999999999E-2</v>
      </c>
      <c r="L213" s="392">
        <v>-2.9399999999999999E-2</v>
      </c>
      <c r="M213" s="392">
        <v>-1.2200000000000001E-2</v>
      </c>
    </row>
    <row r="214" spans="4:13" x14ac:dyDescent="0.6">
      <c r="D214"/>
      <c r="E214"/>
      <c r="F214"/>
      <c r="G214"/>
      <c r="H214"/>
      <c r="I214"/>
      <c r="J214">
        <v>0</v>
      </c>
      <c r="K214" s="392">
        <v>-4.0899999999999999E-2</v>
      </c>
      <c r="L214" s="392">
        <v>-2.9399999999999999E-2</v>
      </c>
      <c r="M214" s="392">
        <v>-1.2200000000000001E-2</v>
      </c>
    </row>
    <row r="215" spans="4:13" x14ac:dyDescent="0.6">
      <c r="D215"/>
      <c r="E215"/>
      <c r="F215"/>
      <c r="G215"/>
      <c r="H215"/>
      <c r="I215"/>
      <c r="J215">
        <v>0</v>
      </c>
      <c r="K215" s="392">
        <v>-4.0899999999999999E-2</v>
      </c>
      <c r="L215" s="392">
        <v>-2.9399999999999999E-2</v>
      </c>
      <c r="M215" s="392">
        <v>-1.2200000000000001E-2</v>
      </c>
    </row>
    <row r="216" spans="4:13" x14ac:dyDescent="0.6">
      <c r="D216"/>
      <c r="E216"/>
      <c r="F216"/>
      <c r="G216"/>
      <c r="H216"/>
      <c r="I216"/>
      <c r="J216">
        <v>0</v>
      </c>
      <c r="K216" s="392">
        <v>-4.0899999999999999E-2</v>
      </c>
      <c r="L216" s="392">
        <v>-2.9399999999999999E-2</v>
      </c>
      <c r="M216" s="392">
        <v>-1.2200000000000001E-2</v>
      </c>
    </row>
    <row r="217" spans="4:13" x14ac:dyDescent="0.6">
      <c r="D217"/>
      <c r="E217"/>
      <c r="F217"/>
      <c r="G217"/>
      <c r="H217"/>
      <c r="I217"/>
      <c r="J217">
        <v>0</v>
      </c>
      <c r="K217" s="392">
        <v>-4.0899999999999999E-2</v>
      </c>
      <c r="L217" s="392">
        <v>-2.9399999999999999E-2</v>
      </c>
      <c r="M217" s="392">
        <v>-1.2200000000000001E-2</v>
      </c>
    </row>
    <row r="218" spans="4:13" x14ac:dyDescent="0.6">
      <c r="D218"/>
      <c r="E218"/>
      <c r="F218"/>
      <c r="G218"/>
      <c r="H218"/>
      <c r="I218"/>
      <c r="J218">
        <v>0</v>
      </c>
      <c r="K218" s="392">
        <v>-4.0899999999999999E-2</v>
      </c>
      <c r="L218" s="392">
        <v>-2.9399999999999999E-2</v>
      </c>
      <c r="M218" s="392">
        <v>-1.2200000000000001E-2</v>
      </c>
    </row>
    <row r="219" spans="4:13" x14ac:dyDescent="0.6">
      <c r="D219"/>
      <c r="E219"/>
      <c r="F219"/>
      <c r="G219"/>
      <c r="H219"/>
      <c r="I219"/>
      <c r="J219">
        <v>0</v>
      </c>
      <c r="K219" s="392">
        <v>-4.0899999999999999E-2</v>
      </c>
      <c r="L219" s="392">
        <v>-2.9399999999999999E-2</v>
      </c>
      <c r="M219" s="392">
        <v>-1.2200000000000001E-2</v>
      </c>
    </row>
    <row r="220" spans="4:13" x14ac:dyDescent="0.6">
      <c r="D220"/>
      <c r="E220"/>
      <c r="F220"/>
      <c r="G220"/>
      <c r="H220"/>
      <c r="I220"/>
      <c r="J220">
        <v>0</v>
      </c>
      <c r="K220" s="392">
        <v>-4.0899999999999999E-2</v>
      </c>
      <c r="L220" s="392">
        <v>-2.9399999999999999E-2</v>
      </c>
      <c r="M220" s="392">
        <v>-1.2200000000000001E-2</v>
      </c>
    </row>
    <row r="221" spans="4:13" x14ac:dyDescent="0.6">
      <c r="D221"/>
      <c r="E221"/>
      <c r="F221"/>
      <c r="G221"/>
      <c r="H221"/>
      <c r="I221"/>
      <c r="J221">
        <v>0</v>
      </c>
      <c r="K221" s="392">
        <v>-4.0899999999999999E-2</v>
      </c>
      <c r="L221" s="392">
        <v>-2.9399999999999999E-2</v>
      </c>
      <c r="M221" s="392">
        <v>-1.2200000000000001E-2</v>
      </c>
    </row>
    <row r="222" spans="4:13" x14ac:dyDescent="0.6">
      <c r="D222"/>
      <c r="E222"/>
      <c r="F222"/>
      <c r="G222"/>
      <c r="H222"/>
      <c r="I222"/>
      <c r="J222">
        <v>0</v>
      </c>
      <c r="K222" s="392">
        <v>-4.0899999999999999E-2</v>
      </c>
      <c r="L222" s="392">
        <v>-2.9399999999999999E-2</v>
      </c>
      <c r="M222" s="392">
        <v>-1.2200000000000001E-2</v>
      </c>
    </row>
    <row r="223" spans="4:13" x14ac:dyDescent="0.6">
      <c r="D223"/>
      <c r="E223"/>
      <c r="F223"/>
      <c r="G223"/>
      <c r="H223"/>
      <c r="I223"/>
      <c r="J223">
        <v>0</v>
      </c>
      <c r="K223" s="392">
        <v>-4.0899999999999999E-2</v>
      </c>
      <c r="L223" s="392">
        <v>-2.9399999999999999E-2</v>
      </c>
      <c r="M223" s="392">
        <v>-1.2200000000000001E-2</v>
      </c>
    </row>
    <row r="224" spans="4:13" x14ac:dyDescent="0.6">
      <c r="D224"/>
      <c r="E224"/>
      <c r="F224"/>
      <c r="G224"/>
      <c r="H224"/>
      <c r="I224"/>
      <c r="J224">
        <v>0</v>
      </c>
      <c r="K224" s="392">
        <v>-4.0899999999999999E-2</v>
      </c>
      <c r="L224" s="392">
        <v>-2.9399999999999999E-2</v>
      </c>
      <c r="M224" s="392">
        <v>-1.2200000000000001E-2</v>
      </c>
    </row>
    <row r="225" spans="4:13" x14ac:dyDescent="0.6">
      <c r="D225"/>
      <c r="E225"/>
      <c r="F225"/>
      <c r="G225"/>
      <c r="H225"/>
      <c r="I225"/>
      <c r="J225">
        <v>0</v>
      </c>
      <c r="K225" s="392">
        <v>-4.0899999999999999E-2</v>
      </c>
      <c r="L225" s="392">
        <v>-2.9399999999999999E-2</v>
      </c>
      <c r="M225" s="392">
        <v>-1.2200000000000001E-2</v>
      </c>
    </row>
    <row r="226" spans="4:13" x14ac:dyDescent="0.6">
      <c r="D226"/>
      <c r="E226"/>
      <c r="F226"/>
      <c r="G226"/>
      <c r="H226"/>
      <c r="I226"/>
      <c r="J226">
        <v>0</v>
      </c>
      <c r="K226" s="392">
        <v>-4.0899999999999999E-2</v>
      </c>
      <c r="L226" s="392">
        <v>-2.9399999999999999E-2</v>
      </c>
      <c r="M226" s="392">
        <v>-1.2200000000000001E-2</v>
      </c>
    </row>
    <row r="227" spans="4:13" x14ac:dyDescent="0.6">
      <c r="D227"/>
      <c r="E227"/>
      <c r="F227"/>
      <c r="G227"/>
      <c r="H227"/>
      <c r="I227"/>
      <c r="J227">
        <v>0</v>
      </c>
      <c r="K227" s="392">
        <v>-4.0899999999999999E-2</v>
      </c>
      <c r="L227" s="392">
        <v>-2.9399999999999999E-2</v>
      </c>
      <c r="M227" s="392">
        <v>-1.2200000000000001E-2</v>
      </c>
    </row>
    <row r="228" spans="4:13" x14ac:dyDescent="0.6">
      <c r="D228"/>
      <c r="E228"/>
      <c r="F228"/>
      <c r="G228"/>
      <c r="H228"/>
      <c r="I228"/>
      <c r="J228">
        <v>0</v>
      </c>
      <c r="K228" s="392">
        <v>-4.0899999999999999E-2</v>
      </c>
      <c r="L228" s="392">
        <v>-2.9399999999999999E-2</v>
      </c>
      <c r="M228" s="392">
        <v>-1.2200000000000001E-2</v>
      </c>
    </row>
    <row r="229" spans="4:13" x14ac:dyDescent="0.6">
      <c r="D229"/>
      <c r="E229"/>
      <c r="F229"/>
      <c r="G229"/>
      <c r="H229"/>
      <c r="I229"/>
      <c r="J229">
        <v>0</v>
      </c>
      <c r="K229" s="392">
        <v>-4.0899999999999999E-2</v>
      </c>
      <c r="L229" s="392">
        <v>-2.9399999999999999E-2</v>
      </c>
      <c r="M229" s="392">
        <v>-1.2200000000000001E-2</v>
      </c>
    </row>
    <row r="230" spans="4:13" x14ac:dyDescent="0.6">
      <c r="D230"/>
      <c r="E230"/>
      <c r="F230"/>
      <c r="G230"/>
      <c r="H230"/>
      <c r="I230"/>
      <c r="J230">
        <v>0</v>
      </c>
      <c r="K230" s="392">
        <v>-4.0899999999999999E-2</v>
      </c>
      <c r="L230" s="392">
        <v>-2.9399999999999999E-2</v>
      </c>
      <c r="M230" s="392">
        <v>-1.2200000000000001E-2</v>
      </c>
    </row>
    <row r="231" spans="4:13" x14ac:dyDescent="0.6">
      <c r="D231"/>
      <c r="E231"/>
      <c r="F231"/>
      <c r="G231"/>
      <c r="H231"/>
      <c r="I231"/>
      <c r="J231">
        <v>0</v>
      </c>
      <c r="K231" s="392">
        <v>-4.0899999999999999E-2</v>
      </c>
      <c r="L231" s="392">
        <v>-2.9399999999999999E-2</v>
      </c>
      <c r="M231" s="392">
        <v>-1.2200000000000001E-2</v>
      </c>
    </row>
    <row r="232" spans="4:13" x14ac:dyDescent="0.6">
      <c r="D232"/>
      <c r="E232"/>
      <c r="F232"/>
      <c r="G232"/>
      <c r="H232"/>
      <c r="I232"/>
      <c r="J232">
        <v>0</v>
      </c>
      <c r="K232" s="392">
        <v>-4.0899999999999999E-2</v>
      </c>
      <c r="L232" s="392">
        <v>-2.9399999999999999E-2</v>
      </c>
      <c r="M232" s="392">
        <v>-1.2200000000000001E-2</v>
      </c>
    </row>
    <row r="233" spans="4:13" x14ac:dyDescent="0.6">
      <c r="D233"/>
      <c r="E233"/>
      <c r="F233"/>
      <c r="G233"/>
      <c r="H233"/>
      <c r="I233"/>
      <c r="J233">
        <v>0</v>
      </c>
      <c r="K233" s="392">
        <v>-4.0899999999999999E-2</v>
      </c>
      <c r="L233" s="392">
        <v>-2.9399999999999999E-2</v>
      </c>
      <c r="M233" s="392">
        <v>-1.2200000000000001E-2</v>
      </c>
    </row>
    <row r="234" spans="4:13" x14ac:dyDescent="0.6">
      <c r="D234"/>
      <c r="E234"/>
      <c r="F234"/>
      <c r="G234"/>
      <c r="H234"/>
      <c r="I234"/>
      <c r="J234">
        <v>0</v>
      </c>
      <c r="K234" s="392">
        <v>-4.0899999999999999E-2</v>
      </c>
      <c r="L234" s="392">
        <v>-2.9399999999999999E-2</v>
      </c>
      <c r="M234" s="392">
        <v>-1.2200000000000001E-2</v>
      </c>
    </row>
    <row r="235" spans="4:13" x14ac:dyDescent="0.6">
      <c r="D235"/>
      <c r="E235"/>
      <c r="F235"/>
      <c r="G235"/>
      <c r="H235"/>
      <c r="I235"/>
      <c r="J235">
        <v>0</v>
      </c>
      <c r="K235" s="392">
        <v>-4.0899999999999999E-2</v>
      </c>
      <c r="L235" s="392">
        <v>-2.9399999999999999E-2</v>
      </c>
      <c r="M235" s="392">
        <v>-1.2200000000000001E-2</v>
      </c>
    </row>
    <row r="236" spans="4:13" x14ac:dyDescent="0.6">
      <c r="D236"/>
      <c r="E236"/>
      <c r="F236"/>
      <c r="G236"/>
      <c r="H236"/>
      <c r="I236"/>
      <c r="J236">
        <v>0</v>
      </c>
      <c r="K236" s="392">
        <v>-4.0899999999999999E-2</v>
      </c>
      <c r="L236" s="392">
        <v>-2.9399999999999999E-2</v>
      </c>
      <c r="M236" s="392">
        <v>-1.2200000000000001E-2</v>
      </c>
    </row>
    <row r="237" spans="4:13" x14ac:dyDescent="0.6">
      <c r="D237"/>
      <c r="E237"/>
      <c r="F237"/>
      <c r="G237"/>
      <c r="H237"/>
      <c r="I237"/>
      <c r="J237">
        <v>0</v>
      </c>
      <c r="K237" s="392">
        <v>-4.0899999999999999E-2</v>
      </c>
      <c r="L237" s="392">
        <v>-2.9399999999999999E-2</v>
      </c>
      <c r="M237" s="392">
        <v>-1.2200000000000001E-2</v>
      </c>
    </row>
    <row r="238" spans="4:13" x14ac:dyDescent="0.6">
      <c r="D238"/>
      <c r="E238"/>
      <c r="F238"/>
      <c r="G238"/>
      <c r="H238"/>
      <c r="I238"/>
      <c r="J238">
        <v>0</v>
      </c>
      <c r="K238" s="392">
        <v>-4.0899999999999999E-2</v>
      </c>
      <c r="L238" s="392">
        <v>-2.9399999999999999E-2</v>
      </c>
      <c r="M238" s="392">
        <v>-1.2200000000000001E-2</v>
      </c>
    </row>
    <row r="239" spans="4:13" x14ac:dyDescent="0.6">
      <c r="D239"/>
      <c r="E239"/>
      <c r="F239"/>
      <c r="G239"/>
      <c r="H239"/>
      <c r="I239"/>
      <c r="J239">
        <v>0</v>
      </c>
      <c r="K239" s="392">
        <v>-4.0899999999999999E-2</v>
      </c>
      <c r="L239" s="392">
        <v>-2.9399999999999999E-2</v>
      </c>
      <c r="M239" s="392">
        <v>-1.2200000000000001E-2</v>
      </c>
    </row>
    <row r="240" spans="4:13" x14ac:dyDescent="0.6">
      <c r="D240"/>
      <c r="E240"/>
      <c r="F240"/>
      <c r="G240"/>
      <c r="H240"/>
      <c r="I240"/>
      <c r="J240">
        <v>0</v>
      </c>
      <c r="K240" s="392">
        <v>-4.0899999999999999E-2</v>
      </c>
      <c r="L240" s="392">
        <v>-2.9399999999999999E-2</v>
      </c>
      <c r="M240" s="392">
        <v>-1.2200000000000001E-2</v>
      </c>
    </row>
    <row r="241" spans="4:13" x14ac:dyDescent="0.6">
      <c r="D241"/>
      <c r="E241"/>
      <c r="F241"/>
      <c r="G241"/>
      <c r="H241"/>
      <c r="I241"/>
      <c r="J241">
        <v>0</v>
      </c>
      <c r="K241" s="392">
        <v>-4.0899999999999999E-2</v>
      </c>
      <c r="L241" s="392">
        <v>-2.9399999999999999E-2</v>
      </c>
      <c r="M241" s="392">
        <v>-1.2200000000000001E-2</v>
      </c>
    </row>
    <row r="242" spans="4:13" x14ac:dyDescent="0.6">
      <c r="D242"/>
      <c r="E242"/>
      <c r="F242"/>
      <c r="G242"/>
      <c r="H242"/>
      <c r="I242"/>
      <c r="J242">
        <v>0</v>
      </c>
      <c r="K242" s="392">
        <v>-4.0899999999999999E-2</v>
      </c>
      <c r="L242" s="392">
        <v>-2.9399999999999999E-2</v>
      </c>
      <c r="M242" s="392">
        <v>-1.2200000000000001E-2</v>
      </c>
    </row>
    <row r="243" spans="4:13" x14ac:dyDescent="0.6">
      <c r="D243"/>
      <c r="E243"/>
      <c r="F243"/>
      <c r="G243"/>
      <c r="H243"/>
      <c r="I243"/>
      <c r="J243">
        <v>0</v>
      </c>
      <c r="K243" s="392">
        <v>-4.0899999999999999E-2</v>
      </c>
      <c r="L243" s="392">
        <v>-2.9399999999999999E-2</v>
      </c>
      <c r="M243" s="392">
        <v>-1.2200000000000001E-2</v>
      </c>
    </row>
    <row r="244" spans="4:13" x14ac:dyDescent="0.6">
      <c r="D244"/>
      <c r="E244"/>
      <c r="F244"/>
      <c r="G244"/>
      <c r="H244"/>
      <c r="I244"/>
      <c r="J244">
        <v>0</v>
      </c>
      <c r="K244" s="392">
        <v>-4.0899999999999999E-2</v>
      </c>
      <c r="L244" s="392">
        <v>-2.9399999999999999E-2</v>
      </c>
      <c r="M244" s="392">
        <v>-1.2200000000000001E-2</v>
      </c>
    </row>
    <row r="245" spans="4:13" x14ac:dyDescent="0.6">
      <c r="D245"/>
      <c r="E245"/>
      <c r="F245"/>
      <c r="G245"/>
      <c r="H245"/>
      <c r="I245"/>
      <c r="J245">
        <v>0</v>
      </c>
      <c r="K245" s="392">
        <v>-4.0899999999999999E-2</v>
      </c>
      <c r="L245" s="392">
        <v>-2.9399999999999999E-2</v>
      </c>
      <c r="M245" s="392">
        <v>-1.2200000000000001E-2</v>
      </c>
    </row>
    <row r="246" spans="4:13" x14ac:dyDescent="0.6">
      <c r="D246"/>
      <c r="E246"/>
      <c r="F246"/>
      <c r="G246"/>
      <c r="H246"/>
      <c r="I246"/>
      <c r="J246">
        <v>0</v>
      </c>
      <c r="K246" s="392">
        <v>-4.0899999999999999E-2</v>
      </c>
      <c r="L246" s="392">
        <v>-2.9399999999999999E-2</v>
      </c>
      <c r="M246" s="392">
        <v>-1.2200000000000001E-2</v>
      </c>
    </row>
    <row r="247" spans="4:13" x14ac:dyDescent="0.6">
      <c r="D247"/>
      <c r="E247"/>
      <c r="F247"/>
      <c r="G247"/>
      <c r="H247"/>
      <c r="I247"/>
      <c r="J247">
        <v>0</v>
      </c>
      <c r="K247" s="392">
        <v>-4.0899999999999999E-2</v>
      </c>
      <c r="L247" s="392">
        <v>-2.9399999999999999E-2</v>
      </c>
      <c r="M247" s="392">
        <v>-1.2200000000000001E-2</v>
      </c>
    </row>
    <row r="248" spans="4:13" x14ac:dyDescent="0.6">
      <c r="D248"/>
      <c r="E248"/>
      <c r="F248"/>
      <c r="G248"/>
      <c r="H248"/>
      <c r="I248"/>
      <c r="J248">
        <v>0</v>
      </c>
      <c r="K248" s="392">
        <v>-4.0899999999999999E-2</v>
      </c>
      <c r="L248" s="392">
        <v>-2.9399999999999999E-2</v>
      </c>
      <c r="M248" s="392">
        <v>-1.2200000000000001E-2</v>
      </c>
    </row>
    <row r="249" spans="4:13" x14ac:dyDescent="0.6">
      <c r="D249"/>
      <c r="E249"/>
      <c r="F249"/>
      <c r="G249"/>
      <c r="H249"/>
      <c r="I249"/>
      <c r="J249">
        <v>0</v>
      </c>
      <c r="K249" s="392">
        <v>-4.0899999999999999E-2</v>
      </c>
      <c r="L249" s="392">
        <v>-2.9399999999999999E-2</v>
      </c>
      <c r="M249" s="392">
        <v>-1.2200000000000001E-2</v>
      </c>
    </row>
    <row r="250" spans="4:13" x14ac:dyDescent="0.6">
      <c r="D250"/>
      <c r="E250"/>
      <c r="F250"/>
      <c r="G250"/>
      <c r="H250"/>
      <c r="I250"/>
      <c r="J250">
        <v>0</v>
      </c>
      <c r="K250" s="392">
        <v>-4.0899999999999999E-2</v>
      </c>
      <c r="L250" s="392">
        <v>-2.9399999999999999E-2</v>
      </c>
      <c r="M250" s="392">
        <v>-1.2200000000000001E-2</v>
      </c>
    </row>
    <row r="251" spans="4:13" x14ac:dyDescent="0.6">
      <c r="D251"/>
      <c r="E251"/>
      <c r="F251"/>
      <c r="G251"/>
      <c r="H251"/>
      <c r="I251"/>
      <c r="J251">
        <v>0</v>
      </c>
      <c r="K251" s="392">
        <v>-4.0899999999999999E-2</v>
      </c>
      <c r="L251" s="392">
        <v>-2.9399999999999999E-2</v>
      </c>
      <c r="M251" s="392">
        <v>-1.2200000000000001E-2</v>
      </c>
    </row>
    <row r="252" spans="4:13" x14ac:dyDescent="0.6">
      <c r="D252"/>
      <c r="E252"/>
      <c r="F252"/>
      <c r="G252"/>
      <c r="H252"/>
      <c r="I252"/>
      <c r="J252">
        <v>0</v>
      </c>
      <c r="K252" s="392">
        <v>-4.0899999999999999E-2</v>
      </c>
      <c r="L252" s="392">
        <v>-2.9399999999999999E-2</v>
      </c>
      <c r="M252" s="392">
        <v>-1.2200000000000001E-2</v>
      </c>
    </row>
    <row r="253" spans="4:13" x14ac:dyDescent="0.6">
      <c r="D253"/>
      <c r="E253"/>
      <c r="F253"/>
      <c r="G253"/>
      <c r="H253"/>
      <c r="I253"/>
      <c r="J253">
        <v>0</v>
      </c>
      <c r="K253" s="392">
        <v>-4.0899999999999999E-2</v>
      </c>
      <c r="L253" s="392">
        <v>-2.9399999999999999E-2</v>
      </c>
      <c r="M253" s="392">
        <v>-1.2200000000000001E-2</v>
      </c>
    </row>
    <row r="254" spans="4:13" x14ac:dyDescent="0.6">
      <c r="D254"/>
      <c r="E254"/>
      <c r="F254"/>
      <c r="G254"/>
      <c r="H254"/>
      <c r="I254"/>
      <c r="J254">
        <v>0</v>
      </c>
      <c r="K254" s="392">
        <v>-4.0899999999999999E-2</v>
      </c>
      <c r="L254" s="392">
        <v>-2.9399999999999999E-2</v>
      </c>
      <c r="M254" s="392">
        <v>-1.2200000000000001E-2</v>
      </c>
    </row>
    <row r="255" spans="4:13" x14ac:dyDescent="0.6">
      <c r="D255"/>
      <c r="E255"/>
      <c r="F255"/>
      <c r="G255"/>
      <c r="H255"/>
      <c r="I255"/>
      <c r="J255">
        <v>0</v>
      </c>
      <c r="K255" s="392">
        <v>-4.0899999999999999E-2</v>
      </c>
      <c r="L255" s="392">
        <v>-2.9399999999999999E-2</v>
      </c>
      <c r="M255" s="392">
        <v>-1.2200000000000001E-2</v>
      </c>
    </row>
    <row r="256" spans="4:13" x14ac:dyDescent="0.6">
      <c r="D256"/>
      <c r="E256"/>
      <c r="F256"/>
      <c r="G256"/>
      <c r="H256"/>
      <c r="I256"/>
      <c r="J256">
        <v>0</v>
      </c>
      <c r="K256" s="392">
        <v>-4.0899999999999999E-2</v>
      </c>
      <c r="L256" s="392">
        <v>-2.9399999999999999E-2</v>
      </c>
      <c r="M256" s="392">
        <v>-1.2200000000000001E-2</v>
      </c>
    </row>
    <row r="257" spans="4:13" x14ac:dyDescent="0.6">
      <c r="D257"/>
      <c r="E257"/>
      <c r="F257"/>
      <c r="G257"/>
      <c r="H257"/>
      <c r="I257"/>
      <c r="J257">
        <v>0</v>
      </c>
      <c r="K257" s="392">
        <v>-4.0899999999999999E-2</v>
      </c>
      <c r="L257" s="392">
        <v>-2.9399999999999999E-2</v>
      </c>
      <c r="M257" s="392">
        <v>-1.2200000000000001E-2</v>
      </c>
    </row>
    <row r="258" spans="4:13" x14ac:dyDescent="0.6">
      <c r="D258"/>
      <c r="E258"/>
      <c r="F258"/>
      <c r="G258"/>
      <c r="H258"/>
      <c r="I258"/>
      <c r="J258">
        <v>0</v>
      </c>
      <c r="K258" s="392">
        <v>-4.0899999999999999E-2</v>
      </c>
      <c r="L258" s="392">
        <v>-2.9399999999999999E-2</v>
      </c>
      <c r="M258" s="392">
        <v>-1.2200000000000001E-2</v>
      </c>
    </row>
    <row r="259" spans="4:13" x14ac:dyDescent="0.6">
      <c r="D259"/>
      <c r="E259"/>
      <c r="F259"/>
      <c r="G259"/>
      <c r="H259"/>
      <c r="I259"/>
      <c r="J259">
        <v>0</v>
      </c>
      <c r="K259" s="392">
        <v>-4.0899999999999999E-2</v>
      </c>
      <c r="L259" s="392">
        <v>-2.9399999999999999E-2</v>
      </c>
      <c r="M259" s="392">
        <v>-1.2200000000000001E-2</v>
      </c>
    </row>
    <row r="260" spans="4:13" x14ac:dyDescent="0.6">
      <c r="D260"/>
      <c r="E260"/>
      <c r="F260"/>
      <c r="G260"/>
      <c r="H260"/>
      <c r="I260"/>
      <c r="J260">
        <v>0</v>
      </c>
      <c r="K260" s="392">
        <v>-4.0899999999999999E-2</v>
      </c>
      <c r="L260" s="392">
        <v>-2.9399999999999999E-2</v>
      </c>
      <c r="M260" s="392">
        <v>-1.2200000000000001E-2</v>
      </c>
    </row>
    <row r="261" spans="4:13" x14ac:dyDescent="0.6">
      <c r="D261"/>
      <c r="E261"/>
      <c r="F261"/>
      <c r="G261"/>
      <c r="H261"/>
      <c r="I261"/>
      <c r="J261">
        <v>0</v>
      </c>
      <c r="K261" s="392">
        <v>-4.0899999999999999E-2</v>
      </c>
      <c r="L261" s="392">
        <v>-2.9399999999999999E-2</v>
      </c>
      <c r="M261" s="392">
        <v>-1.2200000000000001E-2</v>
      </c>
    </row>
    <row r="262" spans="4:13" x14ac:dyDescent="0.6">
      <c r="D262"/>
      <c r="E262"/>
      <c r="F262"/>
      <c r="G262"/>
      <c r="H262"/>
      <c r="I262"/>
      <c r="J262">
        <v>0</v>
      </c>
      <c r="K262" s="392">
        <v>-4.0899999999999999E-2</v>
      </c>
      <c r="L262" s="392">
        <v>-2.9399999999999999E-2</v>
      </c>
      <c r="M262" s="392">
        <v>-1.2200000000000001E-2</v>
      </c>
    </row>
    <row r="263" spans="4:13" x14ac:dyDescent="0.6">
      <c r="D263"/>
      <c r="E263"/>
      <c r="F263"/>
      <c r="G263"/>
      <c r="H263"/>
      <c r="I263"/>
      <c r="J263">
        <v>0</v>
      </c>
      <c r="K263" s="392">
        <v>-4.0899999999999999E-2</v>
      </c>
      <c r="L263" s="392">
        <v>-2.9399999999999999E-2</v>
      </c>
      <c r="M263" s="392">
        <v>-1.2200000000000001E-2</v>
      </c>
    </row>
    <row r="264" spans="4:13" x14ac:dyDescent="0.6">
      <c r="D264"/>
      <c r="E264"/>
      <c r="F264"/>
      <c r="G264"/>
      <c r="H264"/>
      <c r="I264"/>
      <c r="J264">
        <v>0</v>
      </c>
      <c r="K264" s="392">
        <v>-4.0899999999999999E-2</v>
      </c>
      <c r="L264" s="392">
        <v>-2.9399999999999999E-2</v>
      </c>
      <c r="M264" s="392">
        <v>-1.2200000000000001E-2</v>
      </c>
    </row>
    <row r="265" spans="4:13" x14ac:dyDescent="0.6">
      <c r="D265"/>
      <c r="E265"/>
      <c r="F265"/>
      <c r="G265"/>
      <c r="H265"/>
      <c r="I265"/>
      <c r="J265">
        <v>0</v>
      </c>
      <c r="K265" s="392">
        <v>-4.0899999999999999E-2</v>
      </c>
      <c r="L265" s="392">
        <v>-2.9399999999999999E-2</v>
      </c>
      <c r="M265" s="392">
        <v>-1.2200000000000001E-2</v>
      </c>
    </row>
    <row r="266" spans="4:13" x14ac:dyDescent="0.6">
      <c r="D266"/>
      <c r="E266"/>
      <c r="F266"/>
      <c r="G266"/>
      <c r="H266"/>
      <c r="I266"/>
      <c r="J266">
        <v>0</v>
      </c>
      <c r="K266" s="392">
        <v>-4.0899999999999999E-2</v>
      </c>
      <c r="L266" s="392">
        <v>-2.9399999999999999E-2</v>
      </c>
      <c r="M266" s="392">
        <v>-1.2200000000000001E-2</v>
      </c>
    </row>
    <row r="267" spans="4:13" x14ac:dyDescent="0.6">
      <c r="D267"/>
      <c r="E267"/>
      <c r="F267"/>
      <c r="G267"/>
      <c r="H267"/>
      <c r="I267"/>
      <c r="J267">
        <v>0</v>
      </c>
      <c r="K267" s="392">
        <v>-4.0899999999999999E-2</v>
      </c>
      <c r="L267" s="392">
        <v>-2.9399999999999999E-2</v>
      </c>
      <c r="M267" s="392">
        <v>-1.2200000000000001E-2</v>
      </c>
    </row>
    <row r="268" spans="4:13" x14ac:dyDescent="0.6">
      <c r="D268"/>
      <c r="E268"/>
      <c r="F268"/>
      <c r="G268"/>
      <c r="H268"/>
      <c r="I268"/>
      <c r="J268">
        <v>0</v>
      </c>
      <c r="K268" s="392">
        <v>-4.0899999999999999E-2</v>
      </c>
      <c r="L268" s="392">
        <v>-2.9399999999999999E-2</v>
      </c>
      <c r="M268" s="392">
        <v>-1.2200000000000001E-2</v>
      </c>
    </row>
    <row r="269" spans="4:13" x14ac:dyDescent="0.6">
      <c r="D269"/>
      <c r="E269"/>
      <c r="F269"/>
      <c r="G269"/>
      <c r="H269"/>
      <c r="I269"/>
      <c r="J269">
        <v>0</v>
      </c>
      <c r="K269" s="392">
        <v>-4.0899999999999999E-2</v>
      </c>
      <c r="L269" s="392">
        <v>-2.9399999999999999E-2</v>
      </c>
      <c r="M269" s="392">
        <v>-1.2200000000000001E-2</v>
      </c>
    </row>
    <row r="270" spans="4:13" x14ac:dyDescent="0.6">
      <c r="D270"/>
      <c r="E270"/>
      <c r="F270"/>
      <c r="G270"/>
      <c r="H270"/>
      <c r="I270"/>
      <c r="J270">
        <v>0</v>
      </c>
      <c r="K270" s="392">
        <v>-4.0899999999999999E-2</v>
      </c>
      <c r="L270" s="392">
        <v>-2.9399999999999999E-2</v>
      </c>
      <c r="M270" s="392">
        <v>-1.2200000000000001E-2</v>
      </c>
    </row>
    <row r="271" spans="4:13" x14ac:dyDescent="0.6">
      <c r="D271"/>
      <c r="E271"/>
      <c r="F271"/>
      <c r="G271"/>
      <c r="H271"/>
      <c r="I271"/>
      <c r="J271">
        <v>0</v>
      </c>
      <c r="K271" s="392">
        <v>-4.0899999999999999E-2</v>
      </c>
      <c r="L271" s="392">
        <v>-2.9399999999999999E-2</v>
      </c>
      <c r="M271" s="392">
        <v>-1.2200000000000001E-2</v>
      </c>
    </row>
    <row r="272" spans="4:13" x14ac:dyDescent="0.6">
      <c r="D272"/>
      <c r="E272"/>
      <c r="F272"/>
      <c r="G272"/>
      <c r="H272"/>
      <c r="I272"/>
      <c r="J272">
        <v>0</v>
      </c>
      <c r="K272" s="392">
        <v>-4.0899999999999999E-2</v>
      </c>
      <c r="L272" s="392">
        <v>-2.9399999999999999E-2</v>
      </c>
      <c r="M272" s="392">
        <v>-1.2200000000000001E-2</v>
      </c>
    </row>
    <row r="273" spans="4:13" x14ac:dyDescent="0.6">
      <c r="D273"/>
      <c r="E273"/>
      <c r="F273"/>
      <c r="G273"/>
      <c r="H273"/>
      <c r="I273"/>
      <c r="J273">
        <v>0</v>
      </c>
      <c r="K273" s="392">
        <v>-4.0899999999999999E-2</v>
      </c>
      <c r="L273" s="392">
        <v>-2.9399999999999999E-2</v>
      </c>
      <c r="M273" s="392">
        <v>-1.2200000000000001E-2</v>
      </c>
    </row>
    <row r="274" spans="4:13" x14ac:dyDescent="0.6">
      <c r="D274"/>
      <c r="E274"/>
      <c r="F274"/>
      <c r="G274"/>
      <c r="H274"/>
      <c r="I274"/>
      <c r="J274">
        <v>0</v>
      </c>
      <c r="K274" s="392">
        <v>-4.0899999999999999E-2</v>
      </c>
      <c r="L274" s="392">
        <v>-2.9399999999999999E-2</v>
      </c>
      <c r="M274" s="392">
        <v>-1.2200000000000001E-2</v>
      </c>
    </row>
    <row r="275" spans="4:13" x14ac:dyDescent="0.6">
      <c r="D275"/>
      <c r="E275"/>
      <c r="F275"/>
      <c r="G275"/>
      <c r="H275"/>
      <c r="I275"/>
      <c r="J275">
        <v>0</v>
      </c>
      <c r="K275" s="392">
        <v>-4.0899999999999999E-2</v>
      </c>
      <c r="L275" s="392">
        <v>-2.9399999999999999E-2</v>
      </c>
      <c r="M275" s="392">
        <v>-1.2200000000000001E-2</v>
      </c>
    </row>
    <row r="276" spans="4:13" x14ac:dyDescent="0.6">
      <c r="D276"/>
      <c r="E276"/>
      <c r="F276"/>
      <c r="G276"/>
      <c r="H276"/>
      <c r="I276"/>
      <c r="J276">
        <v>0</v>
      </c>
      <c r="K276" s="392">
        <v>-4.0899999999999999E-2</v>
      </c>
      <c r="L276" s="392">
        <v>-2.9399999999999999E-2</v>
      </c>
      <c r="M276" s="392">
        <v>-1.2200000000000001E-2</v>
      </c>
    </row>
    <row r="277" spans="4:13" x14ac:dyDescent="0.6">
      <c r="D277"/>
      <c r="E277"/>
      <c r="F277"/>
      <c r="G277"/>
      <c r="H277"/>
      <c r="I277"/>
      <c r="J277">
        <v>0</v>
      </c>
      <c r="K277" s="392">
        <v>-4.0899999999999999E-2</v>
      </c>
      <c r="L277" s="392">
        <v>-2.9399999999999999E-2</v>
      </c>
      <c r="M277" s="392">
        <v>-1.2200000000000001E-2</v>
      </c>
    </row>
    <row r="278" spans="4:13" x14ac:dyDescent="0.6">
      <c r="D278"/>
      <c r="E278"/>
      <c r="F278"/>
      <c r="G278"/>
      <c r="H278"/>
      <c r="I278"/>
      <c r="J278">
        <v>0</v>
      </c>
      <c r="K278" s="392">
        <v>-4.0899999999999999E-2</v>
      </c>
      <c r="L278" s="392">
        <v>-2.9399999999999999E-2</v>
      </c>
      <c r="M278" s="392">
        <v>-1.2200000000000001E-2</v>
      </c>
    </row>
    <row r="279" spans="4:13" x14ac:dyDescent="0.6">
      <c r="D279"/>
      <c r="E279"/>
      <c r="F279"/>
      <c r="G279"/>
      <c r="H279"/>
      <c r="I279"/>
      <c r="J279">
        <v>0</v>
      </c>
      <c r="K279" s="392">
        <v>-4.0899999999999999E-2</v>
      </c>
      <c r="L279" s="392">
        <v>-2.9399999999999999E-2</v>
      </c>
      <c r="M279" s="392">
        <v>-1.2200000000000001E-2</v>
      </c>
    </row>
    <row r="280" spans="4:13" x14ac:dyDescent="0.6">
      <c r="D280"/>
      <c r="E280"/>
      <c r="F280"/>
      <c r="G280"/>
      <c r="H280"/>
      <c r="I280"/>
      <c r="J280">
        <v>0</v>
      </c>
      <c r="K280" s="392">
        <v>-4.0899999999999999E-2</v>
      </c>
      <c r="L280" s="392">
        <v>-2.9399999999999999E-2</v>
      </c>
      <c r="M280" s="392">
        <v>-1.2200000000000001E-2</v>
      </c>
    </row>
    <row r="281" spans="4:13" x14ac:dyDescent="0.6">
      <c r="D281"/>
      <c r="E281"/>
      <c r="F281"/>
      <c r="G281"/>
      <c r="H281"/>
      <c r="I281"/>
      <c r="J281">
        <v>0</v>
      </c>
      <c r="K281" s="392">
        <v>-4.0899999999999999E-2</v>
      </c>
      <c r="L281" s="392">
        <v>-2.9399999999999999E-2</v>
      </c>
      <c r="M281" s="392">
        <v>-1.2200000000000001E-2</v>
      </c>
    </row>
    <row r="282" spans="4:13" x14ac:dyDescent="0.6">
      <c r="D282"/>
      <c r="E282"/>
      <c r="F282"/>
      <c r="G282"/>
      <c r="H282"/>
      <c r="I282"/>
      <c r="J282">
        <v>0</v>
      </c>
      <c r="K282" s="392">
        <v>-4.0899999999999999E-2</v>
      </c>
      <c r="L282" s="392">
        <v>-2.9399999999999999E-2</v>
      </c>
      <c r="M282" s="392">
        <v>-1.2200000000000001E-2</v>
      </c>
    </row>
    <row r="283" spans="4:13" x14ac:dyDescent="0.6">
      <c r="D283"/>
      <c r="E283"/>
      <c r="F283"/>
      <c r="G283"/>
      <c r="H283"/>
      <c r="I283"/>
      <c r="J283">
        <v>0</v>
      </c>
      <c r="K283" s="392">
        <v>-4.0899999999999999E-2</v>
      </c>
      <c r="L283" s="392">
        <v>-2.9399999999999999E-2</v>
      </c>
      <c r="M283" s="392">
        <v>-1.2200000000000001E-2</v>
      </c>
    </row>
    <row r="284" spans="4:13" x14ac:dyDescent="0.6">
      <c r="D284"/>
      <c r="E284"/>
      <c r="F284"/>
      <c r="G284"/>
      <c r="H284"/>
      <c r="I284"/>
      <c r="J284">
        <v>0</v>
      </c>
      <c r="K284" s="392">
        <v>-4.0899999999999999E-2</v>
      </c>
      <c r="L284" s="392">
        <v>-2.9399999999999999E-2</v>
      </c>
      <c r="M284" s="392">
        <v>-1.2200000000000001E-2</v>
      </c>
    </row>
    <row r="285" spans="4:13" x14ac:dyDescent="0.6">
      <c r="D285"/>
      <c r="E285"/>
      <c r="F285"/>
      <c r="G285"/>
      <c r="H285"/>
      <c r="I285"/>
      <c r="J285">
        <v>0</v>
      </c>
      <c r="K285" s="392">
        <v>-4.0899999999999999E-2</v>
      </c>
      <c r="L285" s="392">
        <v>-2.9399999999999999E-2</v>
      </c>
      <c r="M285" s="392">
        <v>-1.2200000000000001E-2</v>
      </c>
    </row>
    <row r="286" spans="4:13" x14ac:dyDescent="0.6">
      <c r="D286"/>
      <c r="E286"/>
      <c r="F286"/>
      <c r="G286"/>
      <c r="H286"/>
      <c r="I286"/>
      <c r="J286">
        <v>0</v>
      </c>
      <c r="K286" s="392">
        <v>-4.0899999999999999E-2</v>
      </c>
      <c r="L286" s="392">
        <v>-2.9399999999999999E-2</v>
      </c>
      <c r="M286" s="392">
        <v>-1.2200000000000001E-2</v>
      </c>
    </row>
    <row r="287" spans="4:13" x14ac:dyDescent="0.6">
      <c r="D287"/>
      <c r="E287"/>
      <c r="F287"/>
      <c r="G287"/>
      <c r="H287"/>
      <c r="I287"/>
      <c r="J287">
        <v>0</v>
      </c>
      <c r="K287" s="392">
        <v>-4.0899999999999999E-2</v>
      </c>
      <c r="L287" s="392">
        <v>-2.9399999999999999E-2</v>
      </c>
      <c r="M287" s="392">
        <v>-1.2200000000000001E-2</v>
      </c>
    </row>
    <row r="288" spans="4:13" x14ac:dyDescent="0.6">
      <c r="D288"/>
      <c r="E288"/>
      <c r="F288"/>
      <c r="G288"/>
      <c r="H288"/>
      <c r="I288"/>
      <c r="J288">
        <v>0</v>
      </c>
      <c r="K288" s="392">
        <v>-4.0899999999999999E-2</v>
      </c>
      <c r="L288" s="392">
        <v>-2.9399999999999999E-2</v>
      </c>
      <c r="M288" s="392">
        <v>-1.2200000000000001E-2</v>
      </c>
    </row>
    <row r="289" spans="4:13" x14ac:dyDescent="0.6">
      <c r="D289"/>
      <c r="E289"/>
      <c r="F289"/>
      <c r="G289"/>
      <c r="H289"/>
      <c r="I289"/>
      <c r="J289">
        <v>0</v>
      </c>
      <c r="K289" s="392">
        <v>-4.0899999999999999E-2</v>
      </c>
      <c r="L289" s="392">
        <v>-2.9399999999999999E-2</v>
      </c>
      <c r="M289" s="392">
        <v>-1.2200000000000001E-2</v>
      </c>
    </row>
    <row r="290" spans="4:13" x14ac:dyDescent="0.6">
      <c r="D290"/>
      <c r="E290"/>
      <c r="F290"/>
      <c r="G290"/>
      <c r="H290"/>
      <c r="I290"/>
      <c r="J290">
        <v>0</v>
      </c>
      <c r="K290" s="392">
        <v>-4.0899999999999999E-2</v>
      </c>
      <c r="L290" s="392">
        <v>-2.9399999999999999E-2</v>
      </c>
      <c r="M290" s="392">
        <v>-1.2200000000000001E-2</v>
      </c>
    </row>
    <row r="291" spans="4:13" x14ac:dyDescent="0.6">
      <c r="D291"/>
      <c r="E291"/>
      <c r="F291"/>
      <c r="G291"/>
      <c r="H291"/>
      <c r="I291"/>
      <c r="J291">
        <v>0</v>
      </c>
      <c r="K291" s="392">
        <v>-4.0899999999999999E-2</v>
      </c>
      <c r="L291" s="392">
        <v>-2.9399999999999999E-2</v>
      </c>
      <c r="M291" s="392">
        <v>-1.2200000000000001E-2</v>
      </c>
    </row>
    <row r="292" spans="4:13" x14ac:dyDescent="0.6">
      <c r="D292"/>
      <c r="E292"/>
      <c r="F292"/>
      <c r="G292"/>
      <c r="H292"/>
      <c r="I292"/>
      <c r="J292">
        <v>0</v>
      </c>
      <c r="K292" s="392">
        <v>-4.0899999999999999E-2</v>
      </c>
      <c r="L292" s="392">
        <v>-2.9399999999999999E-2</v>
      </c>
      <c r="M292" s="392">
        <v>-1.2200000000000001E-2</v>
      </c>
    </row>
    <row r="293" spans="4:13" x14ac:dyDescent="0.6">
      <c r="D293"/>
      <c r="E293"/>
      <c r="F293"/>
      <c r="G293"/>
      <c r="H293"/>
      <c r="I293"/>
      <c r="J293">
        <v>0</v>
      </c>
      <c r="K293" s="392">
        <v>-4.0899999999999999E-2</v>
      </c>
      <c r="L293" s="392">
        <v>-2.9399999999999999E-2</v>
      </c>
      <c r="M293" s="392">
        <v>-1.2200000000000001E-2</v>
      </c>
    </row>
    <row r="294" spans="4:13" x14ac:dyDescent="0.6">
      <c r="D294"/>
      <c r="E294"/>
      <c r="F294"/>
      <c r="G294"/>
      <c r="H294"/>
      <c r="I294"/>
      <c r="J294">
        <v>0</v>
      </c>
      <c r="K294" s="392">
        <v>-4.0899999999999999E-2</v>
      </c>
      <c r="L294" s="392">
        <v>-2.9399999999999999E-2</v>
      </c>
      <c r="M294" s="392">
        <v>-1.2200000000000001E-2</v>
      </c>
    </row>
    <row r="295" spans="4:13" x14ac:dyDescent="0.6">
      <c r="D295"/>
      <c r="E295"/>
      <c r="F295"/>
      <c r="G295"/>
      <c r="H295"/>
      <c r="I295"/>
      <c r="J295">
        <v>0</v>
      </c>
      <c r="K295" s="392">
        <v>-4.0899999999999999E-2</v>
      </c>
      <c r="L295" s="392">
        <v>-2.9399999999999999E-2</v>
      </c>
      <c r="M295" s="392">
        <v>-1.2200000000000001E-2</v>
      </c>
    </row>
    <row r="296" spans="4:13" x14ac:dyDescent="0.6">
      <c r="D296"/>
      <c r="E296"/>
      <c r="F296"/>
      <c r="G296"/>
      <c r="H296"/>
      <c r="I296"/>
      <c r="J296">
        <v>0</v>
      </c>
      <c r="K296" s="392">
        <v>-4.0899999999999999E-2</v>
      </c>
      <c r="L296" s="392">
        <v>-2.9399999999999999E-2</v>
      </c>
      <c r="M296" s="392">
        <v>-1.2200000000000001E-2</v>
      </c>
    </row>
    <row r="297" spans="4:13" x14ac:dyDescent="0.6">
      <c r="D297"/>
      <c r="E297"/>
      <c r="F297"/>
      <c r="G297"/>
      <c r="H297"/>
      <c r="I297"/>
      <c r="J297">
        <v>0</v>
      </c>
      <c r="K297" s="392">
        <v>-4.0899999999999999E-2</v>
      </c>
      <c r="L297" s="392">
        <v>-2.9399999999999999E-2</v>
      </c>
      <c r="M297" s="392">
        <v>-1.2200000000000001E-2</v>
      </c>
    </row>
    <row r="298" spans="4:13" x14ac:dyDescent="0.6">
      <c r="D298"/>
      <c r="E298"/>
      <c r="F298"/>
      <c r="G298"/>
      <c r="H298"/>
      <c r="I298"/>
      <c r="J298">
        <v>0</v>
      </c>
      <c r="K298" s="392">
        <v>-4.0899999999999999E-2</v>
      </c>
      <c r="L298" s="392">
        <v>-2.9399999999999999E-2</v>
      </c>
      <c r="M298" s="392">
        <v>-1.2200000000000001E-2</v>
      </c>
    </row>
    <row r="299" spans="4:13" x14ac:dyDescent="0.6">
      <c r="D299"/>
      <c r="E299"/>
      <c r="F299"/>
      <c r="G299"/>
      <c r="H299"/>
      <c r="I299"/>
      <c r="J299">
        <v>0</v>
      </c>
      <c r="K299" s="392">
        <v>-4.0899999999999999E-2</v>
      </c>
      <c r="L299" s="392">
        <v>-2.9399999999999999E-2</v>
      </c>
      <c r="M299" s="392">
        <v>-1.2200000000000001E-2</v>
      </c>
    </row>
    <row r="300" spans="4:13" x14ac:dyDescent="0.6">
      <c r="D300"/>
      <c r="E300"/>
      <c r="F300"/>
      <c r="G300"/>
      <c r="H300"/>
      <c r="I300"/>
      <c r="J300">
        <v>0</v>
      </c>
      <c r="K300" s="392">
        <v>-4.0899999999999999E-2</v>
      </c>
      <c r="L300" s="392">
        <v>-2.9399999999999999E-2</v>
      </c>
      <c r="M300" s="392">
        <v>-1.2200000000000001E-2</v>
      </c>
    </row>
    <row r="301" spans="4:13" x14ac:dyDescent="0.6">
      <c r="D301"/>
      <c r="E301"/>
      <c r="F301"/>
      <c r="G301"/>
      <c r="H301"/>
      <c r="I301"/>
      <c r="J301">
        <v>0</v>
      </c>
      <c r="K301" s="392">
        <v>-4.0899999999999999E-2</v>
      </c>
      <c r="L301" s="392">
        <v>-2.9399999999999999E-2</v>
      </c>
      <c r="M301" s="392">
        <v>-1.2200000000000001E-2</v>
      </c>
    </row>
    <row r="302" spans="4:13" x14ac:dyDescent="0.6">
      <c r="D302"/>
      <c r="E302"/>
      <c r="F302"/>
      <c r="G302"/>
      <c r="H302"/>
      <c r="I302"/>
      <c r="J302">
        <v>0</v>
      </c>
      <c r="K302" s="392">
        <v>-4.0899999999999999E-2</v>
      </c>
      <c r="L302" s="392">
        <v>-2.9399999999999999E-2</v>
      </c>
      <c r="M302" s="392">
        <v>-1.2200000000000001E-2</v>
      </c>
    </row>
    <row r="303" spans="4:13" x14ac:dyDescent="0.6">
      <c r="D303"/>
      <c r="E303"/>
      <c r="F303"/>
      <c r="G303"/>
      <c r="H303"/>
      <c r="I303"/>
      <c r="J303">
        <v>0</v>
      </c>
      <c r="K303" s="392">
        <v>-4.0899999999999999E-2</v>
      </c>
      <c r="L303" s="392">
        <v>-2.9399999999999999E-2</v>
      </c>
      <c r="M303" s="392">
        <v>-1.2200000000000001E-2</v>
      </c>
    </row>
    <row r="304" spans="4:13" x14ac:dyDescent="0.6">
      <c r="D304"/>
      <c r="E304"/>
      <c r="F304"/>
      <c r="G304"/>
      <c r="H304"/>
      <c r="I304"/>
      <c r="J304">
        <v>0</v>
      </c>
      <c r="K304" s="392">
        <v>-4.0899999999999999E-2</v>
      </c>
      <c r="L304" s="392">
        <v>-2.9399999999999999E-2</v>
      </c>
      <c r="M304" s="392">
        <v>-1.2200000000000001E-2</v>
      </c>
    </row>
    <row r="305" spans="4:13" x14ac:dyDescent="0.6">
      <c r="D305"/>
      <c r="E305"/>
      <c r="F305"/>
      <c r="G305"/>
      <c r="H305"/>
      <c r="I305"/>
      <c r="J305">
        <v>0</v>
      </c>
      <c r="K305" s="392">
        <v>-4.0899999999999999E-2</v>
      </c>
      <c r="L305" s="392">
        <v>-2.9399999999999999E-2</v>
      </c>
      <c r="M305" s="392">
        <v>-1.2200000000000001E-2</v>
      </c>
    </row>
    <row r="306" spans="4:13" x14ac:dyDescent="0.6">
      <c r="D306"/>
      <c r="E306"/>
      <c r="F306"/>
      <c r="G306"/>
      <c r="H306"/>
      <c r="I306"/>
      <c r="J306">
        <v>0</v>
      </c>
      <c r="K306" s="392">
        <v>-4.0899999999999999E-2</v>
      </c>
      <c r="L306" s="392">
        <v>-2.9399999999999999E-2</v>
      </c>
      <c r="M306" s="392">
        <v>-1.2200000000000001E-2</v>
      </c>
    </row>
    <row r="307" spans="4:13" x14ac:dyDescent="0.6">
      <c r="D307"/>
      <c r="E307"/>
      <c r="F307"/>
      <c r="G307"/>
      <c r="H307"/>
      <c r="I307"/>
      <c r="J307">
        <v>0</v>
      </c>
      <c r="K307" s="392">
        <v>-4.0899999999999999E-2</v>
      </c>
      <c r="L307" s="392">
        <v>-2.9399999999999999E-2</v>
      </c>
      <c r="M307" s="392">
        <v>-1.2200000000000001E-2</v>
      </c>
    </row>
    <row r="308" spans="4:13" x14ac:dyDescent="0.6">
      <c r="D308"/>
      <c r="E308"/>
      <c r="F308"/>
      <c r="G308"/>
      <c r="H308"/>
      <c r="I308"/>
      <c r="J308">
        <v>0</v>
      </c>
      <c r="K308" s="392">
        <v>-4.0899999999999999E-2</v>
      </c>
      <c r="L308" s="392">
        <v>-2.9399999999999999E-2</v>
      </c>
      <c r="M308" s="392">
        <v>-1.2200000000000001E-2</v>
      </c>
    </row>
    <row r="309" spans="4:13" x14ac:dyDescent="0.6">
      <c r="D309"/>
      <c r="E309"/>
      <c r="F309"/>
      <c r="G309"/>
      <c r="H309"/>
      <c r="I309"/>
      <c r="J309">
        <v>0</v>
      </c>
      <c r="K309" s="392">
        <v>-4.0899999999999999E-2</v>
      </c>
      <c r="L309" s="392">
        <v>-2.9399999999999999E-2</v>
      </c>
      <c r="M309" s="392">
        <v>-1.2200000000000001E-2</v>
      </c>
    </row>
    <row r="310" spans="4:13" x14ac:dyDescent="0.6">
      <c r="D310"/>
      <c r="E310"/>
      <c r="F310"/>
      <c r="G310"/>
      <c r="H310"/>
      <c r="I310"/>
      <c r="J310">
        <v>0</v>
      </c>
      <c r="K310" s="392">
        <v>-4.0899999999999999E-2</v>
      </c>
      <c r="L310" s="392">
        <v>-2.9399999999999999E-2</v>
      </c>
      <c r="M310" s="392">
        <v>-1.2200000000000001E-2</v>
      </c>
    </row>
    <row r="311" spans="4:13" x14ac:dyDescent="0.6">
      <c r="D311"/>
      <c r="E311"/>
      <c r="F311"/>
      <c r="G311"/>
      <c r="H311"/>
      <c r="I311"/>
      <c r="J311">
        <v>0</v>
      </c>
      <c r="K311" s="392">
        <v>-4.0899999999999999E-2</v>
      </c>
      <c r="L311" s="392">
        <v>-2.9399999999999999E-2</v>
      </c>
      <c r="M311" s="392">
        <v>-1.2200000000000001E-2</v>
      </c>
    </row>
    <row r="312" spans="4:13" x14ac:dyDescent="0.6">
      <c r="D312"/>
      <c r="E312"/>
      <c r="F312"/>
      <c r="G312"/>
      <c r="H312"/>
      <c r="I312"/>
      <c r="J312">
        <v>0</v>
      </c>
      <c r="K312" s="392">
        <v>-4.0899999999999999E-2</v>
      </c>
      <c r="L312" s="392">
        <v>-2.9399999999999999E-2</v>
      </c>
      <c r="M312" s="392">
        <v>-1.2200000000000001E-2</v>
      </c>
    </row>
    <row r="313" spans="4:13" x14ac:dyDescent="0.6">
      <c r="D313"/>
      <c r="E313"/>
      <c r="F313"/>
      <c r="G313"/>
      <c r="H313"/>
      <c r="I313"/>
      <c r="J313">
        <v>0</v>
      </c>
      <c r="K313" s="392">
        <v>-4.0899999999999999E-2</v>
      </c>
      <c r="L313" s="392">
        <v>-2.9399999999999999E-2</v>
      </c>
      <c r="M313" s="392">
        <v>-1.2200000000000001E-2</v>
      </c>
    </row>
    <row r="314" spans="4:13" x14ac:dyDescent="0.6">
      <c r="D314"/>
      <c r="E314"/>
      <c r="F314"/>
      <c r="G314"/>
      <c r="H314"/>
      <c r="I314"/>
      <c r="J314">
        <v>0</v>
      </c>
      <c r="K314" s="392">
        <v>-4.0899999999999999E-2</v>
      </c>
      <c r="L314" s="392">
        <v>-2.9399999999999999E-2</v>
      </c>
      <c r="M314" s="392">
        <v>-1.2200000000000001E-2</v>
      </c>
    </row>
    <row r="315" spans="4:13" x14ac:dyDescent="0.6">
      <c r="D315"/>
      <c r="E315"/>
      <c r="F315"/>
      <c r="G315"/>
      <c r="H315"/>
      <c r="I315"/>
      <c r="J315">
        <v>0</v>
      </c>
      <c r="K315" s="392">
        <v>-4.0899999999999999E-2</v>
      </c>
      <c r="L315" s="392">
        <v>-2.9399999999999999E-2</v>
      </c>
      <c r="M315" s="392">
        <v>-1.2200000000000001E-2</v>
      </c>
    </row>
    <row r="316" spans="4:13" x14ac:dyDescent="0.6">
      <c r="D316"/>
      <c r="E316"/>
      <c r="F316"/>
      <c r="G316"/>
      <c r="H316"/>
      <c r="I316"/>
      <c r="J316">
        <v>0</v>
      </c>
      <c r="K316" s="392">
        <v>-4.0899999999999999E-2</v>
      </c>
      <c r="L316" s="392">
        <v>-2.9399999999999999E-2</v>
      </c>
      <c r="M316" s="392">
        <v>-1.2200000000000001E-2</v>
      </c>
    </row>
    <row r="317" spans="4:13" x14ac:dyDescent="0.6">
      <c r="D317"/>
      <c r="E317"/>
      <c r="F317"/>
      <c r="G317"/>
      <c r="H317"/>
      <c r="I317"/>
      <c r="J317">
        <v>0</v>
      </c>
      <c r="K317" s="392">
        <v>-4.0899999999999999E-2</v>
      </c>
      <c r="L317" s="392">
        <v>-2.9399999999999999E-2</v>
      </c>
      <c r="M317" s="392">
        <v>-1.2200000000000001E-2</v>
      </c>
    </row>
    <row r="318" spans="4:13" x14ac:dyDescent="0.6">
      <c r="D318"/>
      <c r="E318"/>
      <c r="F318"/>
      <c r="G318"/>
      <c r="H318"/>
      <c r="I318"/>
      <c r="J318">
        <v>0</v>
      </c>
      <c r="K318" s="392">
        <v>-4.0899999999999999E-2</v>
      </c>
      <c r="L318" s="392">
        <v>-2.9399999999999999E-2</v>
      </c>
      <c r="M318" s="392">
        <v>-1.2200000000000001E-2</v>
      </c>
    </row>
    <row r="319" spans="4:13" x14ac:dyDescent="0.6">
      <c r="D319"/>
      <c r="E319"/>
      <c r="F319"/>
      <c r="G319"/>
      <c r="H319"/>
      <c r="I319"/>
      <c r="J319">
        <v>0</v>
      </c>
      <c r="K319" s="392">
        <v>-4.0899999999999999E-2</v>
      </c>
      <c r="L319" s="392">
        <v>-2.9399999999999999E-2</v>
      </c>
      <c r="M319" s="392">
        <v>-1.2200000000000001E-2</v>
      </c>
    </row>
    <row r="320" spans="4:13" x14ac:dyDescent="0.6">
      <c r="D320"/>
      <c r="E320"/>
      <c r="F320"/>
      <c r="G320"/>
      <c r="H320"/>
      <c r="I320"/>
      <c r="J320">
        <v>0</v>
      </c>
      <c r="K320" s="392">
        <v>-4.0899999999999999E-2</v>
      </c>
      <c r="L320" s="392">
        <v>-2.9399999999999999E-2</v>
      </c>
      <c r="M320" s="392">
        <v>-1.2200000000000001E-2</v>
      </c>
    </row>
    <row r="321" spans="4:13" x14ac:dyDescent="0.6">
      <c r="D321"/>
      <c r="E321"/>
      <c r="F321"/>
      <c r="G321"/>
      <c r="H321"/>
      <c r="I321"/>
      <c r="J321">
        <v>0</v>
      </c>
      <c r="K321" s="392">
        <v>-4.0899999999999999E-2</v>
      </c>
      <c r="L321" s="392">
        <v>-2.9399999999999999E-2</v>
      </c>
      <c r="M321" s="392">
        <v>-1.2200000000000001E-2</v>
      </c>
    </row>
    <row r="322" spans="4:13" x14ac:dyDescent="0.6">
      <c r="D322"/>
      <c r="E322"/>
      <c r="F322"/>
      <c r="G322"/>
      <c r="H322"/>
      <c r="I322"/>
      <c r="J322">
        <v>0</v>
      </c>
      <c r="K322" s="392">
        <v>-4.0899999999999999E-2</v>
      </c>
      <c r="L322" s="392">
        <v>-2.9399999999999999E-2</v>
      </c>
      <c r="M322" s="392">
        <v>-1.2200000000000001E-2</v>
      </c>
    </row>
    <row r="323" spans="4:13" x14ac:dyDescent="0.6">
      <c r="D323"/>
      <c r="E323"/>
      <c r="F323"/>
      <c r="G323"/>
      <c r="H323"/>
      <c r="I323"/>
      <c r="J323">
        <v>0</v>
      </c>
      <c r="K323" s="392">
        <v>-4.0899999999999999E-2</v>
      </c>
      <c r="L323" s="392">
        <v>-2.9399999999999999E-2</v>
      </c>
      <c r="M323" s="392">
        <v>-1.2200000000000001E-2</v>
      </c>
    </row>
    <row r="324" spans="4:13" x14ac:dyDescent="0.6">
      <c r="D324"/>
      <c r="E324"/>
      <c r="F324"/>
      <c r="G324"/>
      <c r="H324"/>
      <c r="I324"/>
      <c r="J324">
        <v>0</v>
      </c>
      <c r="K324" s="392">
        <v>-4.0899999999999999E-2</v>
      </c>
      <c r="L324" s="392">
        <v>-2.9399999999999999E-2</v>
      </c>
      <c r="M324" s="392">
        <v>-1.2200000000000001E-2</v>
      </c>
    </row>
    <row r="325" spans="4:13" x14ac:dyDescent="0.6">
      <c r="D325"/>
      <c r="E325"/>
      <c r="F325"/>
      <c r="G325"/>
      <c r="H325"/>
      <c r="I325"/>
      <c r="J325">
        <v>0</v>
      </c>
      <c r="K325" s="392">
        <v>-4.0899999999999999E-2</v>
      </c>
      <c r="L325" s="392">
        <v>-2.9399999999999999E-2</v>
      </c>
      <c r="M325" s="392">
        <v>-1.2200000000000001E-2</v>
      </c>
    </row>
    <row r="326" spans="4:13" x14ac:dyDescent="0.6">
      <c r="D326"/>
      <c r="E326"/>
      <c r="F326"/>
      <c r="G326"/>
      <c r="H326"/>
      <c r="I326"/>
      <c r="J326">
        <v>0</v>
      </c>
      <c r="K326" s="392">
        <v>-4.0899999999999999E-2</v>
      </c>
      <c r="L326" s="392">
        <v>-2.9399999999999999E-2</v>
      </c>
      <c r="M326" s="392">
        <v>-1.2200000000000001E-2</v>
      </c>
    </row>
    <row r="327" spans="4:13" x14ac:dyDescent="0.6">
      <c r="D327"/>
      <c r="E327"/>
      <c r="F327"/>
      <c r="G327"/>
      <c r="H327"/>
      <c r="I327"/>
      <c r="J327">
        <v>0</v>
      </c>
      <c r="K327" s="392">
        <v>-4.0899999999999999E-2</v>
      </c>
      <c r="L327" s="392">
        <v>-2.9399999999999999E-2</v>
      </c>
      <c r="M327" s="392">
        <v>-1.2200000000000001E-2</v>
      </c>
    </row>
    <row r="328" spans="4:13" x14ac:dyDescent="0.6">
      <c r="D328"/>
      <c r="E328"/>
      <c r="F328"/>
      <c r="G328"/>
      <c r="H328"/>
      <c r="I328"/>
      <c r="J328">
        <v>0</v>
      </c>
      <c r="K328" s="392">
        <v>-4.0899999999999999E-2</v>
      </c>
      <c r="L328" s="392">
        <v>-2.9399999999999999E-2</v>
      </c>
      <c r="M328" s="392">
        <v>-1.2200000000000001E-2</v>
      </c>
    </row>
    <row r="329" spans="4:13" x14ac:dyDescent="0.6">
      <c r="D329"/>
      <c r="E329"/>
      <c r="F329"/>
      <c r="G329"/>
      <c r="H329"/>
      <c r="I329"/>
      <c r="J329">
        <v>0</v>
      </c>
      <c r="K329" s="392">
        <v>-4.0899999999999999E-2</v>
      </c>
      <c r="L329" s="392">
        <v>-2.9399999999999999E-2</v>
      </c>
      <c r="M329" s="392">
        <v>-1.2200000000000001E-2</v>
      </c>
    </row>
    <row r="330" spans="4:13" x14ac:dyDescent="0.6">
      <c r="D330"/>
      <c r="E330"/>
      <c r="F330"/>
      <c r="G330"/>
      <c r="H330"/>
      <c r="I330"/>
      <c r="J330">
        <v>0</v>
      </c>
      <c r="K330" s="392">
        <v>-4.0899999999999999E-2</v>
      </c>
      <c r="L330" s="392">
        <v>-2.9399999999999999E-2</v>
      </c>
      <c r="M330" s="392">
        <v>-1.2200000000000001E-2</v>
      </c>
    </row>
    <row r="331" spans="4:13" x14ac:dyDescent="0.6">
      <c r="D331"/>
      <c r="E331"/>
      <c r="F331"/>
      <c r="G331"/>
      <c r="H331"/>
      <c r="I331"/>
      <c r="J331">
        <v>0</v>
      </c>
      <c r="K331" s="392">
        <v>-4.0899999999999999E-2</v>
      </c>
      <c r="L331" s="392">
        <v>-2.9399999999999999E-2</v>
      </c>
      <c r="M331" s="392">
        <v>-1.2200000000000001E-2</v>
      </c>
    </row>
    <row r="332" spans="4:13" x14ac:dyDescent="0.6">
      <c r="D332"/>
      <c r="E332"/>
      <c r="F332"/>
      <c r="G332"/>
      <c r="H332"/>
      <c r="I332"/>
      <c r="J332">
        <v>0</v>
      </c>
      <c r="K332" s="392">
        <v>-4.0899999999999999E-2</v>
      </c>
      <c r="L332" s="392">
        <v>-2.9399999999999999E-2</v>
      </c>
      <c r="M332" s="392">
        <v>-1.2200000000000001E-2</v>
      </c>
    </row>
    <row r="333" spans="4:13" x14ac:dyDescent="0.6">
      <c r="D333"/>
      <c r="E333"/>
      <c r="F333"/>
      <c r="G333"/>
      <c r="H333"/>
      <c r="I333"/>
      <c r="J333">
        <v>0</v>
      </c>
      <c r="K333" s="392">
        <v>-4.0899999999999999E-2</v>
      </c>
      <c r="L333" s="392">
        <v>-2.9399999999999999E-2</v>
      </c>
      <c r="M333" s="392">
        <v>-1.2200000000000001E-2</v>
      </c>
    </row>
    <row r="334" spans="4:13" x14ac:dyDescent="0.6">
      <c r="D334"/>
      <c r="E334"/>
      <c r="F334"/>
      <c r="G334"/>
      <c r="H334"/>
      <c r="I334"/>
      <c r="J334">
        <v>0</v>
      </c>
      <c r="K334" s="392">
        <v>-4.0899999999999999E-2</v>
      </c>
      <c r="L334" s="392">
        <v>-2.9399999999999999E-2</v>
      </c>
      <c r="M334" s="392">
        <v>-1.2200000000000001E-2</v>
      </c>
    </row>
    <row r="335" spans="4:13" x14ac:dyDescent="0.6">
      <c r="D335"/>
      <c r="E335"/>
      <c r="F335"/>
      <c r="G335"/>
      <c r="H335"/>
      <c r="I335"/>
      <c r="J335">
        <v>0</v>
      </c>
      <c r="K335" s="392">
        <v>-4.0899999999999999E-2</v>
      </c>
      <c r="L335" s="392">
        <v>-2.9399999999999999E-2</v>
      </c>
      <c r="M335" s="392">
        <v>-1.2200000000000001E-2</v>
      </c>
    </row>
    <row r="336" spans="4:13" x14ac:dyDescent="0.6">
      <c r="D336"/>
      <c r="E336"/>
      <c r="F336"/>
      <c r="G336"/>
      <c r="H336"/>
      <c r="I336"/>
      <c r="J336">
        <v>0</v>
      </c>
      <c r="K336" s="392">
        <v>-4.0899999999999999E-2</v>
      </c>
      <c r="L336" s="392">
        <v>-2.9399999999999999E-2</v>
      </c>
      <c r="M336" s="392">
        <v>-1.2200000000000001E-2</v>
      </c>
    </row>
    <row r="337" spans="4:13" x14ac:dyDescent="0.6">
      <c r="D337"/>
      <c r="E337"/>
      <c r="F337"/>
      <c r="G337"/>
      <c r="H337"/>
      <c r="I337"/>
      <c r="J337">
        <v>0</v>
      </c>
      <c r="K337" s="392">
        <v>-4.0899999999999999E-2</v>
      </c>
      <c r="L337" s="392">
        <v>-2.9399999999999999E-2</v>
      </c>
      <c r="M337" s="392">
        <v>-1.2200000000000001E-2</v>
      </c>
    </row>
    <row r="338" spans="4:13" x14ac:dyDescent="0.6">
      <c r="D338"/>
      <c r="E338"/>
      <c r="F338"/>
      <c r="G338"/>
      <c r="H338"/>
      <c r="I338"/>
      <c r="J338">
        <v>0</v>
      </c>
      <c r="K338" s="392">
        <v>-4.0899999999999999E-2</v>
      </c>
      <c r="L338" s="392">
        <v>-2.9399999999999999E-2</v>
      </c>
      <c r="M338" s="392">
        <v>-1.2200000000000001E-2</v>
      </c>
    </row>
    <row r="339" spans="4:13" x14ac:dyDescent="0.6">
      <c r="D339"/>
      <c r="E339"/>
      <c r="F339"/>
      <c r="G339"/>
      <c r="H339"/>
      <c r="I339"/>
      <c r="J339">
        <v>0</v>
      </c>
      <c r="K339" s="392">
        <v>-4.0899999999999999E-2</v>
      </c>
      <c r="L339" s="392">
        <v>-2.9399999999999999E-2</v>
      </c>
      <c r="M339" s="392">
        <v>-1.2200000000000001E-2</v>
      </c>
    </row>
    <row r="340" spans="4:13" x14ac:dyDescent="0.6">
      <c r="D340"/>
      <c r="E340"/>
      <c r="F340"/>
      <c r="G340"/>
      <c r="H340"/>
      <c r="I340"/>
      <c r="J340">
        <v>0</v>
      </c>
      <c r="K340" s="392">
        <v>-4.0899999999999999E-2</v>
      </c>
      <c r="L340" s="392">
        <v>-2.9399999999999999E-2</v>
      </c>
      <c r="M340" s="392">
        <v>-1.2200000000000001E-2</v>
      </c>
    </row>
    <row r="341" spans="4:13" x14ac:dyDescent="0.6">
      <c r="D341"/>
      <c r="E341"/>
      <c r="F341"/>
      <c r="G341"/>
      <c r="H341"/>
      <c r="I341"/>
      <c r="J341">
        <v>0</v>
      </c>
      <c r="K341" s="392">
        <v>-4.0899999999999999E-2</v>
      </c>
      <c r="L341" s="392">
        <v>-2.9399999999999999E-2</v>
      </c>
      <c r="M341" s="392">
        <v>-1.2200000000000001E-2</v>
      </c>
    </row>
    <row r="342" spans="4:13" x14ac:dyDescent="0.6">
      <c r="D342"/>
      <c r="E342"/>
      <c r="F342"/>
      <c r="G342"/>
      <c r="H342"/>
      <c r="I342"/>
      <c r="J342">
        <v>0</v>
      </c>
      <c r="K342" s="392">
        <v>-4.0899999999999999E-2</v>
      </c>
      <c r="L342" s="392">
        <v>-2.9399999999999999E-2</v>
      </c>
      <c r="M342" s="392">
        <v>-1.2200000000000001E-2</v>
      </c>
    </row>
    <row r="343" spans="4:13" x14ac:dyDescent="0.6">
      <c r="D343"/>
      <c r="E343"/>
      <c r="F343"/>
      <c r="G343"/>
      <c r="H343"/>
      <c r="I343"/>
      <c r="J343">
        <v>0</v>
      </c>
      <c r="K343" s="392">
        <v>-4.0899999999999999E-2</v>
      </c>
      <c r="L343" s="392">
        <v>-2.9399999999999999E-2</v>
      </c>
      <c r="M343" s="392">
        <v>-1.2200000000000001E-2</v>
      </c>
    </row>
    <row r="344" spans="4:13" x14ac:dyDescent="0.6">
      <c r="D344"/>
      <c r="E344"/>
      <c r="F344"/>
      <c r="G344"/>
      <c r="H344"/>
      <c r="I344"/>
      <c r="J344">
        <v>0</v>
      </c>
      <c r="K344" s="392">
        <v>-4.0899999999999999E-2</v>
      </c>
      <c r="L344" s="392">
        <v>-2.9399999999999999E-2</v>
      </c>
      <c r="M344" s="392">
        <v>-1.2200000000000001E-2</v>
      </c>
    </row>
    <row r="345" spans="4:13" x14ac:dyDescent="0.6">
      <c r="D345"/>
      <c r="E345"/>
      <c r="F345"/>
      <c r="G345"/>
      <c r="H345"/>
      <c r="I345"/>
      <c r="J345">
        <v>0</v>
      </c>
      <c r="K345" s="392">
        <v>-4.0899999999999999E-2</v>
      </c>
      <c r="L345" s="392">
        <v>-2.9399999999999999E-2</v>
      </c>
      <c r="M345" s="392">
        <v>-1.2200000000000001E-2</v>
      </c>
    </row>
    <row r="346" spans="4:13" x14ac:dyDescent="0.6">
      <c r="D346"/>
      <c r="E346"/>
      <c r="F346"/>
      <c r="G346"/>
      <c r="H346"/>
      <c r="I346"/>
      <c r="J346">
        <v>0</v>
      </c>
      <c r="K346" s="392">
        <v>-4.0899999999999999E-2</v>
      </c>
      <c r="L346" s="392">
        <v>-2.9399999999999999E-2</v>
      </c>
      <c r="M346" s="392">
        <v>-1.2200000000000001E-2</v>
      </c>
    </row>
    <row r="347" spans="4:13" x14ac:dyDescent="0.6">
      <c r="D347"/>
      <c r="E347"/>
      <c r="F347"/>
      <c r="G347"/>
      <c r="H347"/>
      <c r="I347"/>
      <c r="J347">
        <v>0</v>
      </c>
      <c r="K347" s="392">
        <v>-4.0899999999999999E-2</v>
      </c>
      <c r="L347" s="392">
        <v>-2.9399999999999999E-2</v>
      </c>
      <c r="M347" s="392">
        <v>-1.2200000000000001E-2</v>
      </c>
    </row>
    <row r="348" spans="4:13" x14ac:dyDescent="0.6">
      <c r="D348"/>
      <c r="E348"/>
      <c r="F348"/>
      <c r="G348"/>
      <c r="H348"/>
      <c r="I348"/>
      <c r="J348">
        <v>0</v>
      </c>
      <c r="K348" s="392">
        <v>-4.0899999999999999E-2</v>
      </c>
      <c r="L348" s="392">
        <v>-2.9399999999999999E-2</v>
      </c>
      <c r="M348" s="392">
        <v>-1.2200000000000001E-2</v>
      </c>
    </row>
    <row r="349" spans="4:13" x14ac:dyDescent="0.6">
      <c r="D349"/>
      <c r="E349"/>
      <c r="F349"/>
      <c r="G349"/>
      <c r="H349"/>
      <c r="I349"/>
      <c r="J349">
        <v>0</v>
      </c>
      <c r="K349" s="392">
        <v>-4.0899999999999999E-2</v>
      </c>
      <c r="L349" s="392">
        <v>-2.9399999999999999E-2</v>
      </c>
      <c r="M349" s="392">
        <v>-1.2200000000000001E-2</v>
      </c>
    </row>
    <row r="350" spans="4:13" x14ac:dyDescent="0.6">
      <c r="D350"/>
      <c r="E350"/>
      <c r="F350"/>
      <c r="G350"/>
      <c r="H350"/>
      <c r="I350"/>
      <c r="J350">
        <v>0</v>
      </c>
      <c r="K350" s="392">
        <v>-4.0899999999999999E-2</v>
      </c>
      <c r="L350" s="392">
        <v>-2.9399999999999999E-2</v>
      </c>
      <c r="M350" s="392">
        <v>-1.2200000000000001E-2</v>
      </c>
    </row>
    <row r="351" spans="4:13" x14ac:dyDescent="0.6">
      <c r="D351"/>
      <c r="E351"/>
      <c r="F351"/>
      <c r="G351"/>
      <c r="H351"/>
      <c r="I351"/>
      <c r="J351">
        <v>0</v>
      </c>
      <c r="K351" s="392">
        <v>-4.0899999999999999E-2</v>
      </c>
      <c r="L351" s="392">
        <v>-2.9399999999999999E-2</v>
      </c>
      <c r="M351" s="392">
        <v>-1.2200000000000001E-2</v>
      </c>
    </row>
    <row r="352" spans="4:13" x14ac:dyDescent="0.6">
      <c r="D352"/>
      <c r="E352"/>
      <c r="F352"/>
      <c r="G352"/>
      <c r="H352"/>
      <c r="I352"/>
      <c r="J352">
        <v>0</v>
      </c>
      <c r="K352" s="392">
        <v>-4.0899999999999999E-2</v>
      </c>
      <c r="L352" s="392">
        <v>-2.9399999999999999E-2</v>
      </c>
      <c r="M352" s="392">
        <v>-1.2200000000000001E-2</v>
      </c>
    </row>
    <row r="353" spans="4:13" x14ac:dyDescent="0.6">
      <c r="D353"/>
      <c r="E353"/>
      <c r="F353"/>
      <c r="G353"/>
      <c r="H353"/>
      <c r="I353"/>
      <c r="J353">
        <v>0</v>
      </c>
      <c r="K353" s="392">
        <v>-4.0899999999999999E-2</v>
      </c>
      <c r="L353" s="392">
        <v>-2.9399999999999999E-2</v>
      </c>
      <c r="M353" s="392">
        <v>-1.2200000000000001E-2</v>
      </c>
    </row>
    <row r="354" spans="4:13" x14ac:dyDescent="0.6">
      <c r="D354"/>
      <c r="E354"/>
      <c r="F354"/>
      <c r="G354"/>
      <c r="H354"/>
      <c r="I354"/>
      <c r="J354">
        <v>0</v>
      </c>
      <c r="K354" s="392">
        <v>-4.0899999999999999E-2</v>
      </c>
      <c r="L354" s="392">
        <v>-2.9399999999999999E-2</v>
      </c>
      <c r="M354" s="392">
        <v>-1.2200000000000001E-2</v>
      </c>
    </row>
    <row r="355" spans="4:13" x14ac:dyDescent="0.6">
      <c r="D355"/>
      <c r="E355"/>
      <c r="F355"/>
      <c r="G355"/>
      <c r="H355"/>
      <c r="I355"/>
      <c r="J355">
        <v>0</v>
      </c>
      <c r="K355" s="392">
        <v>-4.0899999999999999E-2</v>
      </c>
      <c r="L355" s="392">
        <v>-2.9399999999999999E-2</v>
      </c>
      <c r="M355" s="392">
        <v>-1.2200000000000001E-2</v>
      </c>
    </row>
    <row r="356" spans="4:13" x14ac:dyDescent="0.6">
      <c r="D356"/>
      <c r="E356"/>
      <c r="F356"/>
      <c r="G356"/>
      <c r="H356"/>
      <c r="I356"/>
      <c r="J356">
        <v>0</v>
      </c>
      <c r="K356" s="392">
        <v>-4.0899999999999999E-2</v>
      </c>
      <c r="L356" s="392">
        <v>-2.9399999999999999E-2</v>
      </c>
      <c r="M356" s="392">
        <v>-1.2200000000000001E-2</v>
      </c>
    </row>
    <row r="357" spans="4:13" x14ac:dyDescent="0.6">
      <c r="D357"/>
      <c r="E357"/>
      <c r="F357"/>
      <c r="G357"/>
      <c r="H357"/>
      <c r="I357"/>
      <c r="J357">
        <v>0</v>
      </c>
      <c r="K357" s="392">
        <v>-4.0899999999999999E-2</v>
      </c>
      <c r="L357" s="392">
        <v>-2.9399999999999999E-2</v>
      </c>
      <c r="M357" s="392">
        <v>-1.2200000000000001E-2</v>
      </c>
    </row>
    <row r="358" spans="4:13" x14ac:dyDescent="0.6">
      <c r="D358"/>
      <c r="E358"/>
      <c r="F358"/>
      <c r="G358"/>
      <c r="H358"/>
      <c r="I358"/>
      <c r="J358">
        <v>0</v>
      </c>
      <c r="K358" s="392">
        <v>-4.0899999999999999E-2</v>
      </c>
      <c r="L358" s="392">
        <v>-2.9399999999999999E-2</v>
      </c>
      <c r="M358" s="392">
        <v>-1.2200000000000001E-2</v>
      </c>
    </row>
    <row r="359" spans="4:13" x14ac:dyDescent="0.6">
      <c r="D359"/>
      <c r="E359"/>
      <c r="F359"/>
      <c r="G359"/>
      <c r="H359"/>
      <c r="I359"/>
      <c r="J359">
        <v>0</v>
      </c>
      <c r="K359" s="392">
        <v>-4.0899999999999999E-2</v>
      </c>
      <c r="L359" s="392">
        <v>-2.9399999999999999E-2</v>
      </c>
      <c r="M359" s="392">
        <v>-1.2200000000000001E-2</v>
      </c>
    </row>
    <row r="360" spans="4:13" x14ac:dyDescent="0.6">
      <c r="D360"/>
      <c r="E360"/>
      <c r="F360"/>
      <c r="G360"/>
      <c r="H360"/>
      <c r="I360"/>
      <c r="J360">
        <v>0</v>
      </c>
      <c r="K360" s="392">
        <v>-4.0899999999999999E-2</v>
      </c>
      <c r="L360" s="392">
        <v>-2.9399999999999999E-2</v>
      </c>
      <c r="M360" s="392">
        <v>-1.2200000000000001E-2</v>
      </c>
    </row>
    <row r="361" spans="4:13" x14ac:dyDescent="0.6">
      <c r="D361"/>
      <c r="E361"/>
      <c r="F361"/>
      <c r="G361"/>
      <c r="H361"/>
      <c r="I361"/>
      <c r="J361">
        <v>0</v>
      </c>
      <c r="K361" s="392">
        <v>-4.0899999999999999E-2</v>
      </c>
      <c r="L361" s="392">
        <v>-2.9399999999999999E-2</v>
      </c>
      <c r="M361" s="392">
        <v>-1.2200000000000001E-2</v>
      </c>
    </row>
    <row r="362" spans="4:13" x14ac:dyDescent="0.6">
      <c r="D362"/>
      <c r="E362"/>
      <c r="F362"/>
      <c r="G362"/>
      <c r="H362"/>
      <c r="I362"/>
      <c r="J362">
        <v>0</v>
      </c>
      <c r="K362" s="392">
        <v>-4.0899999999999999E-2</v>
      </c>
      <c r="L362" s="392">
        <v>-2.9399999999999999E-2</v>
      </c>
      <c r="M362" s="392">
        <v>-1.2200000000000001E-2</v>
      </c>
    </row>
    <row r="363" spans="4:13" x14ac:dyDescent="0.6">
      <c r="D363"/>
      <c r="E363"/>
      <c r="F363"/>
      <c r="G363"/>
      <c r="H363"/>
      <c r="I363"/>
      <c r="J363">
        <v>0</v>
      </c>
      <c r="K363" s="392">
        <v>-4.0899999999999999E-2</v>
      </c>
      <c r="L363" s="392">
        <v>-2.9399999999999999E-2</v>
      </c>
      <c r="M363" s="392">
        <v>-1.2200000000000001E-2</v>
      </c>
    </row>
    <row r="364" spans="4:13" x14ac:dyDescent="0.6">
      <c r="D364"/>
      <c r="E364"/>
      <c r="F364"/>
      <c r="G364"/>
      <c r="H364"/>
      <c r="I364"/>
      <c r="J364">
        <v>0</v>
      </c>
      <c r="K364" s="392">
        <v>-4.0899999999999999E-2</v>
      </c>
      <c r="L364" s="392">
        <v>-2.9399999999999999E-2</v>
      </c>
      <c r="M364" s="392">
        <v>-1.2200000000000001E-2</v>
      </c>
    </row>
    <row r="365" spans="4:13" x14ac:dyDescent="0.6">
      <c r="D365"/>
      <c r="E365"/>
      <c r="F365"/>
      <c r="G365"/>
      <c r="H365"/>
      <c r="I365"/>
      <c r="J365">
        <v>0</v>
      </c>
      <c r="K365" s="392">
        <v>-4.0899999999999999E-2</v>
      </c>
      <c r="L365" s="392">
        <v>-2.9399999999999999E-2</v>
      </c>
      <c r="M365" s="392">
        <v>-1.2200000000000001E-2</v>
      </c>
    </row>
    <row r="366" spans="4:13" x14ac:dyDescent="0.6">
      <c r="D366"/>
      <c r="E366"/>
      <c r="F366"/>
      <c r="G366"/>
      <c r="H366"/>
      <c r="I366"/>
      <c r="J366">
        <v>0</v>
      </c>
      <c r="K366" s="392">
        <v>-4.0899999999999999E-2</v>
      </c>
      <c r="L366" s="392">
        <v>-2.9399999999999999E-2</v>
      </c>
      <c r="M366" s="392">
        <v>-1.2200000000000001E-2</v>
      </c>
    </row>
    <row r="367" spans="4:13" x14ac:dyDescent="0.6">
      <c r="D367"/>
      <c r="E367"/>
      <c r="F367"/>
      <c r="G367"/>
      <c r="H367"/>
      <c r="I367"/>
      <c r="J367">
        <v>0</v>
      </c>
      <c r="K367" s="392">
        <v>-4.0899999999999999E-2</v>
      </c>
      <c r="L367" s="392">
        <v>-2.9399999999999999E-2</v>
      </c>
      <c r="M367" s="392">
        <v>-1.2200000000000001E-2</v>
      </c>
    </row>
    <row r="368" spans="4:13" x14ac:dyDescent="0.6">
      <c r="D368"/>
      <c r="E368"/>
      <c r="F368"/>
      <c r="G368"/>
      <c r="H368"/>
      <c r="I368"/>
      <c r="J368">
        <v>0</v>
      </c>
      <c r="K368" s="392">
        <v>-4.0899999999999999E-2</v>
      </c>
      <c r="L368" s="392">
        <v>-2.9399999999999999E-2</v>
      </c>
      <c r="M368" s="392">
        <v>-1.2200000000000001E-2</v>
      </c>
    </row>
    <row r="369" spans="4:13" x14ac:dyDescent="0.6">
      <c r="D369"/>
      <c r="E369"/>
      <c r="F369"/>
      <c r="G369"/>
      <c r="H369"/>
      <c r="I369"/>
      <c r="J369">
        <v>0</v>
      </c>
      <c r="K369" s="392">
        <v>-4.0899999999999999E-2</v>
      </c>
      <c r="L369" s="392">
        <v>-2.9399999999999999E-2</v>
      </c>
      <c r="M369" s="392">
        <v>-1.2200000000000001E-2</v>
      </c>
    </row>
    <row r="370" spans="4:13" x14ac:dyDescent="0.6">
      <c r="D370"/>
      <c r="E370"/>
      <c r="F370"/>
      <c r="G370"/>
      <c r="H370"/>
      <c r="I370"/>
      <c r="J370">
        <v>0</v>
      </c>
      <c r="K370" s="392">
        <v>-4.0899999999999999E-2</v>
      </c>
      <c r="L370" s="392">
        <v>-2.9399999999999999E-2</v>
      </c>
      <c r="M370" s="392">
        <v>-1.2200000000000001E-2</v>
      </c>
    </row>
    <row r="371" spans="4:13" x14ac:dyDescent="0.6">
      <c r="D371"/>
      <c r="E371"/>
      <c r="F371"/>
      <c r="G371"/>
      <c r="H371"/>
      <c r="I371"/>
      <c r="J371">
        <v>0</v>
      </c>
      <c r="K371" s="392">
        <v>-4.0899999999999999E-2</v>
      </c>
      <c r="L371" s="392">
        <v>-2.9399999999999999E-2</v>
      </c>
      <c r="M371" s="392">
        <v>-1.2200000000000001E-2</v>
      </c>
    </row>
    <row r="372" spans="4:13" x14ac:dyDescent="0.6">
      <c r="D372"/>
      <c r="E372"/>
      <c r="F372"/>
      <c r="G372"/>
      <c r="H372"/>
      <c r="I372"/>
      <c r="J372">
        <v>0</v>
      </c>
      <c r="K372" s="392">
        <v>-4.0899999999999999E-2</v>
      </c>
      <c r="L372" s="392">
        <v>-2.9399999999999999E-2</v>
      </c>
      <c r="M372" s="392">
        <v>-1.2200000000000001E-2</v>
      </c>
    </row>
    <row r="373" spans="4:13" x14ac:dyDescent="0.6">
      <c r="D373"/>
      <c r="E373"/>
      <c r="F373"/>
      <c r="G373"/>
      <c r="H373"/>
      <c r="I373"/>
      <c r="J373">
        <v>0</v>
      </c>
      <c r="K373" s="392">
        <v>-4.0899999999999999E-2</v>
      </c>
      <c r="L373" s="392">
        <v>-2.9399999999999999E-2</v>
      </c>
      <c r="M373" s="392">
        <v>-1.2200000000000001E-2</v>
      </c>
    </row>
    <row r="374" spans="4:13" x14ac:dyDescent="0.6">
      <c r="D374"/>
      <c r="E374"/>
      <c r="F374"/>
      <c r="G374"/>
      <c r="H374"/>
      <c r="I374"/>
      <c r="J374">
        <v>0</v>
      </c>
      <c r="K374" s="392">
        <v>-4.0899999999999999E-2</v>
      </c>
      <c r="L374" s="392">
        <v>-2.9399999999999999E-2</v>
      </c>
      <c r="M374" s="392">
        <v>-1.2200000000000001E-2</v>
      </c>
    </row>
    <row r="375" spans="4:13" x14ac:dyDescent="0.6">
      <c r="D375"/>
      <c r="E375"/>
      <c r="F375"/>
      <c r="G375"/>
      <c r="H375"/>
      <c r="I375"/>
      <c r="J375">
        <v>0</v>
      </c>
      <c r="K375" s="392">
        <v>-4.0899999999999999E-2</v>
      </c>
      <c r="L375" s="392">
        <v>-2.9399999999999999E-2</v>
      </c>
      <c r="M375" s="392">
        <v>-1.2200000000000001E-2</v>
      </c>
    </row>
    <row r="376" spans="4:13" x14ac:dyDescent="0.6">
      <c r="D376"/>
      <c r="E376"/>
      <c r="F376"/>
      <c r="G376"/>
      <c r="H376"/>
      <c r="I376"/>
      <c r="J376">
        <v>0</v>
      </c>
      <c r="K376" s="392">
        <v>-4.0899999999999999E-2</v>
      </c>
      <c r="L376" s="392">
        <v>-2.9399999999999999E-2</v>
      </c>
      <c r="M376" s="392">
        <v>-1.2200000000000001E-2</v>
      </c>
    </row>
    <row r="377" spans="4:13" x14ac:dyDescent="0.6">
      <c r="D377"/>
      <c r="E377"/>
      <c r="F377"/>
      <c r="G377"/>
      <c r="H377"/>
      <c r="I377"/>
      <c r="J377">
        <v>0</v>
      </c>
      <c r="K377" s="392">
        <v>-4.0899999999999999E-2</v>
      </c>
      <c r="L377" s="392">
        <v>-2.9399999999999999E-2</v>
      </c>
      <c r="M377" s="392">
        <v>-1.2200000000000001E-2</v>
      </c>
    </row>
    <row r="378" spans="4:13" x14ac:dyDescent="0.6">
      <c r="D378"/>
      <c r="E378"/>
      <c r="F378"/>
      <c r="G378"/>
      <c r="H378"/>
      <c r="I378"/>
      <c r="J378">
        <v>0</v>
      </c>
      <c r="K378" s="392">
        <v>-4.0899999999999999E-2</v>
      </c>
      <c r="L378" s="392">
        <v>-2.9399999999999999E-2</v>
      </c>
      <c r="M378" s="392">
        <v>-1.2200000000000001E-2</v>
      </c>
    </row>
    <row r="379" spans="4:13" x14ac:dyDescent="0.6">
      <c r="D379"/>
      <c r="E379"/>
      <c r="F379"/>
      <c r="G379"/>
      <c r="H379"/>
      <c r="I379"/>
      <c r="J379">
        <v>0</v>
      </c>
      <c r="K379" s="392">
        <v>-4.0899999999999999E-2</v>
      </c>
      <c r="L379" s="392">
        <v>-2.9399999999999999E-2</v>
      </c>
      <c r="M379" s="392">
        <v>-1.2200000000000001E-2</v>
      </c>
    </row>
    <row r="380" spans="4:13" x14ac:dyDescent="0.6">
      <c r="D380"/>
      <c r="E380"/>
      <c r="F380"/>
      <c r="G380"/>
      <c r="H380"/>
      <c r="I380"/>
      <c r="J380">
        <v>0</v>
      </c>
      <c r="K380" s="392">
        <v>-4.0899999999999999E-2</v>
      </c>
      <c r="L380" s="392">
        <v>-2.9399999999999999E-2</v>
      </c>
      <c r="M380" s="392">
        <v>-1.2200000000000001E-2</v>
      </c>
    </row>
    <row r="381" spans="4:13" x14ac:dyDescent="0.6">
      <c r="D381"/>
      <c r="E381"/>
      <c r="F381"/>
      <c r="G381"/>
      <c r="H381"/>
      <c r="I381"/>
      <c r="J381">
        <v>0</v>
      </c>
      <c r="K381" s="392">
        <v>-4.0899999999999999E-2</v>
      </c>
      <c r="L381" s="392">
        <v>-2.9399999999999999E-2</v>
      </c>
      <c r="M381" s="392">
        <v>-1.2200000000000001E-2</v>
      </c>
    </row>
    <row r="382" spans="4:13" x14ac:dyDescent="0.6">
      <c r="D382"/>
      <c r="E382"/>
      <c r="F382"/>
      <c r="G382"/>
      <c r="H382"/>
      <c r="I382"/>
      <c r="J382">
        <v>0</v>
      </c>
      <c r="K382" s="392">
        <v>-4.0899999999999999E-2</v>
      </c>
      <c r="L382" s="392">
        <v>-2.9399999999999999E-2</v>
      </c>
      <c r="M382" s="392">
        <v>-1.2200000000000001E-2</v>
      </c>
    </row>
    <row r="383" spans="4:13" x14ac:dyDescent="0.6">
      <c r="D383"/>
      <c r="E383"/>
      <c r="F383"/>
      <c r="G383"/>
      <c r="H383"/>
      <c r="I383"/>
      <c r="J383">
        <v>0</v>
      </c>
      <c r="K383" s="392">
        <v>-4.0899999999999999E-2</v>
      </c>
      <c r="L383" s="392">
        <v>-2.9399999999999999E-2</v>
      </c>
      <c r="M383" s="392">
        <v>-1.2200000000000001E-2</v>
      </c>
    </row>
    <row r="384" spans="4:13" x14ac:dyDescent="0.6">
      <c r="D384"/>
      <c r="E384"/>
      <c r="F384"/>
      <c r="G384"/>
      <c r="H384"/>
      <c r="I384"/>
      <c r="J384">
        <v>0</v>
      </c>
      <c r="K384" s="392">
        <v>-4.0899999999999999E-2</v>
      </c>
      <c r="L384" s="392">
        <v>-2.9399999999999999E-2</v>
      </c>
      <c r="M384" s="392">
        <v>-1.2200000000000001E-2</v>
      </c>
    </row>
    <row r="385" spans="4:13" x14ac:dyDescent="0.6">
      <c r="D385"/>
      <c r="E385"/>
      <c r="F385"/>
      <c r="G385"/>
      <c r="H385"/>
      <c r="I385"/>
      <c r="J385">
        <v>0</v>
      </c>
      <c r="K385" s="392">
        <v>-4.0899999999999999E-2</v>
      </c>
      <c r="L385" s="392">
        <v>-2.9399999999999999E-2</v>
      </c>
      <c r="M385" s="392">
        <v>-1.2200000000000001E-2</v>
      </c>
    </row>
    <row r="386" spans="4:13" x14ac:dyDescent="0.6">
      <c r="D386"/>
      <c r="E386"/>
      <c r="F386"/>
      <c r="G386"/>
      <c r="H386"/>
      <c r="I386"/>
      <c r="J386">
        <v>0</v>
      </c>
      <c r="K386" s="392">
        <v>-4.0899999999999999E-2</v>
      </c>
      <c r="L386" s="392">
        <v>-2.9399999999999999E-2</v>
      </c>
      <c r="M386" s="392">
        <v>-1.2200000000000001E-2</v>
      </c>
    </row>
    <row r="387" spans="4:13" x14ac:dyDescent="0.6">
      <c r="D387"/>
      <c r="E387"/>
      <c r="F387"/>
      <c r="G387"/>
      <c r="H387"/>
      <c r="I387"/>
      <c r="J387">
        <v>0</v>
      </c>
      <c r="K387" s="392">
        <v>-4.0899999999999999E-2</v>
      </c>
      <c r="L387" s="392">
        <v>-2.9399999999999999E-2</v>
      </c>
      <c r="M387" s="392">
        <v>-1.2200000000000001E-2</v>
      </c>
    </row>
    <row r="388" spans="4:13" x14ac:dyDescent="0.6">
      <c r="D388"/>
      <c r="E388"/>
      <c r="F388"/>
      <c r="G388"/>
      <c r="H388"/>
      <c r="I388"/>
      <c r="J388">
        <v>0</v>
      </c>
      <c r="K388" s="392">
        <v>-4.0899999999999999E-2</v>
      </c>
      <c r="L388" s="392">
        <v>-2.9399999999999999E-2</v>
      </c>
      <c r="M388" s="392">
        <v>-1.2200000000000001E-2</v>
      </c>
    </row>
    <row r="389" spans="4:13" x14ac:dyDescent="0.6">
      <c r="D389"/>
      <c r="E389"/>
      <c r="F389"/>
      <c r="G389"/>
      <c r="H389"/>
      <c r="I389"/>
      <c r="J389">
        <v>0</v>
      </c>
      <c r="K389" s="392">
        <v>-4.0899999999999999E-2</v>
      </c>
      <c r="L389" s="392">
        <v>-2.9399999999999999E-2</v>
      </c>
      <c r="M389" s="392">
        <v>-1.2200000000000001E-2</v>
      </c>
    </row>
    <row r="390" spans="4:13" x14ac:dyDescent="0.6">
      <c r="D390"/>
      <c r="E390"/>
      <c r="F390"/>
      <c r="G390"/>
      <c r="H390"/>
      <c r="I390"/>
      <c r="J390">
        <v>0</v>
      </c>
      <c r="K390" s="392">
        <v>-4.0899999999999999E-2</v>
      </c>
      <c r="L390" s="392">
        <v>-2.9399999999999999E-2</v>
      </c>
      <c r="M390" s="392">
        <v>-1.2200000000000001E-2</v>
      </c>
    </row>
    <row r="391" spans="4:13" x14ac:dyDescent="0.6">
      <c r="D391"/>
      <c r="E391"/>
      <c r="F391"/>
      <c r="G391"/>
      <c r="H391"/>
      <c r="I391"/>
      <c r="J391">
        <v>0</v>
      </c>
      <c r="K391" s="392">
        <v>-4.0899999999999999E-2</v>
      </c>
      <c r="L391" s="392">
        <v>-2.9399999999999999E-2</v>
      </c>
      <c r="M391" s="392">
        <v>-1.2200000000000001E-2</v>
      </c>
    </row>
    <row r="392" spans="4:13" x14ac:dyDescent="0.6">
      <c r="D392"/>
      <c r="E392"/>
      <c r="F392"/>
      <c r="G392"/>
      <c r="H392"/>
      <c r="I392"/>
      <c r="J392">
        <v>0</v>
      </c>
      <c r="K392" s="392">
        <v>-4.0899999999999999E-2</v>
      </c>
      <c r="L392" s="392">
        <v>-2.9399999999999999E-2</v>
      </c>
      <c r="M392" s="392">
        <v>-1.2200000000000001E-2</v>
      </c>
    </row>
    <row r="393" spans="4:13" x14ac:dyDescent="0.6">
      <c r="D393"/>
      <c r="E393"/>
      <c r="F393"/>
      <c r="G393"/>
      <c r="H393"/>
      <c r="I393"/>
      <c r="J393">
        <v>0</v>
      </c>
      <c r="K393" s="392">
        <v>-4.0899999999999999E-2</v>
      </c>
      <c r="L393" s="392">
        <v>-2.9399999999999999E-2</v>
      </c>
      <c r="M393" s="392">
        <v>-1.2200000000000001E-2</v>
      </c>
    </row>
    <row r="394" spans="4:13" x14ac:dyDescent="0.6">
      <c r="D394"/>
      <c r="E394"/>
      <c r="F394"/>
      <c r="G394"/>
      <c r="H394"/>
      <c r="I394"/>
      <c r="J394">
        <v>0</v>
      </c>
      <c r="K394" s="392">
        <v>-4.0899999999999999E-2</v>
      </c>
      <c r="L394" s="392">
        <v>-2.9399999999999999E-2</v>
      </c>
      <c r="M394" s="392">
        <v>-1.2200000000000001E-2</v>
      </c>
    </row>
    <row r="395" spans="4:13" x14ac:dyDescent="0.6">
      <c r="D395"/>
      <c r="E395"/>
      <c r="F395"/>
      <c r="G395"/>
      <c r="H395"/>
      <c r="I395"/>
      <c r="J395">
        <v>0</v>
      </c>
      <c r="K395" s="392">
        <v>-4.0899999999999999E-2</v>
      </c>
      <c r="L395" s="392">
        <v>-2.9399999999999999E-2</v>
      </c>
      <c r="M395" s="392">
        <v>-1.2200000000000001E-2</v>
      </c>
    </row>
    <row r="396" spans="4:13" x14ac:dyDescent="0.6">
      <c r="D396"/>
      <c r="E396"/>
      <c r="F396"/>
      <c r="G396"/>
      <c r="H396"/>
      <c r="I396"/>
      <c r="J396">
        <v>0</v>
      </c>
      <c r="K396" s="392">
        <v>-4.0899999999999999E-2</v>
      </c>
      <c r="L396" s="392">
        <v>-2.9399999999999999E-2</v>
      </c>
      <c r="M396" s="392">
        <v>-1.2200000000000001E-2</v>
      </c>
    </row>
    <row r="397" spans="4:13" x14ac:dyDescent="0.6">
      <c r="D397"/>
      <c r="E397"/>
      <c r="F397"/>
      <c r="G397"/>
      <c r="H397"/>
      <c r="I397"/>
      <c r="J397">
        <v>0</v>
      </c>
      <c r="K397" s="392">
        <v>-4.0899999999999999E-2</v>
      </c>
      <c r="L397" s="392">
        <v>-2.9399999999999999E-2</v>
      </c>
      <c r="M397" s="392">
        <v>-1.2200000000000001E-2</v>
      </c>
    </row>
    <row r="398" spans="4:13" x14ac:dyDescent="0.6">
      <c r="D398"/>
      <c r="E398"/>
      <c r="F398"/>
      <c r="G398"/>
      <c r="H398"/>
      <c r="I398"/>
      <c r="J398">
        <v>0</v>
      </c>
      <c r="K398" s="392">
        <v>-4.0899999999999999E-2</v>
      </c>
      <c r="L398" s="392">
        <v>-2.9399999999999999E-2</v>
      </c>
      <c r="M398" s="392">
        <v>-1.2200000000000001E-2</v>
      </c>
    </row>
    <row r="399" spans="4:13" x14ac:dyDescent="0.6">
      <c r="D399"/>
      <c r="E399"/>
      <c r="F399"/>
      <c r="G399"/>
      <c r="H399"/>
      <c r="I399"/>
      <c r="J399">
        <v>0</v>
      </c>
      <c r="K399" s="392">
        <v>-4.0899999999999999E-2</v>
      </c>
      <c r="L399" s="392">
        <v>-2.9399999999999999E-2</v>
      </c>
      <c r="M399" s="392">
        <v>-1.2200000000000001E-2</v>
      </c>
    </row>
    <row r="400" spans="4:13" x14ac:dyDescent="0.6">
      <c r="D400"/>
      <c r="E400"/>
      <c r="F400"/>
      <c r="G400"/>
      <c r="H400"/>
      <c r="I400"/>
      <c r="J400">
        <v>0</v>
      </c>
      <c r="K400" s="392">
        <v>-4.0899999999999999E-2</v>
      </c>
      <c r="L400" s="392">
        <v>-2.9399999999999999E-2</v>
      </c>
      <c r="M400" s="392">
        <v>-1.2200000000000001E-2</v>
      </c>
    </row>
    <row r="401" spans="4:13" x14ac:dyDescent="0.6">
      <c r="D401"/>
      <c r="E401"/>
      <c r="F401"/>
      <c r="G401"/>
      <c r="H401"/>
      <c r="I401"/>
      <c r="J401">
        <v>0</v>
      </c>
      <c r="K401" s="392">
        <v>-4.0899999999999999E-2</v>
      </c>
      <c r="L401" s="392">
        <v>-2.9399999999999999E-2</v>
      </c>
      <c r="M401" s="392">
        <v>-1.2200000000000001E-2</v>
      </c>
    </row>
    <row r="402" spans="4:13" x14ac:dyDescent="0.6">
      <c r="D402"/>
      <c r="E402"/>
      <c r="F402"/>
      <c r="G402"/>
      <c r="H402"/>
      <c r="I402"/>
      <c r="J402">
        <v>0</v>
      </c>
      <c r="K402" s="392">
        <v>-4.0899999999999999E-2</v>
      </c>
      <c r="L402" s="392">
        <v>-2.9399999999999999E-2</v>
      </c>
      <c r="M402" s="392">
        <v>-1.2200000000000001E-2</v>
      </c>
    </row>
    <row r="403" spans="4:13" x14ac:dyDescent="0.6">
      <c r="D403"/>
      <c r="E403"/>
      <c r="F403"/>
      <c r="G403"/>
      <c r="H403"/>
      <c r="I403"/>
      <c r="J403">
        <v>0</v>
      </c>
      <c r="K403" s="392">
        <v>-4.0899999999999999E-2</v>
      </c>
      <c r="L403" s="392">
        <v>-2.9399999999999999E-2</v>
      </c>
      <c r="M403" s="392">
        <v>-1.2200000000000001E-2</v>
      </c>
    </row>
    <row r="404" spans="4:13" x14ac:dyDescent="0.6">
      <c r="D404"/>
      <c r="E404"/>
      <c r="F404"/>
      <c r="G404"/>
      <c r="H404"/>
      <c r="I404"/>
      <c r="J404">
        <v>0</v>
      </c>
      <c r="K404" s="392">
        <v>-4.0899999999999999E-2</v>
      </c>
      <c r="L404" s="392">
        <v>-2.9399999999999999E-2</v>
      </c>
      <c r="M404" s="392">
        <v>-1.2200000000000001E-2</v>
      </c>
    </row>
    <row r="405" spans="4:13" x14ac:dyDescent="0.6">
      <c r="D405"/>
      <c r="E405"/>
      <c r="F405"/>
      <c r="G405"/>
      <c r="H405"/>
      <c r="I405"/>
      <c r="J405">
        <v>0</v>
      </c>
      <c r="K405" s="392">
        <v>-4.0899999999999999E-2</v>
      </c>
      <c r="L405" s="392">
        <v>-2.9399999999999999E-2</v>
      </c>
      <c r="M405" s="392">
        <v>-1.2200000000000001E-2</v>
      </c>
    </row>
    <row r="406" spans="4:13" x14ac:dyDescent="0.6">
      <c r="D406"/>
      <c r="E406"/>
      <c r="F406"/>
      <c r="G406"/>
      <c r="H406"/>
      <c r="I406"/>
      <c r="J406">
        <v>0</v>
      </c>
      <c r="K406" s="392">
        <v>-4.0899999999999999E-2</v>
      </c>
      <c r="L406" s="392">
        <v>-2.9399999999999999E-2</v>
      </c>
      <c r="M406" s="392">
        <v>-1.2200000000000001E-2</v>
      </c>
    </row>
    <row r="407" spans="4:13" x14ac:dyDescent="0.6">
      <c r="D407"/>
      <c r="E407"/>
      <c r="F407"/>
      <c r="G407"/>
      <c r="H407"/>
      <c r="I407"/>
      <c r="J407">
        <v>0</v>
      </c>
      <c r="K407" s="392">
        <v>-4.0899999999999999E-2</v>
      </c>
      <c r="L407" s="392">
        <v>-2.9399999999999999E-2</v>
      </c>
      <c r="M407" s="392">
        <v>-1.2200000000000001E-2</v>
      </c>
    </row>
    <row r="408" spans="4:13" x14ac:dyDescent="0.6">
      <c r="D408"/>
      <c r="E408"/>
      <c r="F408"/>
      <c r="G408"/>
      <c r="H408"/>
      <c r="I408"/>
      <c r="J408">
        <v>0</v>
      </c>
      <c r="K408" s="392">
        <v>-4.0899999999999999E-2</v>
      </c>
      <c r="L408" s="392">
        <v>-2.9399999999999999E-2</v>
      </c>
      <c r="M408" s="392">
        <v>-1.2200000000000001E-2</v>
      </c>
    </row>
    <row r="409" spans="4:13" x14ac:dyDescent="0.6">
      <c r="D409"/>
      <c r="E409"/>
      <c r="F409"/>
      <c r="G409"/>
      <c r="H409"/>
      <c r="I409"/>
      <c r="J409">
        <v>0</v>
      </c>
      <c r="K409" s="392">
        <v>-4.0899999999999999E-2</v>
      </c>
      <c r="L409" s="392">
        <v>-2.9399999999999999E-2</v>
      </c>
      <c r="M409" s="392">
        <v>-1.2200000000000001E-2</v>
      </c>
    </row>
    <row r="410" spans="4:13" x14ac:dyDescent="0.6">
      <c r="D410"/>
      <c r="E410"/>
      <c r="F410"/>
      <c r="G410"/>
      <c r="H410"/>
      <c r="I410"/>
      <c r="J410">
        <v>0</v>
      </c>
      <c r="K410" s="392">
        <v>-4.0899999999999999E-2</v>
      </c>
      <c r="L410" s="392">
        <v>-2.9399999999999999E-2</v>
      </c>
      <c r="M410" s="392">
        <v>-1.2200000000000001E-2</v>
      </c>
    </row>
    <row r="411" spans="4:13" x14ac:dyDescent="0.6">
      <c r="D411"/>
      <c r="E411"/>
      <c r="F411"/>
      <c r="G411"/>
      <c r="H411"/>
      <c r="I411"/>
      <c r="J411">
        <v>0</v>
      </c>
      <c r="K411" s="392">
        <v>-4.0899999999999999E-2</v>
      </c>
      <c r="L411" s="392">
        <v>-2.9399999999999999E-2</v>
      </c>
      <c r="M411" s="392">
        <v>-1.2200000000000001E-2</v>
      </c>
    </row>
    <row r="412" spans="4:13" x14ac:dyDescent="0.6">
      <c r="D412"/>
      <c r="E412"/>
      <c r="F412"/>
      <c r="G412"/>
      <c r="H412"/>
      <c r="I412"/>
      <c r="J412">
        <v>0</v>
      </c>
      <c r="K412" s="392">
        <v>-4.0899999999999999E-2</v>
      </c>
      <c r="L412" s="392">
        <v>-2.9399999999999999E-2</v>
      </c>
      <c r="M412" s="392">
        <v>-1.2200000000000001E-2</v>
      </c>
    </row>
    <row r="413" spans="4:13" x14ac:dyDescent="0.6">
      <c r="D413"/>
      <c r="E413"/>
      <c r="F413"/>
      <c r="G413"/>
      <c r="H413"/>
      <c r="I413"/>
      <c r="J413">
        <v>0</v>
      </c>
      <c r="K413" s="392">
        <v>-4.0899999999999999E-2</v>
      </c>
      <c r="L413" s="392">
        <v>-2.9399999999999999E-2</v>
      </c>
      <c r="M413" s="392">
        <v>-1.2200000000000001E-2</v>
      </c>
    </row>
    <row r="414" spans="4:13" x14ac:dyDescent="0.6">
      <c r="D414"/>
      <c r="E414"/>
      <c r="F414"/>
      <c r="G414"/>
      <c r="H414"/>
      <c r="I414"/>
      <c r="J414">
        <v>0</v>
      </c>
      <c r="K414" s="392">
        <v>-4.0899999999999999E-2</v>
      </c>
      <c r="L414" s="392">
        <v>-2.9399999999999999E-2</v>
      </c>
      <c r="M414" s="392">
        <v>-1.2200000000000001E-2</v>
      </c>
    </row>
    <row r="415" spans="4:13" x14ac:dyDescent="0.6">
      <c r="D415"/>
      <c r="E415"/>
      <c r="F415"/>
      <c r="G415"/>
      <c r="H415"/>
      <c r="I415"/>
      <c r="J415">
        <v>0</v>
      </c>
      <c r="K415" s="392">
        <v>-4.0899999999999999E-2</v>
      </c>
      <c r="L415" s="392">
        <v>-2.9399999999999999E-2</v>
      </c>
      <c r="M415" s="392">
        <v>-1.2200000000000001E-2</v>
      </c>
    </row>
    <row r="416" spans="4:13" x14ac:dyDescent="0.6">
      <c r="D416"/>
      <c r="E416"/>
      <c r="F416"/>
      <c r="G416"/>
      <c r="H416"/>
      <c r="I416"/>
      <c r="J416">
        <v>0</v>
      </c>
      <c r="K416" s="392">
        <v>-4.0899999999999999E-2</v>
      </c>
      <c r="L416" s="392">
        <v>-2.9399999999999999E-2</v>
      </c>
      <c r="M416" s="392">
        <v>-1.2200000000000001E-2</v>
      </c>
    </row>
    <row r="417" spans="4:13" x14ac:dyDescent="0.6">
      <c r="D417"/>
      <c r="E417"/>
      <c r="F417"/>
      <c r="G417"/>
      <c r="H417"/>
      <c r="I417"/>
      <c r="J417">
        <v>0</v>
      </c>
      <c r="K417" s="392">
        <v>-4.0899999999999999E-2</v>
      </c>
      <c r="L417" s="392">
        <v>-2.9399999999999999E-2</v>
      </c>
      <c r="M417" s="392">
        <v>-1.2200000000000001E-2</v>
      </c>
    </row>
    <row r="418" spans="4:13" x14ac:dyDescent="0.6">
      <c r="D418"/>
      <c r="E418"/>
      <c r="F418"/>
      <c r="G418"/>
      <c r="H418"/>
      <c r="I418"/>
      <c r="J418">
        <v>0</v>
      </c>
      <c r="K418" s="392">
        <v>-4.0899999999999999E-2</v>
      </c>
      <c r="L418" s="392">
        <v>-2.9399999999999999E-2</v>
      </c>
      <c r="M418" s="392">
        <v>-1.2200000000000001E-2</v>
      </c>
    </row>
    <row r="419" spans="4:13" x14ac:dyDescent="0.6">
      <c r="D419"/>
      <c r="E419"/>
      <c r="F419"/>
      <c r="G419"/>
      <c r="H419"/>
      <c r="I419"/>
      <c r="J419">
        <v>0</v>
      </c>
      <c r="K419" s="392">
        <v>-4.0899999999999999E-2</v>
      </c>
      <c r="L419" s="392">
        <v>-2.9399999999999999E-2</v>
      </c>
      <c r="M419" s="392">
        <v>-1.2200000000000001E-2</v>
      </c>
    </row>
    <row r="420" spans="4:13" x14ac:dyDescent="0.6">
      <c r="D420"/>
      <c r="E420"/>
      <c r="F420"/>
      <c r="G420"/>
      <c r="H420"/>
      <c r="I420"/>
      <c r="J420">
        <v>0</v>
      </c>
      <c r="K420" s="392">
        <v>-4.0899999999999999E-2</v>
      </c>
      <c r="L420" s="392">
        <v>-2.9399999999999999E-2</v>
      </c>
      <c r="M420" s="392">
        <v>-1.2200000000000001E-2</v>
      </c>
    </row>
    <row r="421" spans="4:13" x14ac:dyDescent="0.6">
      <c r="D421"/>
      <c r="E421"/>
      <c r="F421"/>
      <c r="G421"/>
      <c r="H421"/>
      <c r="I421"/>
      <c r="J421">
        <v>0</v>
      </c>
      <c r="K421" s="392">
        <v>-4.0899999999999999E-2</v>
      </c>
      <c r="L421" s="392">
        <v>-2.9399999999999999E-2</v>
      </c>
      <c r="M421" s="392">
        <v>-1.2200000000000001E-2</v>
      </c>
    </row>
    <row r="422" spans="4:13" x14ac:dyDescent="0.6">
      <c r="D422"/>
      <c r="E422"/>
      <c r="F422"/>
      <c r="G422"/>
      <c r="H422"/>
      <c r="I422"/>
      <c r="J422">
        <v>0</v>
      </c>
      <c r="K422" s="392">
        <v>-4.0899999999999999E-2</v>
      </c>
      <c r="L422" s="392">
        <v>-2.9399999999999999E-2</v>
      </c>
      <c r="M422" s="392">
        <v>-1.2200000000000001E-2</v>
      </c>
    </row>
    <row r="423" spans="4:13" x14ac:dyDescent="0.6">
      <c r="D423"/>
      <c r="E423"/>
      <c r="F423"/>
      <c r="G423"/>
      <c r="H423"/>
      <c r="I423"/>
      <c r="J423">
        <v>0</v>
      </c>
      <c r="K423" s="392">
        <v>-4.0899999999999999E-2</v>
      </c>
      <c r="L423" s="392">
        <v>-2.9399999999999999E-2</v>
      </c>
      <c r="M423" s="392">
        <v>-1.2200000000000001E-2</v>
      </c>
    </row>
    <row r="424" spans="4:13" x14ac:dyDescent="0.6">
      <c r="D424"/>
      <c r="E424"/>
      <c r="F424"/>
      <c r="G424"/>
      <c r="H424"/>
      <c r="I424"/>
      <c r="J424">
        <v>0</v>
      </c>
      <c r="K424" s="392">
        <v>-4.0899999999999999E-2</v>
      </c>
      <c r="L424" s="392">
        <v>-2.9399999999999999E-2</v>
      </c>
      <c r="M424" s="392">
        <v>-1.2200000000000001E-2</v>
      </c>
    </row>
    <row r="425" spans="4:13" x14ac:dyDescent="0.6">
      <c r="D425"/>
      <c r="E425"/>
      <c r="F425"/>
      <c r="G425"/>
      <c r="H425"/>
      <c r="I425"/>
      <c r="J425">
        <v>0</v>
      </c>
      <c r="K425" s="392">
        <v>-4.0899999999999999E-2</v>
      </c>
      <c r="L425" s="392">
        <v>-2.9399999999999999E-2</v>
      </c>
      <c r="M425" s="392">
        <v>-1.2200000000000001E-2</v>
      </c>
    </row>
    <row r="426" spans="4:13" x14ac:dyDescent="0.6">
      <c r="D426"/>
      <c r="E426"/>
      <c r="F426"/>
      <c r="G426"/>
      <c r="H426"/>
      <c r="I426"/>
      <c r="J426">
        <v>0</v>
      </c>
      <c r="K426" s="392">
        <v>-4.0899999999999999E-2</v>
      </c>
      <c r="L426" s="392">
        <v>-2.9399999999999999E-2</v>
      </c>
      <c r="M426" s="392">
        <v>-1.2200000000000001E-2</v>
      </c>
    </row>
    <row r="427" spans="4:13" x14ac:dyDescent="0.6">
      <c r="D427"/>
      <c r="E427"/>
      <c r="F427"/>
      <c r="G427"/>
      <c r="H427"/>
      <c r="I427"/>
      <c r="J427">
        <v>0</v>
      </c>
      <c r="K427" s="392">
        <v>-4.0899999999999999E-2</v>
      </c>
      <c r="L427" s="392">
        <v>-2.9399999999999999E-2</v>
      </c>
      <c r="M427" s="392">
        <v>-1.2200000000000001E-2</v>
      </c>
    </row>
    <row r="428" spans="4:13" x14ac:dyDescent="0.6">
      <c r="D428"/>
      <c r="E428"/>
      <c r="F428"/>
      <c r="G428"/>
      <c r="H428"/>
      <c r="I428"/>
      <c r="J428">
        <v>0</v>
      </c>
      <c r="K428" s="392">
        <v>-4.0899999999999999E-2</v>
      </c>
      <c r="L428" s="392">
        <v>-2.9399999999999999E-2</v>
      </c>
      <c r="M428" s="392">
        <v>-1.2200000000000001E-2</v>
      </c>
    </row>
    <row r="429" spans="4:13" x14ac:dyDescent="0.6">
      <c r="D429"/>
      <c r="E429"/>
      <c r="F429"/>
      <c r="G429"/>
      <c r="H429"/>
      <c r="I429"/>
      <c r="J429">
        <v>0</v>
      </c>
      <c r="K429" s="392">
        <v>-4.0899999999999999E-2</v>
      </c>
      <c r="L429" s="392">
        <v>-2.9399999999999999E-2</v>
      </c>
      <c r="M429" s="392">
        <v>-1.2200000000000001E-2</v>
      </c>
    </row>
    <row r="430" spans="4:13" x14ac:dyDescent="0.6">
      <c r="D430"/>
      <c r="E430"/>
      <c r="F430"/>
      <c r="G430"/>
      <c r="H430"/>
      <c r="I430"/>
      <c r="J430">
        <v>0</v>
      </c>
      <c r="K430" s="392">
        <v>-4.0899999999999999E-2</v>
      </c>
      <c r="L430" s="392">
        <v>-2.9399999999999999E-2</v>
      </c>
      <c r="M430" s="392">
        <v>-1.2200000000000001E-2</v>
      </c>
    </row>
    <row r="431" spans="4:13" x14ac:dyDescent="0.6">
      <c r="D431"/>
      <c r="E431"/>
      <c r="F431"/>
      <c r="G431"/>
      <c r="H431"/>
      <c r="I431"/>
      <c r="J431">
        <v>0</v>
      </c>
      <c r="K431" s="392">
        <v>-4.0899999999999999E-2</v>
      </c>
      <c r="L431" s="392">
        <v>-2.9399999999999999E-2</v>
      </c>
      <c r="M431" s="392">
        <v>-1.2200000000000001E-2</v>
      </c>
    </row>
    <row r="432" spans="4:13" x14ac:dyDescent="0.6">
      <c r="D432"/>
      <c r="E432"/>
      <c r="F432"/>
      <c r="G432"/>
      <c r="H432"/>
      <c r="I432"/>
      <c r="J432">
        <v>0</v>
      </c>
      <c r="K432" s="392">
        <v>-4.0899999999999999E-2</v>
      </c>
      <c r="L432" s="392">
        <v>-2.9399999999999999E-2</v>
      </c>
      <c r="M432" s="392">
        <v>-1.2200000000000001E-2</v>
      </c>
    </row>
    <row r="433" spans="4:13" x14ac:dyDescent="0.6">
      <c r="D433"/>
      <c r="E433"/>
      <c r="F433"/>
      <c r="G433"/>
      <c r="H433"/>
      <c r="I433"/>
      <c r="J433">
        <v>0</v>
      </c>
      <c r="K433" s="392">
        <v>-4.0899999999999999E-2</v>
      </c>
      <c r="L433" s="392">
        <v>-2.9399999999999999E-2</v>
      </c>
      <c r="M433" s="392">
        <v>-1.2200000000000001E-2</v>
      </c>
    </row>
    <row r="434" spans="4:13" x14ac:dyDescent="0.6">
      <c r="D434"/>
      <c r="E434"/>
      <c r="F434"/>
      <c r="G434"/>
      <c r="H434"/>
      <c r="I434"/>
      <c r="J434">
        <v>0</v>
      </c>
      <c r="K434" s="392">
        <v>-4.0899999999999999E-2</v>
      </c>
      <c r="L434" s="392">
        <v>-2.9399999999999999E-2</v>
      </c>
      <c r="M434" s="392">
        <v>-1.2200000000000001E-2</v>
      </c>
    </row>
    <row r="435" spans="4:13" x14ac:dyDescent="0.6">
      <c r="D435"/>
      <c r="E435"/>
      <c r="F435"/>
      <c r="G435"/>
      <c r="H435"/>
      <c r="I435"/>
      <c r="J435">
        <v>0</v>
      </c>
      <c r="K435" s="392">
        <v>-4.0899999999999999E-2</v>
      </c>
      <c r="L435" s="392">
        <v>-2.9399999999999999E-2</v>
      </c>
      <c r="M435" s="392">
        <v>-1.2200000000000001E-2</v>
      </c>
    </row>
    <row r="436" spans="4:13" x14ac:dyDescent="0.6">
      <c r="D436"/>
      <c r="E436"/>
      <c r="F436"/>
      <c r="G436"/>
      <c r="H436"/>
      <c r="I436"/>
      <c r="J436">
        <v>0</v>
      </c>
      <c r="K436" s="392">
        <v>-4.0899999999999999E-2</v>
      </c>
      <c r="L436" s="392">
        <v>-2.9399999999999999E-2</v>
      </c>
      <c r="M436" s="392">
        <v>-1.2200000000000001E-2</v>
      </c>
    </row>
    <row r="437" spans="4:13" x14ac:dyDescent="0.6">
      <c r="D437"/>
      <c r="E437"/>
      <c r="F437"/>
      <c r="G437"/>
      <c r="H437"/>
      <c r="I437"/>
      <c r="J437">
        <v>0</v>
      </c>
      <c r="K437" s="392">
        <v>-4.0899999999999999E-2</v>
      </c>
      <c r="L437" s="392">
        <v>-2.9399999999999999E-2</v>
      </c>
      <c r="M437" s="392">
        <v>-1.2200000000000001E-2</v>
      </c>
    </row>
    <row r="438" spans="4:13" x14ac:dyDescent="0.6">
      <c r="D438"/>
      <c r="E438"/>
      <c r="F438"/>
      <c r="G438"/>
      <c r="H438"/>
      <c r="I438"/>
      <c r="J438">
        <v>0</v>
      </c>
      <c r="K438" s="392">
        <v>-4.0899999999999999E-2</v>
      </c>
      <c r="L438" s="392">
        <v>-2.9399999999999999E-2</v>
      </c>
      <c r="M438" s="392">
        <v>-1.2200000000000001E-2</v>
      </c>
    </row>
    <row r="439" spans="4:13" x14ac:dyDescent="0.6">
      <c r="D439"/>
      <c r="E439"/>
      <c r="F439"/>
      <c r="G439"/>
      <c r="H439"/>
      <c r="I439"/>
      <c r="J439">
        <v>0</v>
      </c>
      <c r="K439" s="392">
        <v>-4.0899999999999999E-2</v>
      </c>
      <c r="L439" s="392">
        <v>-2.9399999999999999E-2</v>
      </c>
      <c r="M439" s="392">
        <v>-1.2200000000000001E-2</v>
      </c>
    </row>
    <row r="440" spans="4:13" x14ac:dyDescent="0.6">
      <c r="D440"/>
      <c r="E440"/>
      <c r="F440"/>
      <c r="G440"/>
      <c r="H440"/>
      <c r="I440"/>
      <c r="J440">
        <v>0</v>
      </c>
      <c r="K440" s="392">
        <v>-4.0899999999999999E-2</v>
      </c>
      <c r="L440" s="392">
        <v>-2.9399999999999999E-2</v>
      </c>
      <c r="M440" s="392">
        <v>-1.2200000000000001E-2</v>
      </c>
    </row>
    <row r="441" spans="4:13" x14ac:dyDescent="0.6">
      <c r="D441"/>
      <c r="E441"/>
      <c r="F441"/>
      <c r="G441"/>
      <c r="H441"/>
      <c r="I441"/>
      <c r="J441">
        <v>0</v>
      </c>
      <c r="K441" s="392">
        <v>-4.0899999999999999E-2</v>
      </c>
      <c r="L441" s="392">
        <v>-2.9399999999999999E-2</v>
      </c>
      <c r="M441" s="392">
        <v>-1.2200000000000001E-2</v>
      </c>
    </row>
    <row r="442" spans="4:13" x14ac:dyDescent="0.6">
      <c r="D442"/>
      <c r="E442"/>
      <c r="F442"/>
      <c r="G442"/>
      <c r="H442"/>
      <c r="I442"/>
      <c r="J442">
        <v>0</v>
      </c>
      <c r="K442" s="392">
        <v>-4.0899999999999999E-2</v>
      </c>
      <c r="L442" s="392">
        <v>-2.9399999999999999E-2</v>
      </c>
      <c r="M442" s="392">
        <v>-1.2200000000000001E-2</v>
      </c>
    </row>
    <row r="443" spans="4:13" x14ac:dyDescent="0.6">
      <c r="D443"/>
      <c r="E443"/>
      <c r="F443"/>
      <c r="G443"/>
      <c r="H443"/>
      <c r="I443"/>
      <c r="J443">
        <v>0</v>
      </c>
      <c r="K443" s="392">
        <v>-4.0899999999999999E-2</v>
      </c>
      <c r="L443" s="392">
        <v>-2.9399999999999999E-2</v>
      </c>
      <c r="M443" s="392">
        <v>-1.2200000000000001E-2</v>
      </c>
    </row>
    <row r="444" spans="4:13" x14ac:dyDescent="0.6">
      <c r="D444"/>
      <c r="E444"/>
      <c r="F444"/>
      <c r="G444"/>
      <c r="H444"/>
      <c r="I444"/>
      <c r="J444">
        <v>0</v>
      </c>
      <c r="K444" s="392">
        <v>-4.0899999999999999E-2</v>
      </c>
      <c r="L444" s="392">
        <v>-2.9399999999999999E-2</v>
      </c>
      <c r="M444" s="392">
        <v>-1.2200000000000001E-2</v>
      </c>
    </row>
    <row r="445" spans="4:13" x14ac:dyDescent="0.6">
      <c r="D445"/>
      <c r="E445"/>
      <c r="F445"/>
      <c r="G445"/>
      <c r="H445"/>
      <c r="I445"/>
      <c r="J445">
        <v>0</v>
      </c>
      <c r="K445" s="392">
        <v>-4.0899999999999999E-2</v>
      </c>
      <c r="L445" s="392">
        <v>-2.9399999999999999E-2</v>
      </c>
      <c r="M445" s="392">
        <v>-1.2200000000000001E-2</v>
      </c>
    </row>
    <row r="446" spans="4:13" x14ac:dyDescent="0.6">
      <c r="D446"/>
      <c r="E446"/>
      <c r="F446"/>
      <c r="G446"/>
      <c r="H446"/>
      <c r="I446"/>
      <c r="J446">
        <v>0</v>
      </c>
      <c r="K446" s="392">
        <v>-4.0899999999999999E-2</v>
      </c>
      <c r="L446" s="392">
        <v>-2.9399999999999999E-2</v>
      </c>
      <c r="M446" s="392">
        <v>-1.2200000000000001E-2</v>
      </c>
    </row>
    <row r="447" spans="4:13" x14ac:dyDescent="0.6">
      <c r="D447"/>
      <c r="E447"/>
      <c r="F447"/>
      <c r="G447"/>
      <c r="H447"/>
      <c r="I447"/>
      <c r="J447">
        <v>0</v>
      </c>
      <c r="K447" s="392">
        <v>-4.0899999999999999E-2</v>
      </c>
      <c r="L447" s="392">
        <v>-2.9399999999999999E-2</v>
      </c>
      <c r="M447" s="392">
        <v>-1.2200000000000001E-2</v>
      </c>
    </row>
    <row r="448" spans="4:13" x14ac:dyDescent="0.6">
      <c r="D448"/>
      <c r="E448"/>
      <c r="F448"/>
      <c r="G448"/>
      <c r="H448"/>
      <c r="I448"/>
      <c r="J448">
        <v>0</v>
      </c>
      <c r="K448" s="392">
        <v>-4.0899999999999999E-2</v>
      </c>
      <c r="L448" s="392">
        <v>-2.9399999999999999E-2</v>
      </c>
      <c r="M448" s="392">
        <v>-1.2200000000000001E-2</v>
      </c>
    </row>
    <row r="449" spans="4:13" x14ac:dyDescent="0.6">
      <c r="D449"/>
      <c r="E449"/>
      <c r="F449"/>
      <c r="G449"/>
      <c r="H449"/>
      <c r="I449"/>
      <c r="J449">
        <v>0</v>
      </c>
      <c r="K449" s="392">
        <v>-4.0899999999999999E-2</v>
      </c>
      <c r="L449" s="392">
        <v>-2.9399999999999999E-2</v>
      </c>
      <c r="M449" s="392">
        <v>-1.2200000000000001E-2</v>
      </c>
    </row>
    <row r="450" spans="4:13" x14ac:dyDescent="0.6">
      <c r="D450"/>
      <c r="E450"/>
      <c r="F450"/>
      <c r="G450"/>
      <c r="H450"/>
      <c r="I450"/>
      <c r="J450">
        <v>0</v>
      </c>
      <c r="K450" s="392">
        <v>-4.0899999999999999E-2</v>
      </c>
      <c r="L450" s="392">
        <v>-2.9399999999999999E-2</v>
      </c>
      <c r="M450" s="392">
        <v>-1.2200000000000001E-2</v>
      </c>
    </row>
    <row r="451" spans="4:13" x14ac:dyDescent="0.6">
      <c r="D451"/>
      <c r="E451"/>
      <c r="F451"/>
      <c r="G451"/>
      <c r="H451"/>
      <c r="I451"/>
      <c r="J451">
        <v>0</v>
      </c>
      <c r="K451" s="392">
        <v>-4.0899999999999999E-2</v>
      </c>
      <c r="L451" s="392">
        <v>-2.9399999999999999E-2</v>
      </c>
      <c r="M451" s="392">
        <v>-1.2200000000000001E-2</v>
      </c>
    </row>
    <row r="452" spans="4:13" x14ac:dyDescent="0.6">
      <c r="D452"/>
      <c r="E452"/>
      <c r="F452"/>
      <c r="G452"/>
      <c r="H452"/>
      <c r="I452"/>
      <c r="J452">
        <v>0</v>
      </c>
      <c r="K452" s="392">
        <v>-4.0899999999999999E-2</v>
      </c>
      <c r="L452" s="392">
        <v>-2.9399999999999999E-2</v>
      </c>
      <c r="M452" s="392">
        <v>-1.2200000000000001E-2</v>
      </c>
    </row>
    <row r="453" spans="4:13" x14ac:dyDescent="0.6">
      <c r="D453"/>
      <c r="E453"/>
      <c r="F453"/>
      <c r="G453"/>
      <c r="H453"/>
      <c r="I453"/>
      <c r="J453">
        <v>0</v>
      </c>
      <c r="K453" s="392">
        <v>-4.0899999999999999E-2</v>
      </c>
      <c r="L453" s="392">
        <v>-2.9399999999999999E-2</v>
      </c>
      <c r="M453" s="392">
        <v>-1.2200000000000001E-2</v>
      </c>
    </row>
    <row r="454" spans="4:13" x14ac:dyDescent="0.6">
      <c r="D454"/>
      <c r="E454"/>
      <c r="F454"/>
      <c r="G454"/>
      <c r="H454"/>
      <c r="I454"/>
      <c r="J454">
        <v>0</v>
      </c>
      <c r="K454" s="392">
        <v>-4.0899999999999999E-2</v>
      </c>
      <c r="L454" s="392">
        <v>-2.9399999999999999E-2</v>
      </c>
      <c r="M454" s="392">
        <v>-1.2200000000000001E-2</v>
      </c>
    </row>
    <row r="455" spans="4:13" x14ac:dyDescent="0.6">
      <c r="D455"/>
      <c r="E455"/>
      <c r="F455"/>
      <c r="G455"/>
      <c r="H455"/>
      <c r="I455"/>
      <c r="J455">
        <v>0</v>
      </c>
      <c r="K455" s="392">
        <v>-4.0899999999999999E-2</v>
      </c>
      <c r="L455" s="392">
        <v>-2.9399999999999999E-2</v>
      </c>
      <c r="M455" s="392">
        <v>-1.2200000000000001E-2</v>
      </c>
    </row>
    <row r="456" spans="4:13" x14ac:dyDescent="0.6">
      <c r="D456"/>
      <c r="E456"/>
      <c r="F456"/>
      <c r="G456"/>
      <c r="H456"/>
      <c r="I456"/>
      <c r="J456">
        <v>0</v>
      </c>
      <c r="K456" s="392">
        <v>-4.0899999999999999E-2</v>
      </c>
      <c r="L456" s="392">
        <v>-2.9399999999999999E-2</v>
      </c>
      <c r="M456" s="392">
        <v>-1.2200000000000001E-2</v>
      </c>
    </row>
    <row r="457" spans="4:13" x14ac:dyDescent="0.6">
      <c r="D457"/>
      <c r="E457"/>
      <c r="F457"/>
      <c r="G457"/>
      <c r="H457"/>
      <c r="I457"/>
      <c r="J457">
        <v>0</v>
      </c>
      <c r="K457" s="392">
        <v>-4.0899999999999999E-2</v>
      </c>
      <c r="L457" s="392">
        <v>-2.9399999999999999E-2</v>
      </c>
      <c r="M457" s="392">
        <v>-1.2200000000000001E-2</v>
      </c>
    </row>
    <row r="458" spans="4:13" x14ac:dyDescent="0.6">
      <c r="D458"/>
      <c r="E458"/>
      <c r="F458"/>
      <c r="G458"/>
      <c r="H458"/>
      <c r="I458"/>
      <c r="J458">
        <v>0</v>
      </c>
      <c r="K458" s="392">
        <v>-4.0899999999999999E-2</v>
      </c>
      <c r="L458" s="392">
        <v>-2.9399999999999999E-2</v>
      </c>
      <c r="M458" s="392">
        <v>-1.2200000000000001E-2</v>
      </c>
    </row>
    <row r="459" spans="4:13" x14ac:dyDescent="0.6">
      <c r="D459"/>
      <c r="E459"/>
      <c r="F459"/>
      <c r="G459"/>
      <c r="H459"/>
      <c r="I459"/>
      <c r="J459">
        <v>0</v>
      </c>
      <c r="K459" s="392">
        <v>-4.0899999999999999E-2</v>
      </c>
      <c r="L459" s="392">
        <v>-2.9399999999999999E-2</v>
      </c>
      <c r="M459" s="392">
        <v>-1.2200000000000001E-2</v>
      </c>
    </row>
    <row r="460" spans="4:13" x14ac:dyDescent="0.6">
      <c r="D460"/>
      <c r="E460"/>
      <c r="F460"/>
      <c r="G460"/>
      <c r="H460"/>
      <c r="I460"/>
      <c r="J460">
        <v>0</v>
      </c>
      <c r="K460" s="392">
        <v>-4.0899999999999999E-2</v>
      </c>
      <c r="L460" s="392">
        <v>-2.9399999999999999E-2</v>
      </c>
      <c r="M460" s="392">
        <v>-1.2200000000000001E-2</v>
      </c>
    </row>
    <row r="461" spans="4:13" x14ac:dyDescent="0.6">
      <c r="D461"/>
      <c r="E461"/>
      <c r="F461"/>
      <c r="G461"/>
      <c r="H461"/>
      <c r="I461"/>
      <c r="J461">
        <v>0</v>
      </c>
      <c r="K461" s="392">
        <v>-4.0899999999999999E-2</v>
      </c>
      <c r="L461" s="392">
        <v>-2.9399999999999999E-2</v>
      </c>
      <c r="M461" s="392">
        <v>-1.2200000000000001E-2</v>
      </c>
    </row>
    <row r="462" spans="4:13" x14ac:dyDescent="0.6">
      <c r="D462"/>
      <c r="E462"/>
      <c r="F462"/>
      <c r="G462"/>
      <c r="H462"/>
      <c r="I462"/>
      <c r="J462">
        <v>0</v>
      </c>
      <c r="K462" s="392">
        <v>-4.0899999999999999E-2</v>
      </c>
      <c r="L462" s="392">
        <v>-2.9399999999999999E-2</v>
      </c>
      <c r="M462" s="392">
        <v>-1.2200000000000001E-2</v>
      </c>
    </row>
    <row r="463" spans="4:13" x14ac:dyDescent="0.6">
      <c r="D463"/>
      <c r="E463"/>
      <c r="F463"/>
      <c r="G463"/>
      <c r="H463"/>
      <c r="I463"/>
      <c r="J463">
        <v>0</v>
      </c>
      <c r="K463" s="392">
        <v>-4.0899999999999999E-2</v>
      </c>
      <c r="L463" s="392">
        <v>-2.9399999999999999E-2</v>
      </c>
      <c r="M463" s="392">
        <v>-1.2200000000000001E-2</v>
      </c>
    </row>
    <row r="464" spans="4:13" x14ac:dyDescent="0.6">
      <c r="D464"/>
      <c r="E464"/>
      <c r="F464"/>
      <c r="G464"/>
      <c r="H464"/>
      <c r="I464"/>
      <c r="J464">
        <v>0</v>
      </c>
      <c r="K464" s="392">
        <v>-4.0899999999999999E-2</v>
      </c>
      <c r="L464" s="392">
        <v>-2.9399999999999999E-2</v>
      </c>
      <c r="M464" s="392">
        <v>-1.2200000000000001E-2</v>
      </c>
    </row>
    <row r="465" spans="4:13" x14ac:dyDescent="0.6">
      <c r="D465"/>
      <c r="E465"/>
      <c r="F465"/>
      <c r="G465"/>
      <c r="H465"/>
      <c r="I465"/>
      <c r="J465">
        <v>0</v>
      </c>
      <c r="K465" s="392">
        <v>-4.0899999999999999E-2</v>
      </c>
      <c r="L465" s="392">
        <v>-2.9399999999999999E-2</v>
      </c>
      <c r="M465" s="392">
        <v>-1.2200000000000001E-2</v>
      </c>
    </row>
    <row r="466" spans="4:13" x14ac:dyDescent="0.6">
      <c r="D466"/>
      <c r="E466"/>
      <c r="F466"/>
      <c r="G466"/>
      <c r="H466"/>
      <c r="I466"/>
      <c r="J466">
        <v>0</v>
      </c>
      <c r="K466" s="392">
        <v>-4.0899999999999999E-2</v>
      </c>
      <c r="L466" s="392">
        <v>-2.9399999999999999E-2</v>
      </c>
      <c r="M466" s="392">
        <v>-1.2200000000000001E-2</v>
      </c>
    </row>
    <row r="467" spans="4:13" x14ac:dyDescent="0.6">
      <c r="D467"/>
      <c r="E467"/>
      <c r="F467"/>
      <c r="G467"/>
      <c r="H467"/>
      <c r="I467"/>
      <c r="J467">
        <v>0</v>
      </c>
      <c r="K467" s="392">
        <v>-4.0899999999999999E-2</v>
      </c>
      <c r="L467" s="392">
        <v>-2.9399999999999999E-2</v>
      </c>
      <c r="M467" s="392">
        <v>-1.2200000000000001E-2</v>
      </c>
    </row>
    <row r="468" spans="4:13" x14ac:dyDescent="0.6">
      <c r="D468"/>
      <c r="E468"/>
      <c r="F468"/>
      <c r="G468"/>
      <c r="H468"/>
      <c r="I468"/>
      <c r="J468">
        <v>0</v>
      </c>
      <c r="K468" s="392">
        <v>-4.0899999999999999E-2</v>
      </c>
      <c r="L468" s="392">
        <v>-2.9399999999999999E-2</v>
      </c>
      <c r="M468" s="392">
        <v>-1.2200000000000001E-2</v>
      </c>
    </row>
    <row r="469" spans="4:13" x14ac:dyDescent="0.6">
      <c r="D469"/>
      <c r="E469"/>
      <c r="F469"/>
      <c r="G469"/>
      <c r="H469"/>
      <c r="I469"/>
      <c r="J469">
        <v>0</v>
      </c>
      <c r="K469" s="392">
        <v>-4.0899999999999999E-2</v>
      </c>
      <c r="L469" s="392">
        <v>-2.9399999999999999E-2</v>
      </c>
      <c r="M469" s="392">
        <v>-1.2200000000000001E-2</v>
      </c>
    </row>
    <row r="470" spans="4:13" x14ac:dyDescent="0.6">
      <c r="D470"/>
      <c r="E470"/>
      <c r="F470"/>
      <c r="G470"/>
      <c r="H470"/>
      <c r="I470"/>
      <c r="J470">
        <v>0</v>
      </c>
      <c r="K470" s="392">
        <v>-4.0899999999999999E-2</v>
      </c>
      <c r="L470" s="392">
        <v>-2.9399999999999999E-2</v>
      </c>
      <c r="M470" s="392">
        <v>-1.2200000000000001E-2</v>
      </c>
    </row>
    <row r="471" spans="4:13" x14ac:dyDescent="0.6">
      <c r="D471"/>
      <c r="E471"/>
      <c r="F471"/>
      <c r="G471"/>
      <c r="H471"/>
      <c r="I471"/>
      <c r="J471">
        <v>0</v>
      </c>
      <c r="K471" s="392">
        <v>-4.0899999999999999E-2</v>
      </c>
      <c r="L471" s="392">
        <v>-2.9399999999999999E-2</v>
      </c>
      <c r="M471" s="392">
        <v>-1.2200000000000001E-2</v>
      </c>
    </row>
    <row r="472" spans="4:13" x14ac:dyDescent="0.6">
      <c r="D472"/>
      <c r="E472"/>
      <c r="F472"/>
      <c r="G472"/>
      <c r="H472"/>
      <c r="I472"/>
      <c r="J472">
        <v>0</v>
      </c>
      <c r="K472" s="392">
        <v>-4.0899999999999999E-2</v>
      </c>
      <c r="L472" s="392">
        <v>-2.9399999999999999E-2</v>
      </c>
      <c r="M472" s="392">
        <v>-1.2200000000000001E-2</v>
      </c>
    </row>
    <row r="473" spans="4:13" x14ac:dyDescent="0.6">
      <c r="D473"/>
      <c r="E473"/>
      <c r="F473"/>
      <c r="G473"/>
      <c r="H473"/>
      <c r="I473"/>
      <c r="J473">
        <v>0</v>
      </c>
      <c r="K473" s="392">
        <v>-4.0899999999999999E-2</v>
      </c>
      <c r="L473" s="392">
        <v>-2.9399999999999999E-2</v>
      </c>
      <c r="M473" s="392">
        <v>-1.2200000000000001E-2</v>
      </c>
    </row>
    <row r="474" spans="4:13" x14ac:dyDescent="0.6">
      <c r="D474"/>
      <c r="E474"/>
      <c r="F474"/>
      <c r="G474"/>
      <c r="H474"/>
      <c r="I474"/>
      <c r="J474">
        <v>0</v>
      </c>
      <c r="K474" s="392">
        <v>-4.0899999999999999E-2</v>
      </c>
      <c r="L474" s="392">
        <v>-2.9399999999999999E-2</v>
      </c>
      <c r="M474" s="392">
        <v>-1.2200000000000001E-2</v>
      </c>
    </row>
    <row r="475" spans="4:13" x14ac:dyDescent="0.6">
      <c r="D475"/>
      <c r="E475"/>
      <c r="F475"/>
      <c r="G475"/>
      <c r="H475"/>
      <c r="I475"/>
      <c r="J475">
        <v>0</v>
      </c>
      <c r="K475" s="392">
        <v>-4.0899999999999999E-2</v>
      </c>
      <c r="L475" s="392">
        <v>-2.9399999999999999E-2</v>
      </c>
      <c r="M475" s="392">
        <v>-1.2200000000000001E-2</v>
      </c>
    </row>
    <row r="476" spans="4:13" x14ac:dyDescent="0.6">
      <c r="D476"/>
      <c r="E476"/>
      <c r="F476"/>
      <c r="G476"/>
      <c r="H476"/>
      <c r="I476"/>
      <c r="J476">
        <v>0</v>
      </c>
      <c r="K476" s="392">
        <v>-4.0899999999999999E-2</v>
      </c>
      <c r="L476" s="392">
        <v>-2.9399999999999999E-2</v>
      </c>
      <c r="M476" s="392">
        <v>-1.2200000000000001E-2</v>
      </c>
    </row>
    <row r="477" spans="4:13" x14ac:dyDescent="0.6">
      <c r="D477"/>
      <c r="E477"/>
      <c r="F477"/>
      <c r="G477"/>
      <c r="H477"/>
      <c r="I477"/>
      <c r="J477">
        <v>0</v>
      </c>
      <c r="K477" s="392">
        <v>-4.0899999999999999E-2</v>
      </c>
      <c r="L477" s="392">
        <v>-2.9399999999999999E-2</v>
      </c>
      <c r="M477" s="392">
        <v>-1.2200000000000001E-2</v>
      </c>
    </row>
    <row r="478" spans="4:13" x14ac:dyDescent="0.6">
      <c r="D478"/>
      <c r="E478"/>
      <c r="F478"/>
      <c r="G478"/>
      <c r="H478"/>
      <c r="I478"/>
      <c r="J478">
        <v>0</v>
      </c>
      <c r="K478" s="392">
        <v>-4.0899999999999999E-2</v>
      </c>
      <c r="L478" s="392">
        <v>-2.9399999999999999E-2</v>
      </c>
      <c r="M478" s="392">
        <v>-1.2200000000000001E-2</v>
      </c>
    </row>
    <row r="479" spans="4:13" x14ac:dyDescent="0.6">
      <c r="D479"/>
      <c r="E479"/>
      <c r="F479"/>
      <c r="G479"/>
      <c r="H479"/>
      <c r="I479"/>
      <c r="J479">
        <v>0</v>
      </c>
      <c r="K479" s="392">
        <v>-4.0899999999999999E-2</v>
      </c>
      <c r="L479" s="392">
        <v>-2.9399999999999999E-2</v>
      </c>
      <c r="M479" s="392">
        <v>-1.2200000000000001E-2</v>
      </c>
    </row>
    <row r="480" spans="4:13" x14ac:dyDescent="0.6">
      <c r="D480"/>
      <c r="E480"/>
      <c r="F480"/>
      <c r="G480"/>
      <c r="H480"/>
      <c r="I480"/>
      <c r="J480">
        <v>0</v>
      </c>
      <c r="K480" s="392">
        <v>-4.0899999999999999E-2</v>
      </c>
      <c r="L480" s="392">
        <v>-2.9399999999999999E-2</v>
      </c>
      <c r="M480" s="392">
        <v>-1.2200000000000001E-2</v>
      </c>
    </row>
    <row r="481" spans="4:13" x14ac:dyDescent="0.6">
      <c r="D481"/>
      <c r="E481"/>
      <c r="F481"/>
      <c r="G481"/>
      <c r="H481"/>
      <c r="I481"/>
      <c r="J481">
        <v>0</v>
      </c>
      <c r="K481" s="392">
        <v>-4.0899999999999999E-2</v>
      </c>
      <c r="L481" s="392">
        <v>-2.9399999999999999E-2</v>
      </c>
      <c r="M481" s="392">
        <v>-1.2200000000000001E-2</v>
      </c>
    </row>
    <row r="482" spans="4:13" x14ac:dyDescent="0.6">
      <c r="D482"/>
      <c r="E482"/>
      <c r="F482"/>
      <c r="G482"/>
      <c r="H482"/>
      <c r="I482"/>
      <c r="J482">
        <v>0</v>
      </c>
      <c r="K482" s="392">
        <v>-4.0899999999999999E-2</v>
      </c>
      <c r="L482" s="392">
        <v>-2.9399999999999999E-2</v>
      </c>
      <c r="M482" s="392">
        <v>-1.2200000000000001E-2</v>
      </c>
    </row>
    <row r="483" spans="4:13" x14ac:dyDescent="0.6">
      <c r="D483"/>
      <c r="E483"/>
      <c r="F483"/>
      <c r="G483"/>
      <c r="H483"/>
      <c r="I483"/>
      <c r="J483">
        <v>0</v>
      </c>
      <c r="K483" s="392">
        <v>-4.0899999999999999E-2</v>
      </c>
      <c r="L483" s="392">
        <v>-2.9399999999999999E-2</v>
      </c>
      <c r="M483" s="392">
        <v>-1.2200000000000001E-2</v>
      </c>
    </row>
    <row r="484" spans="4:13" x14ac:dyDescent="0.6">
      <c r="D484"/>
      <c r="E484"/>
      <c r="F484"/>
      <c r="G484"/>
      <c r="H484"/>
      <c r="I484"/>
      <c r="J484">
        <v>0</v>
      </c>
      <c r="K484" s="392">
        <v>-4.0899999999999999E-2</v>
      </c>
      <c r="L484" s="392">
        <v>-2.9399999999999999E-2</v>
      </c>
      <c r="M484" s="392">
        <v>-1.2200000000000001E-2</v>
      </c>
    </row>
    <row r="485" spans="4:13" x14ac:dyDescent="0.6">
      <c r="D485"/>
      <c r="E485"/>
      <c r="F485"/>
      <c r="G485"/>
      <c r="H485"/>
      <c r="I485"/>
      <c r="J485">
        <v>0</v>
      </c>
      <c r="K485" s="392">
        <v>-4.0899999999999999E-2</v>
      </c>
      <c r="L485" s="392">
        <v>-2.9399999999999999E-2</v>
      </c>
      <c r="M485" s="392">
        <v>-1.2200000000000001E-2</v>
      </c>
    </row>
    <row r="486" spans="4:13" x14ac:dyDescent="0.6">
      <c r="D486"/>
      <c r="E486"/>
      <c r="F486"/>
      <c r="G486"/>
      <c r="H486"/>
      <c r="I486"/>
      <c r="J486">
        <v>0</v>
      </c>
      <c r="K486" s="392">
        <v>-4.0899999999999999E-2</v>
      </c>
      <c r="L486" s="392">
        <v>-2.9399999999999999E-2</v>
      </c>
      <c r="M486" s="392">
        <v>-1.2200000000000001E-2</v>
      </c>
    </row>
    <row r="487" spans="4:13" x14ac:dyDescent="0.6">
      <c r="D487"/>
      <c r="E487"/>
      <c r="F487"/>
      <c r="G487"/>
      <c r="H487"/>
      <c r="I487"/>
      <c r="J487">
        <v>0</v>
      </c>
      <c r="K487" s="392">
        <v>-4.0899999999999999E-2</v>
      </c>
      <c r="L487" s="392">
        <v>-2.9399999999999999E-2</v>
      </c>
      <c r="M487" s="392">
        <v>-1.2200000000000001E-2</v>
      </c>
    </row>
    <row r="488" spans="4:13" x14ac:dyDescent="0.6">
      <c r="D488"/>
      <c r="E488"/>
      <c r="F488"/>
      <c r="G488"/>
      <c r="H488"/>
      <c r="I488"/>
      <c r="J488">
        <v>0</v>
      </c>
      <c r="K488" s="392">
        <v>-4.0899999999999999E-2</v>
      </c>
      <c r="L488" s="392">
        <v>-2.9399999999999999E-2</v>
      </c>
      <c r="M488" s="392">
        <v>-1.2200000000000001E-2</v>
      </c>
    </row>
    <row r="489" spans="4:13" x14ac:dyDescent="0.6">
      <c r="D489"/>
      <c r="E489"/>
      <c r="F489"/>
      <c r="G489"/>
      <c r="H489"/>
      <c r="I489"/>
      <c r="J489">
        <v>0</v>
      </c>
      <c r="K489" s="392">
        <v>-4.0899999999999999E-2</v>
      </c>
      <c r="L489" s="392">
        <v>-2.9399999999999999E-2</v>
      </c>
      <c r="M489" s="392">
        <v>-1.2200000000000001E-2</v>
      </c>
    </row>
    <row r="490" spans="4:13" x14ac:dyDescent="0.6">
      <c r="D490"/>
      <c r="E490"/>
      <c r="F490"/>
      <c r="G490"/>
      <c r="H490"/>
      <c r="I490"/>
      <c r="J490">
        <v>0</v>
      </c>
      <c r="K490" s="392">
        <v>-4.0899999999999999E-2</v>
      </c>
      <c r="L490" s="392">
        <v>-2.9399999999999999E-2</v>
      </c>
      <c r="M490" s="392">
        <v>-1.2200000000000001E-2</v>
      </c>
    </row>
    <row r="491" spans="4:13" x14ac:dyDescent="0.6">
      <c r="D491"/>
      <c r="E491"/>
      <c r="F491"/>
      <c r="G491"/>
      <c r="H491"/>
      <c r="I491"/>
      <c r="J491">
        <v>0</v>
      </c>
      <c r="K491" s="392">
        <v>-4.0899999999999999E-2</v>
      </c>
      <c r="L491" s="392">
        <v>-2.9399999999999999E-2</v>
      </c>
      <c r="M491" s="392">
        <v>-1.2200000000000001E-2</v>
      </c>
    </row>
    <row r="492" spans="4:13" x14ac:dyDescent="0.6">
      <c r="D492"/>
      <c r="E492"/>
      <c r="F492"/>
      <c r="G492"/>
      <c r="H492"/>
      <c r="I492"/>
      <c r="J492">
        <v>0</v>
      </c>
      <c r="K492" s="392">
        <v>-4.0899999999999999E-2</v>
      </c>
      <c r="L492" s="392">
        <v>-2.9399999999999999E-2</v>
      </c>
      <c r="M492" s="392">
        <v>-1.2200000000000001E-2</v>
      </c>
    </row>
    <row r="493" spans="4:13" x14ac:dyDescent="0.6">
      <c r="D493"/>
      <c r="E493"/>
      <c r="F493"/>
      <c r="G493"/>
      <c r="H493"/>
      <c r="I493"/>
      <c r="J493">
        <v>0</v>
      </c>
      <c r="K493" s="392">
        <v>-4.0899999999999999E-2</v>
      </c>
      <c r="L493" s="392">
        <v>-2.9399999999999999E-2</v>
      </c>
      <c r="M493" s="392">
        <v>-1.2200000000000001E-2</v>
      </c>
    </row>
    <row r="494" spans="4:13" x14ac:dyDescent="0.6">
      <c r="D494"/>
      <c r="E494"/>
      <c r="F494"/>
      <c r="G494"/>
      <c r="H494"/>
      <c r="I494"/>
      <c r="J494">
        <v>0</v>
      </c>
      <c r="K494" s="392">
        <v>-4.0899999999999999E-2</v>
      </c>
      <c r="L494" s="392">
        <v>-2.9399999999999999E-2</v>
      </c>
      <c r="M494" s="392">
        <v>-1.2200000000000001E-2</v>
      </c>
    </row>
    <row r="495" spans="4:13" x14ac:dyDescent="0.6">
      <c r="D495"/>
      <c r="E495"/>
      <c r="F495"/>
      <c r="G495"/>
      <c r="H495"/>
      <c r="I495"/>
      <c r="J495">
        <v>0</v>
      </c>
      <c r="K495" s="392">
        <v>-4.0899999999999999E-2</v>
      </c>
      <c r="L495" s="392">
        <v>-2.9399999999999999E-2</v>
      </c>
      <c r="M495" s="392">
        <v>-1.2200000000000001E-2</v>
      </c>
    </row>
    <row r="496" spans="4:13" x14ac:dyDescent="0.6">
      <c r="D496"/>
      <c r="E496"/>
      <c r="F496"/>
      <c r="G496"/>
      <c r="H496"/>
      <c r="I496"/>
      <c r="J496">
        <v>0</v>
      </c>
      <c r="K496" s="392">
        <v>-4.0899999999999999E-2</v>
      </c>
      <c r="L496" s="392">
        <v>-2.9399999999999999E-2</v>
      </c>
      <c r="M496" s="392">
        <v>-1.2200000000000001E-2</v>
      </c>
    </row>
    <row r="497" spans="4:13" x14ac:dyDescent="0.6">
      <c r="D497"/>
      <c r="E497"/>
      <c r="F497"/>
      <c r="G497"/>
      <c r="H497"/>
      <c r="I497"/>
      <c r="J497">
        <v>0</v>
      </c>
      <c r="K497" s="392">
        <v>-4.0899999999999999E-2</v>
      </c>
      <c r="L497" s="392">
        <v>-2.9399999999999999E-2</v>
      </c>
      <c r="M497" s="392">
        <v>-1.2200000000000001E-2</v>
      </c>
    </row>
    <row r="498" spans="4:13" x14ac:dyDescent="0.6">
      <c r="D498"/>
      <c r="E498"/>
      <c r="F498"/>
      <c r="G498"/>
      <c r="H498"/>
      <c r="I498"/>
      <c r="J498">
        <v>0</v>
      </c>
      <c r="K498" s="392">
        <v>-4.0899999999999999E-2</v>
      </c>
      <c r="L498" s="392">
        <v>-2.9399999999999999E-2</v>
      </c>
      <c r="M498" s="392">
        <v>-1.2200000000000001E-2</v>
      </c>
    </row>
    <row r="499" spans="4:13" x14ac:dyDescent="0.6">
      <c r="D499"/>
      <c r="E499"/>
      <c r="F499"/>
      <c r="G499"/>
      <c r="H499"/>
      <c r="I499"/>
      <c r="J499">
        <v>0</v>
      </c>
      <c r="K499" s="392">
        <v>-4.0899999999999999E-2</v>
      </c>
      <c r="L499" s="392">
        <v>-2.9399999999999999E-2</v>
      </c>
      <c r="M499" s="392">
        <v>-1.2200000000000001E-2</v>
      </c>
    </row>
    <row r="500" spans="4:13" x14ac:dyDescent="0.6">
      <c r="D500"/>
      <c r="E500"/>
      <c r="F500"/>
      <c r="G500"/>
      <c r="H500"/>
      <c r="I500"/>
      <c r="J500">
        <v>0</v>
      </c>
      <c r="K500" s="392">
        <v>-4.0899999999999999E-2</v>
      </c>
      <c r="L500" s="392">
        <v>-2.9399999999999999E-2</v>
      </c>
      <c r="M500" s="392">
        <v>-1.2200000000000001E-2</v>
      </c>
    </row>
    <row r="501" spans="4:13" x14ac:dyDescent="0.6">
      <c r="D501"/>
      <c r="E501"/>
      <c r="F501"/>
      <c r="G501"/>
      <c r="H501"/>
      <c r="I501"/>
      <c r="J501">
        <v>0</v>
      </c>
      <c r="K501" s="392">
        <v>-4.0899999999999999E-2</v>
      </c>
      <c r="L501" s="392">
        <v>-2.9399999999999999E-2</v>
      </c>
      <c r="M501" s="392">
        <v>-1.2200000000000001E-2</v>
      </c>
    </row>
    <row r="502" spans="4:13" x14ac:dyDescent="0.6">
      <c r="D502"/>
      <c r="E502"/>
      <c r="F502"/>
      <c r="G502"/>
      <c r="H502"/>
      <c r="I502"/>
      <c r="J502">
        <v>0</v>
      </c>
      <c r="K502" s="392">
        <v>-4.0899999999999999E-2</v>
      </c>
      <c r="L502" s="392">
        <v>-2.9399999999999999E-2</v>
      </c>
      <c r="M502" s="392">
        <v>-1.2200000000000001E-2</v>
      </c>
    </row>
    <row r="503" spans="4:13" x14ac:dyDescent="0.6">
      <c r="D503"/>
      <c r="E503"/>
      <c r="F503"/>
      <c r="G503"/>
      <c r="H503"/>
      <c r="I503"/>
      <c r="J503">
        <v>0</v>
      </c>
      <c r="K503" s="392">
        <v>-4.0899999999999999E-2</v>
      </c>
      <c r="L503" s="392">
        <v>-2.9399999999999999E-2</v>
      </c>
      <c r="M503" s="392">
        <v>-1.2200000000000001E-2</v>
      </c>
    </row>
    <row r="504" spans="4:13" x14ac:dyDescent="0.6">
      <c r="D504"/>
      <c r="E504"/>
      <c r="F504"/>
      <c r="G504"/>
      <c r="H504"/>
      <c r="I504"/>
      <c r="J504">
        <v>0</v>
      </c>
      <c r="K504" s="392">
        <v>-4.0899999999999999E-2</v>
      </c>
      <c r="L504" s="392">
        <v>-2.9399999999999999E-2</v>
      </c>
      <c r="M504" s="392">
        <v>-1.2200000000000001E-2</v>
      </c>
    </row>
    <row r="505" spans="4:13" x14ac:dyDescent="0.6">
      <c r="D505"/>
      <c r="E505"/>
      <c r="F505"/>
      <c r="G505"/>
      <c r="H505"/>
      <c r="I505"/>
      <c r="J505">
        <v>0</v>
      </c>
      <c r="K505" s="392">
        <v>-4.0899999999999999E-2</v>
      </c>
      <c r="L505" s="392">
        <v>-2.9399999999999999E-2</v>
      </c>
      <c r="M505" s="392">
        <v>-1.2200000000000001E-2</v>
      </c>
    </row>
    <row r="506" spans="4:13" x14ac:dyDescent="0.6">
      <c r="D506"/>
      <c r="E506"/>
      <c r="F506"/>
      <c r="G506"/>
      <c r="H506"/>
      <c r="I506"/>
      <c r="J506">
        <v>0</v>
      </c>
      <c r="K506" s="392">
        <v>-4.0899999999999999E-2</v>
      </c>
      <c r="L506" s="392">
        <v>-2.9399999999999999E-2</v>
      </c>
      <c r="M506" s="392">
        <v>-1.2200000000000001E-2</v>
      </c>
    </row>
    <row r="507" spans="4:13" x14ac:dyDescent="0.6">
      <c r="D507"/>
      <c r="E507"/>
      <c r="F507"/>
      <c r="G507"/>
      <c r="H507"/>
      <c r="I507"/>
      <c r="J507">
        <v>0</v>
      </c>
      <c r="K507" s="392">
        <v>-4.0899999999999999E-2</v>
      </c>
      <c r="L507" s="392">
        <v>-2.9399999999999999E-2</v>
      </c>
      <c r="M507" s="392">
        <v>-1.2200000000000001E-2</v>
      </c>
    </row>
    <row r="508" spans="4:13" x14ac:dyDescent="0.6">
      <c r="D508"/>
      <c r="E508"/>
      <c r="F508"/>
      <c r="G508"/>
      <c r="H508"/>
      <c r="I508"/>
      <c r="J508">
        <v>0</v>
      </c>
      <c r="K508" s="392">
        <v>-4.0899999999999999E-2</v>
      </c>
      <c r="L508" s="392">
        <v>-2.9399999999999999E-2</v>
      </c>
      <c r="M508" s="392">
        <v>-1.2200000000000001E-2</v>
      </c>
    </row>
    <row r="509" spans="4:13" x14ac:dyDescent="0.6">
      <c r="D509"/>
      <c r="E509"/>
      <c r="F509"/>
      <c r="G509"/>
      <c r="H509"/>
      <c r="I509"/>
      <c r="J509">
        <v>0</v>
      </c>
      <c r="K509" s="392">
        <v>-4.0899999999999999E-2</v>
      </c>
      <c r="L509" s="392">
        <v>-2.9399999999999999E-2</v>
      </c>
      <c r="M509" s="392">
        <v>-1.2200000000000001E-2</v>
      </c>
    </row>
    <row r="510" spans="4:13" x14ac:dyDescent="0.6">
      <c r="D510"/>
      <c r="E510"/>
      <c r="F510"/>
      <c r="G510"/>
      <c r="H510"/>
      <c r="I510"/>
      <c r="J510">
        <v>0</v>
      </c>
      <c r="K510" s="392">
        <v>-4.0899999999999999E-2</v>
      </c>
      <c r="L510" s="392">
        <v>-2.9399999999999999E-2</v>
      </c>
      <c r="M510" s="392">
        <v>-1.2200000000000001E-2</v>
      </c>
    </row>
    <row r="511" spans="4:13" x14ac:dyDescent="0.6">
      <c r="D511"/>
      <c r="E511"/>
      <c r="F511"/>
      <c r="G511"/>
      <c r="H511"/>
      <c r="I511"/>
      <c r="J511">
        <v>0</v>
      </c>
      <c r="K511" s="392">
        <v>-4.0899999999999999E-2</v>
      </c>
      <c r="L511" s="392">
        <v>-2.9399999999999999E-2</v>
      </c>
      <c r="M511" s="392">
        <v>-1.2200000000000001E-2</v>
      </c>
    </row>
    <row r="512" spans="4:13" x14ac:dyDescent="0.6">
      <c r="D512"/>
      <c r="E512"/>
      <c r="F512"/>
      <c r="G512"/>
      <c r="H512"/>
      <c r="I512"/>
      <c r="J512">
        <v>0</v>
      </c>
      <c r="K512" s="392">
        <v>-4.0899999999999999E-2</v>
      </c>
      <c r="L512" s="392">
        <v>-2.9399999999999999E-2</v>
      </c>
      <c r="M512" s="392">
        <v>-1.2200000000000001E-2</v>
      </c>
    </row>
    <row r="513" spans="4:13" x14ac:dyDescent="0.6">
      <c r="D513"/>
      <c r="E513"/>
      <c r="F513"/>
      <c r="G513"/>
      <c r="H513"/>
      <c r="I513"/>
      <c r="J513">
        <v>0</v>
      </c>
      <c r="K513" s="392">
        <v>-4.0899999999999999E-2</v>
      </c>
      <c r="L513" s="392">
        <v>-2.9399999999999999E-2</v>
      </c>
      <c r="M513" s="392">
        <v>-1.2200000000000001E-2</v>
      </c>
    </row>
    <row r="514" spans="4:13" x14ac:dyDescent="0.6">
      <c r="D514"/>
      <c r="E514"/>
      <c r="F514"/>
      <c r="G514"/>
      <c r="H514"/>
      <c r="I514"/>
      <c r="J514">
        <v>0</v>
      </c>
      <c r="K514" s="392">
        <v>-4.0899999999999999E-2</v>
      </c>
      <c r="L514" s="392">
        <v>-2.9399999999999999E-2</v>
      </c>
      <c r="M514" s="392">
        <v>-1.2200000000000001E-2</v>
      </c>
    </row>
    <row r="515" spans="4:13" x14ac:dyDescent="0.6">
      <c r="D515"/>
      <c r="E515"/>
      <c r="F515"/>
      <c r="G515"/>
      <c r="H515"/>
      <c r="I515"/>
      <c r="J515">
        <v>0</v>
      </c>
      <c r="K515" s="392">
        <v>-4.0899999999999999E-2</v>
      </c>
      <c r="L515" s="392">
        <v>-2.9399999999999999E-2</v>
      </c>
      <c r="M515" s="392">
        <v>-1.2200000000000001E-2</v>
      </c>
    </row>
    <row r="516" spans="4:13" x14ac:dyDescent="0.6">
      <c r="D516"/>
      <c r="E516"/>
      <c r="F516"/>
      <c r="G516"/>
      <c r="H516"/>
      <c r="I516"/>
      <c r="J516">
        <v>0</v>
      </c>
      <c r="K516" s="392">
        <v>-4.0899999999999999E-2</v>
      </c>
      <c r="L516" s="392">
        <v>-2.9399999999999999E-2</v>
      </c>
      <c r="M516" s="392">
        <v>-1.2200000000000001E-2</v>
      </c>
    </row>
    <row r="517" spans="4:13" x14ac:dyDescent="0.6">
      <c r="D517"/>
      <c r="E517"/>
      <c r="F517"/>
      <c r="G517"/>
      <c r="H517"/>
      <c r="I517"/>
      <c r="J517">
        <v>0</v>
      </c>
      <c r="K517" s="392">
        <v>-4.0899999999999999E-2</v>
      </c>
      <c r="L517" s="392">
        <v>-2.9399999999999999E-2</v>
      </c>
      <c r="M517" s="392">
        <v>-1.2200000000000001E-2</v>
      </c>
    </row>
    <row r="518" spans="4:13" x14ac:dyDescent="0.6">
      <c r="D518"/>
      <c r="E518"/>
      <c r="F518"/>
      <c r="G518"/>
      <c r="H518"/>
      <c r="I518"/>
      <c r="J518">
        <v>0</v>
      </c>
      <c r="K518" s="392">
        <v>-4.0899999999999999E-2</v>
      </c>
      <c r="L518" s="392">
        <v>-2.9399999999999999E-2</v>
      </c>
      <c r="M518" s="392">
        <v>-1.2200000000000001E-2</v>
      </c>
    </row>
    <row r="519" spans="4:13" x14ac:dyDescent="0.6">
      <c r="D519"/>
      <c r="E519"/>
      <c r="F519"/>
      <c r="G519"/>
      <c r="H519"/>
      <c r="I519"/>
      <c r="J519">
        <v>0</v>
      </c>
      <c r="K519" s="392">
        <v>-4.0899999999999999E-2</v>
      </c>
      <c r="L519" s="392">
        <v>-2.9399999999999999E-2</v>
      </c>
      <c r="M519" s="392">
        <v>-1.2200000000000001E-2</v>
      </c>
    </row>
    <row r="520" spans="4:13" x14ac:dyDescent="0.6">
      <c r="D520"/>
      <c r="E520"/>
      <c r="F520"/>
      <c r="G520"/>
      <c r="H520"/>
      <c r="I520"/>
      <c r="J520">
        <v>0</v>
      </c>
      <c r="K520" s="392">
        <v>-4.0899999999999999E-2</v>
      </c>
      <c r="L520" s="392">
        <v>-2.9399999999999999E-2</v>
      </c>
      <c r="M520" s="392">
        <v>-1.2200000000000001E-2</v>
      </c>
    </row>
    <row r="521" spans="4:13" x14ac:dyDescent="0.6">
      <c r="D521"/>
      <c r="E521"/>
      <c r="F521"/>
      <c r="G521"/>
      <c r="H521"/>
      <c r="I521"/>
      <c r="J521">
        <v>0</v>
      </c>
      <c r="K521" s="392">
        <v>-4.0899999999999999E-2</v>
      </c>
      <c r="L521" s="392">
        <v>-2.9399999999999999E-2</v>
      </c>
      <c r="M521" s="392">
        <v>-1.2200000000000001E-2</v>
      </c>
    </row>
    <row r="522" spans="4:13" x14ac:dyDescent="0.6">
      <c r="D522"/>
      <c r="E522"/>
      <c r="F522"/>
      <c r="G522"/>
      <c r="H522"/>
      <c r="I522"/>
      <c r="J522">
        <v>0</v>
      </c>
      <c r="K522" s="392">
        <v>-4.0899999999999999E-2</v>
      </c>
      <c r="L522" s="392">
        <v>-2.9399999999999999E-2</v>
      </c>
      <c r="M522" s="392">
        <v>-1.2200000000000001E-2</v>
      </c>
    </row>
    <row r="523" spans="4:13" x14ac:dyDescent="0.6">
      <c r="D523"/>
      <c r="E523"/>
      <c r="F523"/>
      <c r="G523"/>
      <c r="H523"/>
      <c r="I523"/>
      <c r="J523">
        <v>0</v>
      </c>
      <c r="K523" s="392">
        <v>-4.0899999999999999E-2</v>
      </c>
      <c r="L523" s="392">
        <v>-2.9399999999999999E-2</v>
      </c>
      <c r="M523" s="392">
        <v>-1.2200000000000001E-2</v>
      </c>
    </row>
    <row r="524" spans="4:13" x14ac:dyDescent="0.6">
      <c r="D524"/>
      <c r="E524"/>
      <c r="F524"/>
      <c r="G524"/>
      <c r="H524"/>
      <c r="I524"/>
      <c r="J524">
        <v>0</v>
      </c>
      <c r="K524" s="392">
        <v>-4.0899999999999999E-2</v>
      </c>
      <c r="L524" s="392">
        <v>-2.9399999999999999E-2</v>
      </c>
      <c r="M524" s="392">
        <v>-1.2200000000000001E-2</v>
      </c>
    </row>
    <row r="525" spans="4:13" x14ac:dyDescent="0.6">
      <c r="D525"/>
      <c r="E525"/>
      <c r="F525"/>
      <c r="G525"/>
      <c r="H525"/>
      <c r="I525"/>
      <c r="J525">
        <v>0</v>
      </c>
      <c r="K525" s="392">
        <v>-4.0899999999999999E-2</v>
      </c>
      <c r="L525" s="392">
        <v>-2.9399999999999999E-2</v>
      </c>
      <c r="M525" s="392">
        <v>-1.2200000000000001E-2</v>
      </c>
    </row>
    <row r="526" spans="4:13" x14ac:dyDescent="0.6">
      <c r="D526"/>
      <c r="E526"/>
      <c r="F526"/>
      <c r="G526"/>
      <c r="H526"/>
      <c r="I526"/>
      <c r="J526">
        <v>0</v>
      </c>
      <c r="K526" s="392">
        <v>-4.0899999999999999E-2</v>
      </c>
      <c r="L526" s="392">
        <v>-2.9399999999999999E-2</v>
      </c>
      <c r="M526" s="392">
        <v>-1.2200000000000001E-2</v>
      </c>
    </row>
    <row r="527" spans="4:13" x14ac:dyDescent="0.6">
      <c r="D527"/>
      <c r="E527"/>
      <c r="F527"/>
      <c r="G527"/>
      <c r="H527"/>
      <c r="I527"/>
      <c r="J527">
        <v>0</v>
      </c>
      <c r="K527" s="392">
        <v>-4.0899999999999999E-2</v>
      </c>
      <c r="L527" s="392">
        <v>-2.9399999999999999E-2</v>
      </c>
      <c r="M527" s="392">
        <v>-1.2200000000000001E-2</v>
      </c>
    </row>
    <row r="528" spans="4:13" x14ac:dyDescent="0.6">
      <c r="D528"/>
      <c r="E528"/>
      <c r="F528"/>
      <c r="G528"/>
      <c r="H528"/>
      <c r="I528"/>
      <c r="J528">
        <v>0</v>
      </c>
      <c r="K528" s="392">
        <v>-4.0899999999999999E-2</v>
      </c>
      <c r="L528" s="392">
        <v>-2.9399999999999999E-2</v>
      </c>
      <c r="M528" s="392">
        <v>-1.2200000000000001E-2</v>
      </c>
    </row>
    <row r="529" spans="4:13" x14ac:dyDescent="0.6">
      <c r="D529"/>
      <c r="E529"/>
      <c r="F529"/>
      <c r="G529"/>
      <c r="H529"/>
      <c r="I529"/>
      <c r="J529">
        <v>0</v>
      </c>
      <c r="K529" s="392">
        <v>-4.0899999999999999E-2</v>
      </c>
      <c r="L529" s="392">
        <v>-2.9399999999999999E-2</v>
      </c>
      <c r="M529" s="392">
        <v>-1.2200000000000001E-2</v>
      </c>
    </row>
    <row r="530" spans="4:13" x14ac:dyDescent="0.6">
      <c r="D530"/>
      <c r="E530"/>
      <c r="F530"/>
      <c r="G530"/>
      <c r="H530"/>
      <c r="I530"/>
      <c r="J530">
        <v>0</v>
      </c>
      <c r="K530" s="392">
        <v>-4.0899999999999999E-2</v>
      </c>
      <c r="L530" s="392">
        <v>-2.9399999999999999E-2</v>
      </c>
      <c r="M530" s="392">
        <v>-1.2200000000000001E-2</v>
      </c>
    </row>
    <row r="531" spans="4:13" x14ac:dyDescent="0.6">
      <c r="D531"/>
      <c r="E531"/>
      <c r="F531"/>
      <c r="G531"/>
      <c r="H531"/>
      <c r="I531"/>
      <c r="J531">
        <v>0</v>
      </c>
      <c r="K531" s="392">
        <v>-4.0899999999999999E-2</v>
      </c>
      <c r="L531" s="392">
        <v>-2.9399999999999999E-2</v>
      </c>
      <c r="M531" s="392">
        <v>-1.2200000000000001E-2</v>
      </c>
    </row>
    <row r="532" spans="4:13" x14ac:dyDescent="0.6">
      <c r="D532"/>
      <c r="E532"/>
      <c r="F532"/>
      <c r="G532"/>
      <c r="H532"/>
      <c r="I532"/>
      <c r="J532">
        <v>0</v>
      </c>
      <c r="K532" s="392">
        <v>-4.0899999999999999E-2</v>
      </c>
      <c r="L532" s="392">
        <v>-2.9399999999999999E-2</v>
      </c>
      <c r="M532" s="392">
        <v>-1.2200000000000001E-2</v>
      </c>
    </row>
    <row r="533" spans="4:13" x14ac:dyDescent="0.6">
      <c r="D533"/>
      <c r="E533"/>
      <c r="F533"/>
      <c r="G533"/>
      <c r="H533"/>
      <c r="I533"/>
      <c r="J533">
        <v>0</v>
      </c>
      <c r="K533" s="392">
        <v>-4.0899999999999999E-2</v>
      </c>
      <c r="L533" s="392">
        <v>-2.9399999999999999E-2</v>
      </c>
      <c r="M533" s="392">
        <v>-1.2200000000000001E-2</v>
      </c>
    </row>
    <row r="534" spans="4:13" x14ac:dyDescent="0.6">
      <c r="D534"/>
      <c r="E534"/>
      <c r="F534"/>
      <c r="G534"/>
      <c r="H534"/>
      <c r="I534"/>
      <c r="J534">
        <v>0</v>
      </c>
      <c r="K534" s="392">
        <v>-4.0899999999999999E-2</v>
      </c>
      <c r="L534" s="392">
        <v>-2.9399999999999999E-2</v>
      </c>
      <c r="M534" s="392">
        <v>-1.2200000000000001E-2</v>
      </c>
    </row>
    <row r="535" spans="4:13" x14ac:dyDescent="0.6">
      <c r="D535"/>
      <c r="E535"/>
      <c r="F535"/>
      <c r="G535"/>
      <c r="H535"/>
      <c r="I535"/>
      <c r="J535">
        <v>0</v>
      </c>
      <c r="K535" s="392">
        <v>-4.0899999999999999E-2</v>
      </c>
      <c r="L535" s="392">
        <v>-2.9399999999999999E-2</v>
      </c>
      <c r="M535" s="392">
        <v>-1.2200000000000001E-2</v>
      </c>
    </row>
    <row r="536" spans="4:13" x14ac:dyDescent="0.6">
      <c r="D536"/>
      <c r="E536"/>
      <c r="F536"/>
      <c r="G536"/>
      <c r="H536"/>
      <c r="I536"/>
      <c r="J536">
        <v>0</v>
      </c>
      <c r="K536" s="392">
        <v>-4.0899999999999999E-2</v>
      </c>
      <c r="L536" s="392">
        <v>-2.9399999999999999E-2</v>
      </c>
      <c r="M536" s="392">
        <v>-1.2200000000000001E-2</v>
      </c>
    </row>
    <row r="537" spans="4:13" x14ac:dyDescent="0.6">
      <c r="D537"/>
      <c r="E537"/>
      <c r="F537"/>
      <c r="G537"/>
      <c r="H537"/>
      <c r="I537"/>
      <c r="J537">
        <v>0</v>
      </c>
      <c r="K537" s="392">
        <v>-4.0899999999999999E-2</v>
      </c>
      <c r="L537" s="392">
        <v>-2.9399999999999999E-2</v>
      </c>
      <c r="M537" s="392">
        <v>-1.2200000000000001E-2</v>
      </c>
    </row>
    <row r="538" spans="4:13" x14ac:dyDescent="0.6">
      <c r="D538"/>
      <c r="E538"/>
      <c r="F538"/>
      <c r="G538"/>
      <c r="H538"/>
      <c r="I538"/>
      <c r="J538">
        <v>0</v>
      </c>
      <c r="K538" s="392">
        <v>-4.0899999999999999E-2</v>
      </c>
      <c r="L538" s="392">
        <v>-2.9399999999999999E-2</v>
      </c>
      <c r="M538" s="392">
        <v>-1.2200000000000001E-2</v>
      </c>
    </row>
    <row r="539" spans="4:13" x14ac:dyDescent="0.6">
      <c r="D539"/>
      <c r="E539"/>
      <c r="F539"/>
      <c r="G539"/>
      <c r="H539"/>
      <c r="I539"/>
      <c r="J539">
        <v>0</v>
      </c>
      <c r="K539" s="392">
        <v>-4.0899999999999999E-2</v>
      </c>
      <c r="L539" s="392">
        <v>-2.9399999999999999E-2</v>
      </c>
      <c r="M539" s="392">
        <v>-1.2200000000000001E-2</v>
      </c>
    </row>
    <row r="540" spans="4:13" x14ac:dyDescent="0.6">
      <c r="D540"/>
      <c r="E540"/>
      <c r="F540"/>
      <c r="G540"/>
      <c r="H540"/>
      <c r="I540"/>
      <c r="J540">
        <v>0</v>
      </c>
      <c r="K540" s="392">
        <v>-4.0899999999999999E-2</v>
      </c>
      <c r="L540" s="392">
        <v>-2.9399999999999999E-2</v>
      </c>
      <c r="M540" s="392">
        <v>-1.2200000000000001E-2</v>
      </c>
    </row>
    <row r="541" spans="4:13" x14ac:dyDescent="0.6">
      <c r="D541"/>
      <c r="E541"/>
      <c r="F541"/>
      <c r="G541"/>
      <c r="H541"/>
      <c r="I541"/>
      <c r="J541">
        <v>0</v>
      </c>
      <c r="K541" s="392">
        <v>-4.0899999999999999E-2</v>
      </c>
      <c r="L541" s="392">
        <v>-2.9399999999999999E-2</v>
      </c>
      <c r="M541" s="392">
        <v>-1.2200000000000001E-2</v>
      </c>
    </row>
    <row r="542" spans="4:13" x14ac:dyDescent="0.6">
      <c r="D542"/>
      <c r="E542"/>
      <c r="F542"/>
      <c r="G542"/>
      <c r="H542"/>
      <c r="I542"/>
      <c r="J542">
        <v>0</v>
      </c>
      <c r="K542" s="392">
        <v>-4.0899999999999999E-2</v>
      </c>
      <c r="L542" s="392">
        <v>-2.9399999999999999E-2</v>
      </c>
      <c r="M542" s="392">
        <v>-1.2200000000000001E-2</v>
      </c>
    </row>
    <row r="543" spans="4:13" x14ac:dyDescent="0.6">
      <c r="D543"/>
      <c r="E543"/>
      <c r="F543"/>
      <c r="G543"/>
      <c r="H543"/>
      <c r="I543"/>
      <c r="J543">
        <v>0</v>
      </c>
      <c r="K543" s="392">
        <v>-4.0899999999999999E-2</v>
      </c>
      <c r="L543" s="392">
        <v>-2.9399999999999999E-2</v>
      </c>
      <c r="M543" s="392">
        <v>-1.2200000000000001E-2</v>
      </c>
    </row>
    <row r="544" spans="4:13" x14ac:dyDescent="0.6">
      <c r="D544"/>
      <c r="E544"/>
      <c r="F544"/>
      <c r="G544"/>
      <c r="H544"/>
      <c r="I544"/>
      <c r="J544">
        <v>0</v>
      </c>
      <c r="K544" s="392">
        <v>-4.0899999999999999E-2</v>
      </c>
      <c r="L544" s="392">
        <v>-2.9399999999999999E-2</v>
      </c>
      <c r="M544" s="392">
        <v>-1.2200000000000001E-2</v>
      </c>
    </row>
    <row r="545" spans="4:13" x14ac:dyDescent="0.6">
      <c r="D545"/>
      <c r="E545"/>
      <c r="F545"/>
      <c r="G545"/>
      <c r="H545"/>
      <c r="I545"/>
      <c r="J545">
        <v>0</v>
      </c>
      <c r="K545" s="392">
        <v>-4.0899999999999999E-2</v>
      </c>
      <c r="L545" s="392">
        <v>-2.9399999999999999E-2</v>
      </c>
      <c r="M545" s="392">
        <v>-1.2200000000000001E-2</v>
      </c>
    </row>
    <row r="546" spans="4:13" x14ac:dyDescent="0.6">
      <c r="D546"/>
      <c r="E546"/>
      <c r="F546"/>
      <c r="G546"/>
      <c r="H546"/>
      <c r="I546"/>
      <c r="J546">
        <v>0</v>
      </c>
      <c r="K546" s="392">
        <v>-4.0899999999999999E-2</v>
      </c>
      <c r="L546" s="392">
        <v>-2.9399999999999999E-2</v>
      </c>
      <c r="M546" s="392">
        <v>-1.2200000000000001E-2</v>
      </c>
    </row>
    <row r="547" spans="4:13" x14ac:dyDescent="0.6">
      <c r="D547"/>
      <c r="E547"/>
      <c r="F547"/>
      <c r="G547"/>
      <c r="H547"/>
      <c r="I547"/>
      <c r="J547">
        <v>0</v>
      </c>
      <c r="K547" s="392">
        <v>-4.0899999999999999E-2</v>
      </c>
      <c r="L547" s="392">
        <v>-2.9399999999999999E-2</v>
      </c>
      <c r="M547" s="392">
        <v>-1.2200000000000001E-2</v>
      </c>
    </row>
    <row r="548" spans="4:13" x14ac:dyDescent="0.6">
      <c r="D548"/>
      <c r="E548"/>
      <c r="F548"/>
      <c r="G548"/>
      <c r="H548"/>
      <c r="I548"/>
      <c r="J548">
        <v>0</v>
      </c>
      <c r="K548" s="392">
        <v>-4.0899999999999999E-2</v>
      </c>
      <c r="L548" s="392">
        <v>-2.9399999999999999E-2</v>
      </c>
      <c r="M548" s="392">
        <v>-1.2200000000000001E-2</v>
      </c>
    </row>
    <row r="549" spans="4:13" x14ac:dyDescent="0.6">
      <c r="D549"/>
      <c r="E549"/>
      <c r="F549"/>
      <c r="G549"/>
      <c r="H549"/>
      <c r="I549"/>
      <c r="J549">
        <v>0</v>
      </c>
      <c r="K549" s="392">
        <v>-4.0899999999999999E-2</v>
      </c>
      <c r="L549" s="392">
        <v>-2.9399999999999999E-2</v>
      </c>
      <c r="M549" s="392">
        <v>-1.2200000000000001E-2</v>
      </c>
    </row>
    <row r="550" spans="4:13" x14ac:dyDescent="0.6">
      <c r="D550"/>
      <c r="E550"/>
      <c r="F550"/>
      <c r="G550"/>
      <c r="H550"/>
      <c r="I550"/>
      <c r="J550">
        <v>0</v>
      </c>
      <c r="K550" s="392">
        <v>-4.0899999999999999E-2</v>
      </c>
      <c r="L550" s="392">
        <v>-2.9399999999999999E-2</v>
      </c>
      <c r="M550" s="392">
        <v>-1.2200000000000001E-2</v>
      </c>
    </row>
    <row r="551" spans="4:13" x14ac:dyDescent="0.6">
      <c r="D551"/>
      <c r="E551"/>
      <c r="F551"/>
      <c r="G551"/>
      <c r="H551"/>
      <c r="I551"/>
      <c r="J551">
        <v>0</v>
      </c>
      <c r="K551" s="392">
        <v>-4.0899999999999999E-2</v>
      </c>
      <c r="L551" s="392">
        <v>-2.9399999999999999E-2</v>
      </c>
      <c r="M551" s="392">
        <v>-1.2200000000000001E-2</v>
      </c>
    </row>
    <row r="552" spans="4:13" x14ac:dyDescent="0.6">
      <c r="D552"/>
      <c r="E552"/>
      <c r="F552"/>
      <c r="G552"/>
      <c r="H552"/>
      <c r="I552"/>
      <c r="J552">
        <v>0</v>
      </c>
      <c r="K552" s="392">
        <v>-4.0899999999999999E-2</v>
      </c>
      <c r="L552" s="392">
        <v>-2.9399999999999999E-2</v>
      </c>
      <c r="M552" s="392">
        <v>-1.2200000000000001E-2</v>
      </c>
    </row>
    <row r="553" spans="4:13" x14ac:dyDescent="0.6">
      <c r="D553"/>
      <c r="E553"/>
      <c r="F553"/>
      <c r="G553"/>
      <c r="H553"/>
      <c r="I553"/>
      <c r="J553">
        <v>0</v>
      </c>
      <c r="K553" s="392">
        <v>-4.0899999999999999E-2</v>
      </c>
      <c r="L553" s="392">
        <v>-2.9399999999999999E-2</v>
      </c>
      <c r="M553" s="392">
        <v>-1.2200000000000001E-2</v>
      </c>
    </row>
    <row r="554" spans="4:13" x14ac:dyDescent="0.6">
      <c r="D554"/>
      <c r="E554"/>
      <c r="F554"/>
      <c r="G554"/>
      <c r="H554"/>
      <c r="I554"/>
      <c r="J554">
        <v>0</v>
      </c>
      <c r="K554" s="392">
        <v>-4.0899999999999999E-2</v>
      </c>
      <c r="L554" s="392">
        <v>-2.9399999999999999E-2</v>
      </c>
      <c r="M554" s="392">
        <v>-1.2200000000000001E-2</v>
      </c>
    </row>
    <row r="555" spans="4:13" x14ac:dyDescent="0.6">
      <c r="D555"/>
      <c r="E555"/>
      <c r="F555"/>
      <c r="G555"/>
      <c r="H555"/>
      <c r="I555"/>
      <c r="J555">
        <v>0</v>
      </c>
      <c r="K555" s="392">
        <v>-4.0899999999999999E-2</v>
      </c>
      <c r="L555" s="392">
        <v>-2.9399999999999999E-2</v>
      </c>
      <c r="M555" s="392">
        <v>-1.2200000000000001E-2</v>
      </c>
    </row>
    <row r="556" spans="4:13" x14ac:dyDescent="0.6">
      <c r="D556"/>
      <c r="E556"/>
      <c r="F556"/>
      <c r="G556"/>
      <c r="H556"/>
      <c r="I556"/>
      <c r="J556">
        <v>0</v>
      </c>
      <c r="K556" s="392">
        <v>-4.0899999999999999E-2</v>
      </c>
      <c r="L556" s="392">
        <v>-2.9399999999999999E-2</v>
      </c>
      <c r="M556" s="392">
        <v>-1.2200000000000001E-2</v>
      </c>
    </row>
    <row r="557" spans="4:13" x14ac:dyDescent="0.6">
      <c r="D557"/>
      <c r="E557"/>
      <c r="F557"/>
      <c r="G557"/>
      <c r="H557"/>
      <c r="I557"/>
      <c r="J557">
        <v>0</v>
      </c>
      <c r="K557" s="392">
        <v>-4.0899999999999999E-2</v>
      </c>
      <c r="L557" s="392">
        <v>-2.9399999999999999E-2</v>
      </c>
      <c r="M557" s="392">
        <v>-1.2200000000000001E-2</v>
      </c>
    </row>
    <row r="558" spans="4:13" x14ac:dyDescent="0.6">
      <c r="D558"/>
      <c r="E558"/>
      <c r="F558"/>
      <c r="G558"/>
      <c r="H558"/>
      <c r="I558"/>
      <c r="J558">
        <v>0</v>
      </c>
      <c r="K558" s="392">
        <v>-4.0899999999999999E-2</v>
      </c>
      <c r="L558" s="392">
        <v>-2.9399999999999999E-2</v>
      </c>
      <c r="M558" s="392">
        <v>-1.2200000000000001E-2</v>
      </c>
    </row>
    <row r="559" spans="4:13" x14ac:dyDescent="0.6">
      <c r="D559"/>
      <c r="E559"/>
      <c r="F559"/>
      <c r="G559"/>
      <c r="H559"/>
      <c r="I559"/>
      <c r="J559">
        <v>0</v>
      </c>
      <c r="K559" s="392">
        <v>-4.0899999999999999E-2</v>
      </c>
      <c r="L559" s="392">
        <v>-2.9399999999999999E-2</v>
      </c>
      <c r="M559" s="392">
        <v>-1.2200000000000001E-2</v>
      </c>
    </row>
    <row r="560" spans="4:13" x14ac:dyDescent="0.6">
      <c r="D560"/>
      <c r="E560"/>
      <c r="F560"/>
      <c r="G560"/>
      <c r="H560"/>
      <c r="I560"/>
      <c r="J560">
        <v>0</v>
      </c>
      <c r="K560" s="392">
        <v>-4.0899999999999999E-2</v>
      </c>
      <c r="L560" s="392">
        <v>-2.9399999999999999E-2</v>
      </c>
      <c r="M560" s="392">
        <v>-1.2200000000000001E-2</v>
      </c>
    </row>
    <row r="561" spans="4:13" x14ac:dyDescent="0.6">
      <c r="D561"/>
      <c r="E561"/>
      <c r="F561"/>
      <c r="G561"/>
      <c r="H561"/>
      <c r="I561"/>
      <c r="J561">
        <v>0</v>
      </c>
      <c r="K561" s="392">
        <v>-4.0899999999999999E-2</v>
      </c>
      <c r="L561" s="392">
        <v>-2.9399999999999999E-2</v>
      </c>
      <c r="M561" s="392">
        <v>-1.2200000000000001E-2</v>
      </c>
    </row>
    <row r="562" spans="4:13" x14ac:dyDescent="0.6">
      <c r="D562"/>
      <c r="E562"/>
      <c r="F562"/>
      <c r="G562"/>
      <c r="H562"/>
      <c r="I562"/>
      <c r="J562">
        <v>0</v>
      </c>
      <c r="K562" s="392">
        <v>-4.0899999999999999E-2</v>
      </c>
      <c r="L562" s="392">
        <v>-2.9399999999999999E-2</v>
      </c>
      <c r="M562" s="392">
        <v>-1.2200000000000001E-2</v>
      </c>
    </row>
    <row r="563" spans="4:13" x14ac:dyDescent="0.6">
      <c r="D563"/>
      <c r="E563"/>
      <c r="F563"/>
      <c r="G563"/>
      <c r="H563"/>
      <c r="I563"/>
      <c r="J563">
        <v>0</v>
      </c>
      <c r="K563" s="392">
        <v>-4.0899999999999999E-2</v>
      </c>
      <c r="L563" s="392">
        <v>-2.9399999999999999E-2</v>
      </c>
      <c r="M563" s="392">
        <v>-1.2200000000000001E-2</v>
      </c>
    </row>
    <row r="564" spans="4:13" x14ac:dyDescent="0.6">
      <c r="D564"/>
      <c r="E564"/>
      <c r="F564"/>
      <c r="G564"/>
      <c r="H564"/>
      <c r="I564"/>
      <c r="J564">
        <v>0</v>
      </c>
      <c r="K564" s="392">
        <v>-4.0899999999999999E-2</v>
      </c>
      <c r="L564" s="392">
        <v>-2.9399999999999999E-2</v>
      </c>
      <c r="M564" s="392">
        <v>-1.2200000000000001E-2</v>
      </c>
    </row>
    <row r="565" spans="4:13" x14ac:dyDescent="0.6">
      <c r="D565"/>
      <c r="E565"/>
      <c r="F565"/>
      <c r="G565"/>
      <c r="H565"/>
      <c r="I565"/>
      <c r="J565">
        <v>0</v>
      </c>
      <c r="K565" s="392">
        <v>-4.0899999999999999E-2</v>
      </c>
      <c r="L565" s="392">
        <v>-2.9399999999999999E-2</v>
      </c>
      <c r="M565" s="392">
        <v>-1.2200000000000001E-2</v>
      </c>
    </row>
    <row r="566" spans="4:13" x14ac:dyDescent="0.6">
      <c r="D566"/>
      <c r="E566"/>
      <c r="F566"/>
      <c r="G566"/>
      <c r="H566"/>
      <c r="I566"/>
      <c r="J566">
        <v>0</v>
      </c>
      <c r="K566" s="392">
        <v>-4.0899999999999999E-2</v>
      </c>
      <c r="L566" s="392">
        <v>-2.9399999999999999E-2</v>
      </c>
      <c r="M566" s="392">
        <v>-1.2200000000000001E-2</v>
      </c>
    </row>
    <row r="567" spans="4:13" x14ac:dyDescent="0.6">
      <c r="D567"/>
      <c r="E567"/>
      <c r="F567"/>
      <c r="G567"/>
      <c r="H567"/>
      <c r="I567"/>
      <c r="J567">
        <v>0</v>
      </c>
      <c r="K567" s="392">
        <v>-4.0899999999999999E-2</v>
      </c>
      <c r="L567" s="392">
        <v>-2.9399999999999999E-2</v>
      </c>
      <c r="M567" s="392">
        <v>-1.2200000000000001E-2</v>
      </c>
    </row>
    <row r="568" spans="4:13" x14ac:dyDescent="0.6">
      <c r="D568"/>
      <c r="E568"/>
      <c r="F568"/>
      <c r="G568"/>
      <c r="H568"/>
      <c r="I568"/>
      <c r="J568">
        <v>0</v>
      </c>
      <c r="K568" s="392">
        <v>-4.0899999999999999E-2</v>
      </c>
      <c r="L568" s="392">
        <v>-2.9399999999999999E-2</v>
      </c>
      <c r="M568" s="392">
        <v>-1.2200000000000001E-2</v>
      </c>
    </row>
    <row r="569" spans="4:13" x14ac:dyDescent="0.6">
      <c r="D569"/>
      <c r="E569"/>
      <c r="F569"/>
      <c r="G569"/>
      <c r="H569"/>
      <c r="I569"/>
      <c r="J569">
        <v>0</v>
      </c>
      <c r="K569" s="392">
        <v>-4.0899999999999999E-2</v>
      </c>
      <c r="L569" s="392">
        <v>-2.9399999999999999E-2</v>
      </c>
      <c r="M569" s="392">
        <v>-1.2200000000000001E-2</v>
      </c>
    </row>
    <row r="570" spans="4:13" x14ac:dyDescent="0.6">
      <c r="D570"/>
      <c r="E570"/>
      <c r="F570"/>
      <c r="G570"/>
      <c r="H570"/>
      <c r="I570"/>
      <c r="J570">
        <v>0</v>
      </c>
      <c r="K570" s="392">
        <v>-4.0899999999999999E-2</v>
      </c>
      <c r="L570" s="392">
        <v>-2.9399999999999999E-2</v>
      </c>
      <c r="M570" s="392">
        <v>-1.2200000000000001E-2</v>
      </c>
    </row>
    <row r="571" spans="4:13" x14ac:dyDescent="0.6">
      <c r="D571"/>
      <c r="E571"/>
      <c r="F571"/>
      <c r="G571"/>
      <c r="H571"/>
      <c r="I571"/>
      <c r="J571">
        <v>0</v>
      </c>
      <c r="K571" s="392">
        <v>-4.0899999999999999E-2</v>
      </c>
      <c r="L571" s="392">
        <v>-2.9399999999999999E-2</v>
      </c>
      <c r="M571" s="392">
        <v>-1.2200000000000001E-2</v>
      </c>
    </row>
    <row r="572" spans="4:13" x14ac:dyDescent="0.6">
      <c r="D572"/>
      <c r="E572"/>
      <c r="F572"/>
      <c r="G572"/>
      <c r="H572"/>
      <c r="I572"/>
      <c r="J572">
        <v>0</v>
      </c>
      <c r="K572" s="392">
        <v>-4.0899999999999999E-2</v>
      </c>
      <c r="L572" s="392">
        <v>-2.9399999999999999E-2</v>
      </c>
      <c r="M572" s="392">
        <v>-1.2200000000000001E-2</v>
      </c>
    </row>
    <row r="573" spans="4:13" x14ac:dyDescent="0.6">
      <c r="D573"/>
      <c r="E573"/>
      <c r="F573"/>
      <c r="G573"/>
      <c r="H573"/>
      <c r="I573"/>
      <c r="J573">
        <v>0</v>
      </c>
      <c r="K573" s="392">
        <v>-4.0899999999999999E-2</v>
      </c>
      <c r="L573" s="392">
        <v>-2.9399999999999999E-2</v>
      </c>
      <c r="M573" s="392">
        <v>-1.2200000000000001E-2</v>
      </c>
    </row>
    <row r="574" spans="4:13" x14ac:dyDescent="0.6">
      <c r="D574"/>
      <c r="E574"/>
      <c r="F574"/>
      <c r="G574"/>
      <c r="H574"/>
      <c r="I574"/>
      <c r="J574">
        <v>0</v>
      </c>
      <c r="K574" s="392">
        <v>-4.0899999999999999E-2</v>
      </c>
      <c r="L574" s="392">
        <v>-2.9399999999999999E-2</v>
      </c>
      <c r="M574" s="392">
        <v>-1.2200000000000001E-2</v>
      </c>
    </row>
    <row r="575" spans="4:13" x14ac:dyDescent="0.6">
      <c r="D575"/>
      <c r="E575"/>
      <c r="F575"/>
      <c r="G575"/>
      <c r="H575"/>
      <c r="I575"/>
      <c r="J575">
        <v>0</v>
      </c>
      <c r="K575" s="392">
        <v>-4.0899999999999999E-2</v>
      </c>
      <c r="L575" s="392">
        <v>-2.9399999999999999E-2</v>
      </c>
      <c r="M575" s="392">
        <v>-1.2200000000000001E-2</v>
      </c>
    </row>
    <row r="576" spans="4:13" x14ac:dyDescent="0.6">
      <c r="D576"/>
      <c r="E576"/>
      <c r="F576"/>
      <c r="G576"/>
      <c r="H576"/>
      <c r="I576"/>
      <c r="J576">
        <v>0</v>
      </c>
      <c r="K576" s="392">
        <v>-4.0899999999999999E-2</v>
      </c>
      <c r="L576" s="392">
        <v>-2.9399999999999999E-2</v>
      </c>
      <c r="M576" s="392">
        <v>-1.2200000000000001E-2</v>
      </c>
    </row>
    <row r="577" spans="4:13" x14ac:dyDescent="0.6">
      <c r="D577"/>
      <c r="E577"/>
      <c r="F577"/>
      <c r="G577"/>
      <c r="H577"/>
      <c r="I577"/>
      <c r="J577">
        <v>0</v>
      </c>
      <c r="K577" s="392">
        <v>-4.0899999999999999E-2</v>
      </c>
      <c r="L577" s="392">
        <v>-2.9399999999999999E-2</v>
      </c>
      <c r="M577" s="392">
        <v>-1.2200000000000001E-2</v>
      </c>
    </row>
    <row r="578" spans="4:13" x14ac:dyDescent="0.6">
      <c r="D578"/>
      <c r="E578"/>
      <c r="F578"/>
      <c r="G578"/>
      <c r="H578"/>
      <c r="I578"/>
      <c r="J578">
        <v>0</v>
      </c>
      <c r="K578" s="392">
        <v>-4.0899999999999999E-2</v>
      </c>
      <c r="L578" s="392">
        <v>-2.9399999999999999E-2</v>
      </c>
      <c r="M578" s="392">
        <v>-1.2200000000000001E-2</v>
      </c>
    </row>
    <row r="579" spans="4:13" x14ac:dyDescent="0.6">
      <c r="D579"/>
      <c r="E579"/>
      <c r="F579"/>
      <c r="G579"/>
      <c r="H579"/>
      <c r="I579"/>
      <c r="J579">
        <v>0</v>
      </c>
      <c r="K579" s="392">
        <v>-4.0899999999999999E-2</v>
      </c>
      <c r="L579" s="392">
        <v>-2.9399999999999999E-2</v>
      </c>
      <c r="M579" s="392">
        <v>-1.2200000000000001E-2</v>
      </c>
    </row>
    <row r="580" spans="4:13" x14ac:dyDescent="0.6">
      <c r="D580"/>
      <c r="E580"/>
      <c r="F580"/>
      <c r="G580"/>
      <c r="H580"/>
      <c r="I580"/>
      <c r="J580">
        <v>0</v>
      </c>
      <c r="K580" s="392">
        <v>-4.0899999999999999E-2</v>
      </c>
      <c r="L580" s="392">
        <v>-2.9399999999999999E-2</v>
      </c>
      <c r="M580" s="392">
        <v>-1.2200000000000001E-2</v>
      </c>
    </row>
    <row r="581" spans="4:13" x14ac:dyDescent="0.6">
      <c r="D581"/>
      <c r="E581"/>
      <c r="F581"/>
      <c r="G581"/>
      <c r="H581"/>
      <c r="I581"/>
      <c r="J581">
        <v>0</v>
      </c>
      <c r="K581" s="392">
        <v>-4.0899999999999999E-2</v>
      </c>
      <c r="L581" s="392">
        <v>-2.9399999999999999E-2</v>
      </c>
      <c r="M581" s="392">
        <v>-1.2200000000000001E-2</v>
      </c>
    </row>
    <row r="582" spans="4:13" x14ac:dyDescent="0.6">
      <c r="D582"/>
      <c r="E582"/>
      <c r="F582"/>
      <c r="G582"/>
      <c r="H582"/>
      <c r="I582"/>
      <c r="J582">
        <v>0</v>
      </c>
      <c r="K582" s="392">
        <v>-4.0899999999999999E-2</v>
      </c>
      <c r="L582" s="392">
        <v>-2.9399999999999999E-2</v>
      </c>
      <c r="M582" s="392">
        <v>-1.2200000000000001E-2</v>
      </c>
    </row>
    <row r="583" spans="4:13" x14ac:dyDescent="0.6">
      <c r="D583"/>
      <c r="E583"/>
      <c r="F583"/>
      <c r="G583"/>
      <c r="H583"/>
      <c r="I583"/>
      <c r="J583">
        <v>0</v>
      </c>
      <c r="K583" s="392">
        <v>-4.0899999999999999E-2</v>
      </c>
      <c r="L583" s="392">
        <v>-2.9399999999999999E-2</v>
      </c>
      <c r="M583" s="392">
        <v>-1.2200000000000001E-2</v>
      </c>
    </row>
    <row r="584" spans="4:13" x14ac:dyDescent="0.6">
      <c r="D584"/>
      <c r="E584"/>
      <c r="F584"/>
      <c r="G584"/>
      <c r="H584"/>
      <c r="I584"/>
      <c r="J584">
        <v>0</v>
      </c>
      <c r="K584" s="392">
        <v>-4.0899999999999999E-2</v>
      </c>
      <c r="L584" s="392">
        <v>-2.9399999999999999E-2</v>
      </c>
      <c r="M584" s="392">
        <v>-1.2200000000000001E-2</v>
      </c>
    </row>
    <row r="585" spans="4:13" x14ac:dyDescent="0.6">
      <c r="D585"/>
      <c r="E585"/>
      <c r="F585"/>
      <c r="G585"/>
      <c r="H585"/>
      <c r="I585"/>
      <c r="J585">
        <v>0</v>
      </c>
      <c r="K585" s="392">
        <v>-4.0899999999999999E-2</v>
      </c>
      <c r="L585" s="392">
        <v>-2.9399999999999999E-2</v>
      </c>
      <c r="M585" s="392">
        <v>-1.2200000000000001E-2</v>
      </c>
    </row>
    <row r="586" spans="4:13" x14ac:dyDescent="0.6">
      <c r="D586"/>
      <c r="E586"/>
      <c r="F586"/>
      <c r="G586"/>
      <c r="H586"/>
      <c r="I586"/>
      <c r="J586">
        <v>0</v>
      </c>
      <c r="K586" s="392">
        <v>-4.0899999999999999E-2</v>
      </c>
      <c r="L586" s="392">
        <v>-2.9399999999999999E-2</v>
      </c>
      <c r="M586" s="392">
        <v>-1.2200000000000001E-2</v>
      </c>
    </row>
    <row r="587" spans="4:13" x14ac:dyDescent="0.6">
      <c r="D587"/>
      <c r="E587"/>
      <c r="F587"/>
      <c r="G587"/>
      <c r="H587"/>
      <c r="I587"/>
      <c r="J587">
        <v>0</v>
      </c>
      <c r="K587" s="392">
        <v>-4.0899999999999999E-2</v>
      </c>
      <c r="L587" s="392">
        <v>-2.9399999999999999E-2</v>
      </c>
      <c r="M587" s="392">
        <v>-1.2200000000000001E-2</v>
      </c>
    </row>
    <row r="588" spans="4:13" x14ac:dyDescent="0.6">
      <c r="D588"/>
      <c r="E588"/>
      <c r="F588"/>
      <c r="G588"/>
      <c r="H588"/>
      <c r="I588"/>
      <c r="J588">
        <v>0</v>
      </c>
      <c r="K588" s="392">
        <v>-4.0899999999999999E-2</v>
      </c>
      <c r="L588" s="392">
        <v>-2.9399999999999999E-2</v>
      </c>
      <c r="M588" s="392">
        <v>-1.2200000000000001E-2</v>
      </c>
    </row>
    <row r="589" spans="4:13" x14ac:dyDescent="0.6">
      <c r="D589"/>
      <c r="E589"/>
      <c r="F589"/>
      <c r="G589"/>
      <c r="H589"/>
      <c r="I589"/>
      <c r="J589">
        <v>0</v>
      </c>
      <c r="K589" s="392">
        <v>-4.0899999999999999E-2</v>
      </c>
      <c r="L589" s="392">
        <v>-2.9399999999999999E-2</v>
      </c>
      <c r="M589" s="392">
        <v>-1.2200000000000001E-2</v>
      </c>
    </row>
    <row r="590" spans="4:13" x14ac:dyDescent="0.6">
      <c r="D590"/>
      <c r="E590"/>
      <c r="F590"/>
      <c r="G590"/>
      <c r="H590"/>
      <c r="I590"/>
      <c r="J590">
        <v>0</v>
      </c>
      <c r="K590" s="392">
        <v>-4.0899999999999999E-2</v>
      </c>
      <c r="L590" s="392">
        <v>-2.9399999999999999E-2</v>
      </c>
      <c r="M590" s="392">
        <v>-1.2200000000000001E-2</v>
      </c>
    </row>
    <row r="591" spans="4:13" x14ac:dyDescent="0.6">
      <c r="D591"/>
      <c r="E591"/>
      <c r="F591"/>
      <c r="G591"/>
      <c r="H591"/>
      <c r="I591"/>
      <c r="J591">
        <v>0</v>
      </c>
      <c r="K591" s="392">
        <v>-4.0899999999999999E-2</v>
      </c>
      <c r="L591" s="392">
        <v>-2.9399999999999999E-2</v>
      </c>
      <c r="M591" s="392">
        <v>-1.2200000000000001E-2</v>
      </c>
    </row>
    <row r="592" spans="4:13" x14ac:dyDescent="0.6">
      <c r="D592"/>
      <c r="E592"/>
      <c r="F592"/>
      <c r="G592"/>
      <c r="H592"/>
      <c r="I592"/>
      <c r="J592">
        <v>0</v>
      </c>
      <c r="K592" s="392">
        <v>-4.0899999999999999E-2</v>
      </c>
      <c r="L592" s="392">
        <v>-2.9399999999999999E-2</v>
      </c>
      <c r="M592" s="392">
        <v>-1.2200000000000001E-2</v>
      </c>
    </row>
    <row r="593" spans="4:13" x14ac:dyDescent="0.6">
      <c r="D593"/>
      <c r="E593"/>
      <c r="F593"/>
      <c r="G593"/>
      <c r="H593"/>
      <c r="I593"/>
      <c r="J593">
        <v>0</v>
      </c>
      <c r="K593" s="392">
        <v>-4.0899999999999999E-2</v>
      </c>
      <c r="L593" s="392">
        <v>-2.9399999999999999E-2</v>
      </c>
      <c r="M593" s="392">
        <v>-1.2200000000000001E-2</v>
      </c>
    </row>
    <row r="594" spans="4:13" x14ac:dyDescent="0.6">
      <c r="D594"/>
      <c r="E594"/>
      <c r="F594"/>
      <c r="G594"/>
      <c r="H594"/>
      <c r="I594"/>
      <c r="J594">
        <v>0</v>
      </c>
      <c r="K594" s="392">
        <v>-4.0899999999999999E-2</v>
      </c>
      <c r="L594" s="392">
        <v>-2.9399999999999999E-2</v>
      </c>
      <c r="M594" s="392">
        <v>-1.2200000000000001E-2</v>
      </c>
    </row>
    <row r="595" spans="4:13" x14ac:dyDescent="0.6">
      <c r="D595"/>
      <c r="E595"/>
      <c r="F595"/>
      <c r="G595"/>
      <c r="H595"/>
      <c r="I595"/>
      <c r="J595">
        <v>0</v>
      </c>
      <c r="K595" s="392">
        <v>-4.0899999999999999E-2</v>
      </c>
      <c r="L595" s="392">
        <v>-2.9399999999999999E-2</v>
      </c>
      <c r="M595" s="392">
        <v>-1.2200000000000001E-2</v>
      </c>
    </row>
    <row r="596" spans="4:13" x14ac:dyDescent="0.6">
      <c r="D596"/>
      <c r="E596"/>
      <c r="F596"/>
      <c r="G596"/>
      <c r="H596"/>
      <c r="I596"/>
      <c r="J596">
        <v>0</v>
      </c>
      <c r="K596" s="392">
        <v>-4.0899999999999999E-2</v>
      </c>
      <c r="L596" s="392">
        <v>-2.9399999999999999E-2</v>
      </c>
      <c r="M596" s="392">
        <v>-1.2200000000000001E-2</v>
      </c>
    </row>
    <row r="597" spans="4:13" x14ac:dyDescent="0.6">
      <c r="D597"/>
      <c r="E597"/>
      <c r="F597"/>
      <c r="G597"/>
      <c r="H597"/>
      <c r="I597"/>
      <c r="J597">
        <v>0</v>
      </c>
      <c r="K597" s="392">
        <v>-4.0899999999999999E-2</v>
      </c>
      <c r="L597" s="392">
        <v>-2.9399999999999999E-2</v>
      </c>
      <c r="M597" s="392">
        <v>-1.2200000000000001E-2</v>
      </c>
    </row>
    <row r="598" spans="4:13" x14ac:dyDescent="0.6">
      <c r="D598"/>
      <c r="E598"/>
      <c r="F598"/>
      <c r="G598"/>
      <c r="H598"/>
      <c r="I598"/>
      <c r="J598">
        <v>0</v>
      </c>
      <c r="K598" s="392">
        <v>-4.0899999999999999E-2</v>
      </c>
      <c r="L598" s="392">
        <v>-2.9399999999999999E-2</v>
      </c>
      <c r="M598" s="392">
        <v>-1.2200000000000001E-2</v>
      </c>
    </row>
    <row r="599" spans="4:13" x14ac:dyDescent="0.6">
      <c r="D599"/>
      <c r="E599"/>
      <c r="F599"/>
      <c r="G599"/>
      <c r="H599"/>
      <c r="I599"/>
      <c r="J599">
        <v>0</v>
      </c>
      <c r="K599" s="392">
        <v>-4.0899999999999999E-2</v>
      </c>
      <c r="L599" s="392">
        <v>-2.9399999999999999E-2</v>
      </c>
      <c r="M599" s="392">
        <v>-1.2200000000000001E-2</v>
      </c>
    </row>
    <row r="600" spans="4:13" x14ac:dyDescent="0.6">
      <c r="D600"/>
      <c r="E600"/>
      <c r="F600"/>
      <c r="G600"/>
      <c r="H600"/>
      <c r="I600"/>
      <c r="J600">
        <v>0</v>
      </c>
      <c r="K600" s="392">
        <v>-4.0899999999999999E-2</v>
      </c>
      <c r="L600" s="392">
        <v>-2.9399999999999999E-2</v>
      </c>
      <c r="M600" s="392">
        <v>-1.2200000000000001E-2</v>
      </c>
    </row>
    <row r="601" spans="4:13" x14ac:dyDescent="0.6">
      <c r="D601"/>
      <c r="E601"/>
      <c r="F601"/>
      <c r="G601"/>
      <c r="H601"/>
      <c r="I601"/>
      <c r="J601">
        <v>0</v>
      </c>
      <c r="K601" s="392">
        <v>-4.0899999999999999E-2</v>
      </c>
      <c r="L601" s="392">
        <v>-2.9399999999999999E-2</v>
      </c>
      <c r="M601" s="392">
        <v>-1.2200000000000001E-2</v>
      </c>
    </row>
    <row r="602" spans="4:13" x14ac:dyDescent="0.6">
      <c r="D602"/>
      <c r="E602"/>
      <c r="F602"/>
      <c r="G602"/>
      <c r="H602"/>
      <c r="I602"/>
      <c r="J602">
        <v>0</v>
      </c>
      <c r="K602" s="392">
        <v>-4.0899999999999999E-2</v>
      </c>
      <c r="L602" s="392">
        <v>-2.9399999999999999E-2</v>
      </c>
      <c r="M602" s="392">
        <v>-1.2200000000000001E-2</v>
      </c>
    </row>
    <row r="603" spans="4:13" x14ac:dyDescent="0.6">
      <c r="D603"/>
      <c r="E603"/>
      <c r="F603"/>
      <c r="G603"/>
      <c r="H603"/>
      <c r="I603"/>
      <c r="J603">
        <v>0</v>
      </c>
      <c r="K603" s="392">
        <v>-4.0899999999999999E-2</v>
      </c>
      <c r="L603" s="392">
        <v>-2.9399999999999999E-2</v>
      </c>
      <c r="M603" s="392">
        <v>-1.2200000000000001E-2</v>
      </c>
    </row>
    <row r="604" spans="4:13" x14ac:dyDescent="0.6">
      <c r="D604"/>
      <c r="E604"/>
      <c r="F604"/>
      <c r="G604"/>
      <c r="H604"/>
      <c r="I604"/>
      <c r="J604">
        <v>0</v>
      </c>
      <c r="K604" s="392">
        <v>-4.0899999999999999E-2</v>
      </c>
      <c r="L604" s="392">
        <v>-2.9399999999999999E-2</v>
      </c>
      <c r="M604" s="392">
        <v>-1.2200000000000001E-2</v>
      </c>
    </row>
    <row r="605" spans="4:13" x14ac:dyDescent="0.6">
      <c r="D605"/>
      <c r="E605"/>
      <c r="F605"/>
      <c r="G605"/>
      <c r="H605"/>
      <c r="I605"/>
      <c r="J605">
        <v>0</v>
      </c>
      <c r="K605" s="392">
        <v>-4.0899999999999999E-2</v>
      </c>
      <c r="L605" s="392">
        <v>-2.9399999999999999E-2</v>
      </c>
      <c r="M605" s="392">
        <v>-1.2200000000000001E-2</v>
      </c>
    </row>
    <row r="606" spans="4:13" x14ac:dyDescent="0.6">
      <c r="D606"/>
      <c r="E606"/>
      <c r="F606"/>
      <c r="G606"/>
      <c r="H606"/>
      <c r="I606"/>
      <c r="J606">
        <v>0</v>
      </c>
      <c r="K606" s="392">
        <v>-4.0899999999999999E-2</v>
      </c>
      <c r="L606" s="392">
        <v>-2.9399999999999999E-2</v>
      </c>
      <c r="M606" s="392">
        <v>-1.2200000000000001E-2</v>
      </c>
    </row>
    <row r="607" spans="4:13" x14ac:dyDescent="0.6">
      <c r="D607"/>
      <c r="E607"/>
      <c r="F607"/>
      <c r="G607"/>
      <c r="H607"/>
      <c r="I607"/>
      <c r="J607">
        <v>0</v>
      </c>
      <c r="K607" s="392">
        <v>-4.0899999999999999E-2</v>
      </c>
      <c r="L607" s="392">
        <v>-2.9399999999999999E-2</v>
      </c>
      <c r="M607" s="392">
        <v>-1.2200000000000001E-2</v>
      </c>
    </row>
    <row r="608" spans="4:13" x14ac:dyDescent="0.6">
      <c r="D608"/>
      <c r="E608"/>
      <c r="F608"/>
      <c r="G608"/>
      <c r="H608"/>
      <c r="I608"/>
      <c r="J608">
        <v>0</v>
      </c>
      <c r="K608" s="392">
        <v>-4.0899999999999999E-2</v>
      </c>
      <c r="L608" s="392">
        <v>-2.9399999999999999E-2</v>
      </c>
      <c r="M608" s="392">
        <v>-1.2200000000000001E-2</v>
      </c>
    </row>
    <row r="609" spans="4:13" x14ac:dyDescent="0.6">
      <c r="D609"/>
      <c r="E609"/>
      <c r="F609"/>
      <c r="G609"/>
      <c r="H609"/>
      <c r="I609"/>
      <c r="J609">
        <v>0</v>
      </c>
      <c r="K609" s="392">
        <v>-4.0899999999999999E-2</v>
      </c>
      <c r="L609" s="392">
        <v>-2.9399999999999999E-2</v>
      </c>
      <c r="M609" s="392">
        <v>-1.2200000000000001E-2</v>
      </c>
    </row>
    <row r="610" spans="4:13" x14ac:dyDescent="0.6">
      <c r="D610"/>
      <c r="E610"/>
      <c r="F610"/>
      <c r="G610"/>
      <c r="H610"/>
      <c r="I610"/>
      <c r="J610">
        <v>0</v>
      </c>
      <c r="K610" s="392">
        <v>-4.0899999999999999E-2</v>
      </c>
      <c r="L610" s="392">
        <v>-2.9399999999999999E-2</v>
      </c>
      <c r="M610" s="392">
        <v>-1.2200000000000001E-2</v>
      </c>
    </row>
    <row r="611" spans="4:13" x14ac:dyDescent="0.6">
      <c r="D611"/>
      <c r="E611"/>
      <c r="F611"/>
      <c r="G611"/>
      <c r="H611"/>
      <c r="I611"/>
      <c r="J611">
        <v>0</v>
      </c>
      <c r="K611" s="392">
        <v>-4.0899999999999999E-2</v>
      </c>
      <c r="L611" s="392">
        <v>-2.9399999999999999E-2</v>
      </c>
      <c r="M611" s="392">
        <v>-1.2200000000000001E-2</v>
      </c>
    </row>
    <row r="612" spans="4:13" x14ac:dyDescent="0.6">
      <c r="D612"/>
      <c r="E612"/>
      <c r="F612"/>
      <c r="G612"/>
      <c r="H612"/>
      <c r="I612"/>
      <c r="J612">
        <v>0</v>
      </c>
      <c r="K612" s="392">
        <v>-4.0899999999999999E-2</v>
      </c>
      <c r="L612" s="392">
        <v>-2.9399999999999999E-2</v>
      </c>
      <c r="M612" s="392">
        <v>-1.2200000000000001E-2</v>
      </c>
    </row>
    <row r="613" spans="4:13" x14ac:dyDescent="0.6">
      <c r="D613"/>
      <c r="E613"/>
      <c r="F613"/>
      <c r="G613"/>
      <c r="H613"/>
      <c r="I613"/>
      <c r="J613">
        <v>0</v>
      </c>
      <c r="K613" s="392">
        <v>-4.0899999999999999E-2</v>
      </c>
      <c r="L613" s="392">
        <v>-2.9399999999999999E-2</v>
      </c>
      <c r="M613" s="392">
        <v>-1.2200000000000001E-2</v>
      </c>
    </row>
    <row r="614" spans="4:13" x14ac:dyDescent="0.6">
      <c r="D614"/>
      <c r="E614"/>
      <c r="F614"/>
      <c r="G614"/>
      <c r="H614"/>
      <c r="I614"/>
      <c r="J614">
        <v>0</v>
      </c>
      <c r="K614" s="392">
        <v>-4.0899999999999999E-2</v>
      </c>
      <c r="L614" s="392">
        <v>-2.9399999999999999E-2</v>
      </c>
      <c r="M614" s="392">
        <v>-1.2200000000000001E-2</v>
      </c>
    </row>
    <row r="615" spans="4:13" x14ac:dyDescent="0.6">
      <c r="D615"/>
      <c r="E615"/>
      <c r="F615"/>
      <c r="G615"/>
      <c r="H615"/>
      <c r="I615"/>
      <c r="J615">
        <v>0</v>
      </c>
      <c r="K615" s="392">
        <v>-4.0899999999999999E-2</v>
      </c>
      <c r="L615" s="392">
        <v>-2.9399999999999999E-2</v>
      </c>
      <c r="M615" s="392">
        <v>-1.2200000000000001E-2</v>
      </c>
    </row>
    <row r="616" spans="4:13" x14ac:dyDescent="0.6">
      <c r="D616"/>
      <c r="E616"/>
      <c r="F616"/>
      <c r="G616"/>
      <c r="H616"/>
      <c r="I616"/>
      <c r="J616">
        <v>0</v>
      </c>
      <c r="K616" s="392">
        <v>-4.0899999999999999E-2</v>
      </c>
      <c r="L616" s="392">
        <v>-2.9399999999999999E-2</v>
      </c>
      <c r="M616" s="392">
        <v>-1.2200000000000001E-2</v>
      </c>
    </row>
    <row r="617" spans="4:13" x14ac:dyDescent="0.6">
      <c r="D617"/>
      <c r="E617"/>
      <c r="F617"/>
      <c r="G617"/>
      <c r="H617"/>
      <c r="I617"/>
      <c r="J617">
        <v>0</v>
      </c>
      <c r="K617" s="392">
        <v>-4.0899999999999999E-2</v>
      </c>
      <c r="L617" s="392">
        <v>-2.9399999999999999E-2</v>
      </c>
      <c r="M617" s="392">
        <v>-1.2200000000000001E-2</v>
      </c>
    </row>
    <row r="618" spans="4:13" x14ac:dyDescent="0.6">
      <c r="D618"/>
      <c r="E618"/>
      <c r="F618"/>
      <c r="G618"/>
      <c r="H618"/>
      <c r="I618"/>
      <c r="J618">
        <v>0</v>
      </c>
      <c r="K618" s="392">
        <v>-4.0899999999999999E-2</v>
      </c>
      <c r="L618" s="392">
        <v>-2.9399999999999999E-2</v>
      </c>
      <c r="M618" s="392">
        <v>-1.2200000000000001E-2</v>
      </c>
    </row>
    <row r="619" spans="4:13" x14ac:dyDescent="0.6">
      <c r="D619"/>
      <c r="E619"/>
      <c r="F619"/>
      <c r="G619"/>
      <c r="H619"/>
      <c r="I619"/>
      <c r="J619">
        <v>0</v>
      </c>
      <c r="K619" s="392">
        <v>-4.0899999999999999E-2</v>
      </c>
      <c r="L619" s="392">
        <v>-2.9399999999999999E-2</v>
      </c>
      <c r="M619" s="392">
        <v>-1.2200000000000001E-2</v>
      </c>
    </row>
    <row r="620" spans="4:13" x14ac:dyDescent="0.6">
      <c r="D620"/>
      <c r="E620"/>
      <c r="F620"/>
      <c r="G620"/>
      <c r="H620"/>
      <c r="I620"/>
      <c r="J620">
        <v>0</v>
      </c>
      <c r="K620" s="392">
        <v>-4.0899999999999999E-2</v>
      </c>
      <c r="L620" s="392">
        <v>-2.9399999999999999E-2</v>
      </c>
      <c r="M620" s="392">
        <v>-1.2200000000000001E-2</v>
      </c>
    </row>
    <row r="621" spans="4:13" x14ac:dyDescent="0.6">
      <c r="D621"/>
      <c r="E621"/>
      <c r="F621"/>
      <c r="G621"/>
      <c r="H621"/>
      <c r="I621"/>
      <c r="J621">
        <v>0</v>
      </c>
      <c r="K621" s="392">
        <v>-4.0899999999999999E-2</v>
      </c>
      <c r="L621" s="392">
        <v>-2.9399999999999999E-2</v>
      </c>
      <c r="M621" s="392">
        <v>-1.2200000000000001E-2</v>
      </c>
    </row>
    <row r="622" spans="4:13" x14ac:dyDescent="0.6">
      <c r="D622"/>
      <c r="E622"/>
      <c r="F622"/>
      <c r="G622"/>
      <c r="H622"/>
      <c r="I622"/>
      <c r="J622">
        <v>0</v>
      </c>
      <c r="K622" s="392">
        <v>-4.0899999999999999E-2</v>
      </c>
      <c r="L622" s="392">
        <v>-2.9399999999999999E-2</v>
      </c>
      <c r="M622" s="392">
        <v>-1.2200000000000001E-2</v>
      </c>
    </row>
    <row r="623" spans="4:13" x14ac:dyDescent="0.6">
      <c r="D623"/>
      <c r="E623"/>
      <c r="F623"/>
      <c r="G623"/>
      <c r="H623"/>
      <c r="I623"/>
      <c r="J623">
        <v>0</v>
      </c>
      <c r="K623" s="392">
        <v>-4.0899999999999999E-2</v>
      </c>
      <c r="L623" s="392">
        <v>-2.9399999999999999E-2</v>
      </c>
      <c r="M623" s="392">
        <v>-1.2200000000000001E-2</v>
      </c>
    </row>
    <row r="624" spans="4:13" x14ac:dyDescent="0.6">
      <c r="D624"/>
      <c r="E624"/>
      <c r="F624"/>
      <c r="G624"/>
      <c r="H624"/>
      <c r="I624"/>
      <c r="J624">
        <v>0</v>
      </c>
      <c r="K624" s="392">
        <v>-4.0899999999999999E-2</v>
      </c>
      <c r="L624" s="392">
        <v>-2.9399999999999999E-2</v>
      </c>
      <c r="M624" s="392">
        <v>-1.2200000000000001E-2</v>
      </c>
    </row>
    <row r="625" spans="4:13" x14ac:dyDescent="0.6">
      <c r="D625"/>
      <c r="E625"/>
      <c r="F625"/>
      <c r="G625"/>
      <c r="H625"/>
      <c r="I625"/>
      <c r="J625">
        <v>0</v>
      </c>
      <c r="K625" s="392">
        <v>-4.0899999999999999E-2</v>
      </c>
      <c r="L625" s="392">
        <v>-2.9399999999999999E-2</v>
      </c>
      <c r="M625" s="392">
        <v>-1.2200000000000001E-2</v>
      </c>
    </row>
    <row r="626" spans="4:13" x14ac:dyDescent="0.6">
      <c r="D626"/>
      <c r="E626"/>
      <c r="F626"/>
      <c r="G626"/>
      <c r="H626"/>
      <c r="I626"/>
      <c r="J626">
        <v>0</v>
      </c>
      <c r="K626" s="392">
        <v>-4.0899999999999999E-2</v>
      </c>
      <c r="L626" s="392">
        <v>-2.9399999999999999E-2</v>
      </c>
      <c r="M626" s="392">
        <v>-1.2200000000000001E-2</v>
      </c>
    </row>
    <row r="627" spans="4:13" x14ac:dyDescent="0.6">
      <c r="D627"/>
      <c r="E627"/>
      <c r="F627"/>
      <c r="G627"/>
      <c r="H627"/>
      <c r="I627"/>
      <c r="J627">
        <v>0</v>
      </c>
      <c r="K627" s="392">
        <v>-4.0899999999999999E-2</v>
      </c>
      <c r="L627" s="392">
        <v>-2.9399999999999999E-2</v>
      </c>
      <c r="M627" s="392">
        <v>-1.2200000000000001E-2</v>
      </c>
    </row>
    <row r="628" spans="4:13" x14ac:dyDescent="0.6">
      <c r="D628"/>
      <c r="E628"/>
      <c r="F628"/>
      <c r="G628"/>
      <c r="H628"/>
      <c r="I628"/>
      <c r="J628">
        <v>0</v>
      </c>
      <c r="K628" s="392">
        <v>-4.0899999999999999E-2</v>
      </c>
      <c r="L628" s="392">
        <v>-2.9399999999999999E-2</v>
      </c>
      <c r="M628" s="392">
        <v>-1.2200000000000001E-2</v>
      </c>
    </row>
    <row r="629" spans="4:13" x14ac:dyDescent="0.6">
      <c r="D629"/>
      <c r="E629"/>
      <c r="F629"/>
      <c r="G629"/>
      <c r="H629"/>
      <c r="I629"/>
      <c r="J629">
        <v>0</v>
      </c>
      <c r="K629" s="392">
        <v>-4.0899999999999999E-2</v>
      </c>
      <c r="L629" s="392">
        <v>-2.9399999999999999E-2</v>
      </c>
      <c r="M629" s="392">
        <v>-1.2200000000000001E-2</v>
      </c>
    </row>
    <row r="630" spans="4:13" x14ac:dyDescent="0.6">
      <c r="D630"/>
      <c r="E630"/>
      <c r="F630"/>
      <c r="G630"/>
      <c r="H630"/>
      <c r="I630"/>
      <c r="J630">
        <v>0</v>
      </c>
      <c r="K630" s="392">
        <v>-4.0899999999999999E-2</v>
      </c>
      <c r="L630" s="392">
        <v>-2.9399999999999999E-2</v>
      </c>
      <c r="M630" s="392">
        <v>-1.2200000000000001E-2</v>
      </c>
    </row>
    <row r="631" spans="4:13" x14ac:dyDescent="0.6">
      <c r="D631"/>
      <c r="E631"/>
      <c r="F631"/>
      <c r="G631"/>
      <c r="H631"/>
      <c r="I631"/>
      <c r="J631">
        <v>0</v>
      </c>
      <c r="K631" s="392">
        <v>-4.0899999999999999E-2</v>
      </c>
      <c r="L631" s="392">
        <v>-2.9399999999999999E-2</v>
      </c>
      <c r="M631" s="392">
        <v>-1.2200000000000001E-2</v>
      </c>
    </row>
    <row r="632" spans="4:13" x14ac:dyDescent="0.6">
      <c r="D632"/>
      <c r="E632"/>
      <c r="F632"/>
      <c r="G632"/>
      <c r="H632"/>
      <c r="I632"/>
      <c r="J632">
        <v>0</v>
      </c>
      <c r="K632" s="392">
        <v>-4.0899999999999999E-2</v>
      </c>
      <c r="L632" s="392">
        <v>-2.9399999999999999E-2</v>
      </c>
      <c r="M632" s="392">
        <v>-1.2200000000000001E-2</v>
      </c>
    </row>
    <row r="633" spans="4:13" x14ac:dyDescent="0.6">
      <c r="D633"/>
      <c r="E633"/>
      <c r="F633"/>
      <c r="G633"/>
      <c r="H633"/>
      <c r="I633"/>
      <c r="J633">
        <v>0</v>
      </c>
      <c r="K633" s="392">
        <v>-4.0899999999999999E-2</v>
      </c>
      <c r="L633" s="392">
        <v>-2.9399999999999999E-2</v>
      </c>
      <c r="M633" s="392">
        <v>-1.2200000000000001E-2</v>
      </c>
    </row>
    <row r="634" spans="4:13" x14ac:dyDescent="0.6">
      <c r="D634"/>
      <c r="E634"/>
      <c r="F634"/>
      <c r="G634"/>
      <c r="H634"/>
      <c r="I634"/>
      <c r="J634">
        <v>0</v>
      </c>
      <c r="K634" s="392">
        <v>-4.0899999999999999E-2</v>
      </c>
      <c r="L634" s="392">
        <v>-2.9399999999999999E-2</v>
      </c>
      <c r="M634" s="392">
        <v>-1.2200000000000001E-2</v>
      </c>
    </row>
    <row r="635" spans="4:13" x14ac:dyDescent="0.6">
      <c r="D635"/>
      <c r="E635"/>
      <c r="F635"/>
      <c r="G635"/>
      <c r="H635"/>
      <c r="I635"/>
      <c r="J635">
        <v>0</v>
      </c>
      <c r="K635" s="392">
        <v>-4.0899999999999999E-2</v>
      </c>
      <c r="L635" s="392">
        <v>-2.9399999999999999E-2</v>
      </c>
      <c r="M635" s="392">
        <v>-1.2200000000000001E-2</v>
      </c>
    </row>
    <row r="636" spans="4:13" x14ac:dyDescent="0.6">
      <c r="D636"/>
      <c r="E636"/>
      <c r="F636"/>
      <c r="G636"/>
      <c r="H636"/>
      <c r="I636"/>
      <c r="J636">
        <v>0</v>
      </c>
      <c r="K636" s="392">
        <v>-4.0899999999999999E-2</v>
      </c>
      <c r="L636" s="392">
        <v>-2.9399999999999999E-2</v>
      </c>
      <c r="M636" s="392">
        <v>-1.2200000000000001E-2</v>
      </c>
    </row>
    <row r="637" spans="4:13" x14ac:dyDescent="0.6">
      <c r="D637"/>
      <c r="E637"/>
      <c r="F637"/>
      <c r="G637"/>
      <c r="H637"/>
      <c r="I637"/>
      <c r="J637">
        <v>0</v>
      </c>
      <c r="K637" s="392">
        <v>-4.0899999999999999E-2</v>
      </c>
      <c r="L637" s="392">
        <v>-2.9399999999999999E-2</v>
      </c>
      <c r="M637" s="392">
        <v>-1.2200000000000001E-2</v>
      </c>
    </row>
    <row r="638" spans="4:13" x14ac:dyDescent="0.6">
      <c r="D638"/>
      <c r="E638"/>
      <c r="F638"/>
      <c r="G638"/>
      <c r="H638"/>
      <c r="I638"/>
      <c r="J638">
        <v>0</v>
      </c>
      <c r="K638" s="392">
        <v>-4.0899999999999999E-2</v>
      </c>
      <c r="L638" s="392">
        <v>-2.9399999999999999E-2</v>
      </c>
      <c r="M638" s="392">
        <v>-1.2200000000000001E-2</v>
      </c>
    </row>
    <row r="639" spans="4:13" x14ac:dyDescent="0.6">
      <c r="D639"/>
      <c r="E639"/>
      <c r="F639"/>
      <c r="G639"/>
      <c r="H639"/>
      <c r="I639"/>
      <c r="J639">
        <v>0</v>
      </c>
      <c r="K639" s="392">
        <v>-4.0899999999999999E-2</v>
      </c>
      <c r="L639" s="392">
        <v>-2.9399999999999999E-2</v>
      </c>
      <c r="M639" s="392">
        <v>-1.2200000000000001E-2</v>
      </c>
    </row>
    <row r="640" spans="4:13" x14ac:dyDescent="0.6">
      <c r="D640"/>
      <c r="E640"/>
      <c r="F640"/>
      <c r="G640"/>
      <c r="H640"/>
      <c r="I640"/>
      <c r="J640">
        <v>0</v>
      </c>
      <c r="K640" s="392">
        <v>-4.0899999999999999E-2</v>
      </c>
      <c r="L640" s="392">
        <v>-2.9399999999999999E-2</v>
      </c>
      <c r="M640" s="392">
        <v>-1.2200000000000001E-2</v>
      </c>
    </row>
    <row r="641" spans="4:13" x14ac:dyDescent="0.6">
      <c r="D641"/>
      <c r="E641"/>
      <c r="F641"/>
      <c r="G641"/>
      <c r="H641"/>
      <c r="I641"/>
      <c r="J641">
        <v>0</v>
      </c>
      <c r="K641" s="392">
        <v>-4.0899999999999999E-2</v>
      </c>
      <c r="L641" s="392">
        <v>-2.9399999999999999E-2</v>
      </c>
      <c r="M641" s="392">
        <v>-1.2200000000000001E-2</v>
      </c>
    </row>
    <row r="642" spans="4:13" x14ac:dyDescent="0.6">
      <c r="D642"/>
      <c r="E642"/>
      <c r="F642"/>
      <c r="G642"/>
      <c r="H642"/>
      <c r="I642"/>
      <c r="J642">
        <v>0</v>
      </c>
      <c r="K642" s="392">
        <v>-4.0899999999999999E-2</v>
      </c>
      <c r="L642" s="392">
        <v>-2.9399999999999999E-2</v>
      </c>
      <c r="M642" s="392">
        <v>-1.2200000000000001E-2</v>
      </c>
    </row>
    <row r="643" spans="4:13" x14ac:dyDescent="0.6">
      <c r="D643"/>
      <c r="E643"/>
      <c r="F643"/>
      <c r="G643"/>
      <c r="H643"/>
      <c r="I643"/>
      <c r="J643">
        <v>0</v>
      </c>
      <c r="K643" s="392">
        <v>-4.0899999999999999E-2</v>
      </c>
      <c r="L643" s="392">
        <v>-2.9399999999999999E-2</v>
      </c>
      <c r="M643" s="392">
        <v>-1.2200000000000001E-2</v>
      </c>
    </row>
    <row r="644" spans="4:13" x14ac:dyDescent="0.6">
      <c r="D644"/>
      <c r="E644"/>
      <c r="F644"/>
      <c r="G644"/>
      <c r="H644"/>
      <c r="I644"/>
      <c r="J644">
        <v>0</v>
      </c>
      <c r="K644" s="392">
        <v>-4.0899999999999999E-2</v>
      </c>
      <c r="L644" s="392">
        <v>-2.9399999999999999E-2</v>
      </c>
      <c r="M644" s="392">
        <v>-1.2200000000000001E-2</v>
      </c>
    </row>
    <row r="645" spans="4:13" x14ac:dyDescent="0.6">
      <c r="D645"/>
      <c r="E645"/>
      <c r="F645"/>
      <c r="G645"/>
      <c r="H645"/>
      <c r="I645"/>
      <c r="J645">
        <v>0</v>
      </c>
      <c r="K645" s="392">
        <v>-4.0899999999999999E-2</v>
      </c>
      <c r="L645" s="392">
        <v>-2.9399999999999999E-2</v>
      </c>
      <c r="M645" s="392">
        <v>-1.2200000000000001E-2</v>
      </c>
    </row>
    <row r="646" spans="4:13" x14ac:dyDescent="0.6">
      <c r="D646"/>
      <c r="E646"/>
      <c r="F646"/>
      <c r="G646"/>
      <c r="H646"/>
      <c r="I646"/>
      <c r="J646">
        <v>0</v>
      </c>
      <c r="K646" s="392">
        <v>-4.0899999999999999E-2</v>
      </c>
      <c r="L646" s="392">
        <v>-2.9399999999999999E-2</v>
      </c>
      <c r="M646" s="392">
        <v>-1.2200000000000001E-2</v>
      </c>
    </row>
    <row r="647" spans="4:13" x14ac:dyDescent="0.6">
      <c r="D647"/>
      <c r="E647"/>
      <c r="F647"/>
      <c r="G647"/>
      <c r="H647"/>
      <c r="I647"/>
      <c r="J647">
        <v>0</v>
      </c>
      <c r="K647" s="392">
        <v>-4.0899999999999999E-2</v>
      </c>
      <c r="L647" s="392">
        <v>-2.9399999999999999E-2</v>
      </c>
      <c r="M647" s="392">
        <v>-1.2200000000000001E-2</v>
      </c>
    </row>
    <row r="648" spans="4:13" x14ac:dyDescent="0.6">
      <c r="D648"/>
      <c r="E648"/>
      <c r="F648"/>
      <c r="G648"/>
      <c r="H648"/>
      <c r="I648"/>
      <c r="J648">
        <v>0</v>
      </c>
      <c r="K648" s="392">
        <v>-4.0899999999999999E-2</v>
      </c>
      <c r="L648" s="392">
        <v>-2.9399999999999999E-2</v>
      </c>
      <c r="M648" s="392">
        <v>-1.2200000000000001E-2</v>
      </c>
    </row>
    <row r="649" spans="4:13" x14ac:dyDescent="0.6">
      <c r="D649"/>
      <c r="E649"/>
      <c r="F649"/>
      <c r="G649"/>
      <c r="H649"/>
      <c r="I649"/>
      <c r="J649">
        <v>0</v>
      </c>
      <c r="K649" s="392">
        <v>-4.0899999999999999E-2</v>
      </c>
      <c r="L649" s="392">
        <v>-2.9399999999999999E-2</v>
      </c>
      <c r="M649" s="392">
        <v>-1.2200000000000001E-2</v>
      </c>
    </row>
    <row r="650" spans="4:13" x14ac:dyDescent="0.6">
      <c r="D650"/>
      <c r="E650"/>
      <c r="F650"/>
      <c r="G650"/>
      <c r="H650"/>
      <c r="I650"/>
      <c r="J650">
        <v>0</v>
      </c>
      <c r="K650" s="392">
        <v>-4.0899999999999999E-2</v>
      </c>
      <c r="L650" s="392">
        <v>-2.9399999999999999E-2</v>
      </c>
      <c r="M650" s="392">
        <v>-1.2200000000000001E-2</v>
      </c>
    </row>
    <row r="651" spans="4:13" x14ac:dyDescent="0.6">
      <c r="D651"/>
      <c r="E651"/>
      <c r="F651"/>
      <c r="G651"/>
      <c r="H651"/>
      <c r="I651"/>
      <c r="J651">
        <v>0</v>
      </c>
      <c r="K651" s="392">
        <v>-4.0899999999999999E-2</v>
      </c>
      <c r="L651" s="392">
        <v>-2.9399999999999999E-2</v>
      </c>
      <c r="M651" s="392">
        <v>-1.2200000000000001E-2</v>
      </c>
    </row>
    <row r="652" spans="4:13" x14ac:dyDescent="0.6">
      <c r="D652"/>
      <c r="E652"/>
      <c r="F652"/>
      <c r="G652"/>
      <c r="H652"/>
      <c r="I652"/>
      <c r="J652">
        <v>0</v>
      </c>
      <c r="K652" s="392">
        <v>-4.0899999999999999E-2</v>
      </c>
      <c r="L652" s="392">
        <v>-2.9399999999999999E-2</v>
      </c>
      <c r="M652" s="392">
        <v>-1.2200000000000001E-2</v>
      </c>
    </row>
    <row r="653" spans="4:13" x14ac:dyDescent="0.6">
      <c r="D653"/>
      <c r="E653"/>
      <c r="F653"/>
      <c r="G653"/>
      <c r="H653"/>
      <c r="I653"/>
      <c r="J653">
        <v>0</v>
      </c>
      <c r="K653" s="392">
        <v>-4.0899999999999999E-2</v>
      </c>
      <c r="L653" s="392">
        <v>-2.9399999999999999E-2</v>
      </c>
      <c r="M653" s="392">
        <v>-1.2200000000000001E-2</v>
      </c>
    </row>
    <row r="654" spans="4:13" x14ac:dyDescent="0.6">
      <c r="D654"/>
      <c r="E654"/>
      <c r="F654"/>
      <c r="G654"/>
      <c r="H654"/>
      <c r="I654"/>
      <c r="J654">
        <v>0</v>
      </c>
      <c r="K654" s="392">
        <v>-4.0899999999999999E-2</v>
      </c>
      <c r="L654" s="392">
        <v>-2.9399999999999999E-2</v>
      </c>
      <c r="M654" s="392">
        <v>-1.2200000000000001E-2</v>
      </c>
    </row>
    <row r="655" spans="4:13" x14ac:dyDescent="0.6">
      <c r="D655"/>
      <c r="E655"/>
      <c r="F655"/>
      <c r="G655"/>
      <c r="H655"/>
      <c r="I655"/>
      <c r="J655">
        <v>0</v>
      </c>
      <c r="K655" s="392">
        <v>-4.0899999999999999E-2</v>
      </c>
      <c r="L655" s="392">
        <v>-2.9399999999999999E-2</v>
      </c>
      <c r="M655" s="392">
        <v>-1.2200000000000001E-2</v>
      </c>
    </row>
    <row r="656" spans="4:13" x14ac:dyDescent="0.6">
      <c r="D656"/>
      <c r="E656"/>
      <c r="F656"/>
      <c r="G656"/>
      <c r="H656"/>
      <c r="I656"/>
      <c r="J656">
        <v>0</v>
      </c>
      <c r="K656" s="392">
        <v>-4.0899999999999999E-2</v>
      </c>
      <c r="L656" s="392">
        <v>-2.9399999999999999E-2</v>
      </c>
      <c r="M656" s="392">
        <v>-1.2200000000000001E-2</v>
      </c>
    </row>
    <row r="657" spans="4:13" x14ac:dyDescent="0.6">
      <c r="D657"/>
      <c r="E657"/>
      <c r="F657"/>
      <c r="G657"/>
      <c r="H657"/>
      <c r="I657"/>
      <c r="J657">
        <v>0</v>
      </c>
      <c r="K657" s="392">
        <v>-4.0899999999999999E-2</v>
      </c>
      <c r="L657" s="392">
        <v>-2.9399999999999999E-2</v>
      </c>
      <c r="M657" s="392">
        <v>-1.2200000000000001E-2</v>
      </c>
    </row>
    <row r="658" spans="4:13" x14ac:dyDescent="0.6">
      <c r="D658"/>
      <c r="E658"/>
      <c r="F658"/>
      <c r="G658"/>
      <c r="H658"/>
      <c r="I658"/>
      <c r="J658">
        <v>0</v>
      </c>
      <c r="K658" s="392">
        <v>-4.0899999999999999E-2</v>
      </c>
      <c r="L658" s="392">
        <v>-2.9399999999999999E-2</v>
      </c>
      <c r="M658" s="392">
        <v>-1.2200000000000001E-2</v>
      </c>
    </row>
    <row r="659" spans="4:13" x14ac:dyDescent="0.6">
      <c r="D659"/>
      <c r="E659"/>
      <c r="F659"/>
      <c r="G659"/>
      <c r="H659"/>
      <c r="I659"/>
      <c r="J659">
        <v>0</v>
      </c>
      <c r="K659" s="392">
        <v>-4.0899999999999999E-2</v>
      </c>
      <c r="L659" s="392">
        <v>-2.9399999999999999E-2</v>
      </c>
      <c r="M659" s="392">
        <v>-1.2200000000000001E-2</v>
      </c>
    </row>
    <row r="660" spans="4:13" x14ac:dyDescent="0.6">
      <c r="D660"/>
      <c r="E660"/>
      <c r="F660"/>
      <c r="G660"/>
      <c r="H660"/>
      <c r="I660"/>
      <c r="J660">
        <v>0</v>
      </c>
      <c r="K660" s="392">
        <v>-4.0899999999999999E-2</v>
      </c>
      <c r="L660" s="392">
        <v>-2.9399999999999999E-2</v>
      </c>
      <c r="M660" s="392">
        <v>-1.2200000000000001E-2</v>
      </c>
    </row>
    <row r="661" spans="4:13" x14ac:dyDescent="0.6">
      <c r="D661"/>
      <c r="E661"/>
      <c r="F661"/>
      <c r="G661"/>
      <c r="H661"/>
      <c r="I661"/>
      <c r="J661">
        <v>0</v>
      </c>
      <c r="K661" s="392">
        <v>-4.0899999999999999E-2</v>
      </c>
      <c r="L661" s="392">
        <v>-2.9399999999999999E-2</v>
      </c>
      <c r="M661" s="392">
        <v>-1.2200000000000001E-2</v>
      </c>
    </row>
    <row r="662" spans="4:13" x14ac:dyDescent="0.6">
      <c r="D662"/>
      <c r="E662"/>
      <c r="F662"/>
      <c r="G662"/>
      <c r="H662"/>
      <c r="I662"/>
      <c r="J662">
        <v>0</v>
      </c>
      <c r="K662" s="392">
        <v>-4.0899999999999999E-2</v>
      </c>
      <c r="L662" s="392">
        <v>-2.9399999999999999E-2</v>
      </c>
      <c r="M662" s="392">
        <v>-1.2200000000000001E-2</v>
      </c>
    </row>
    <row r="663" spans="4:13" x14ac:dyDescent="0.6">
      <c r="D663"/>
      <c r="E663"/>
      <c r="F663"/>
      <c r="G663"/>
      <c r="H663"/>
      <c r="I663"/>
      <c r="J663">
        <v>0</v>
      </c>
      <c r="K663" s="392">
        <v>-4.0899999999999999E-2</v>
      </c>
      <c r="L663" s="392">
        <v>-2.9399999999999999E-2</v>
      </c>
      <c r="M663" s="392">
        <v>-1.2200000000000001E-2</v>
      </c>
    </row>
    <row r="664" spans="4:13" x14ac:dyDescent="0.6">
      <c r="D664"/>
      <c r="E664"/>
      <c r="F664"/>
      <c r="G664"/>
      <c r="H664"/>
      <c r="I664"/>
      <c r="J664">
        <v>0</v>
      </c>
      <c r="K664" s="392">
        <v>-4.0899999999999999E-2</v>
      </c>
      <c r="L664" s="392">
        <v>-2.9399999999999999E-2</v>
      </c>
      <c r="M664" s="392">
        <v>-1.2200000000000001E-2</v>
      </c>
    </row>
    <row r="665" spans="4:13" x14ac:dyDescent="0.6">
      <c r="D665"/>
      <c r="E665"/>
      <c r="F665"/>
      <c r="G665"/>
      <c r="H665"/>
      <c r="I665"/>
      <c r="J665">
        <v>0</v>
      </c>
      <c r="K665" s="392">
        <v>-4.0899999999999999E-2</v>
      </c>
      <c r="L665" s="392">
        <v>-2.9399999999999999E-2</v>
      </c>
      <c r="M665" s="392">
        <v>-1.2200000000000001E-2</v>
      </c>
    </row>
    <row r="666" spans="4:13" x14ac:dyDescent="0.6">
      <c r="D666"/>
      <c r="E666"/>
      <c r="F666"/>
      <c r="G666"/>
      <c r="H666"/>
      <c r="I666"/>
      <c r="J666">
        <v>0</v>
      </c>
      <c r="K666" s="392">
        <v>-4.0899999999999999E-2</v>
      </c>
      <c r="L666" s="392">
        <v>-2.9399999999999999E-2</v>
      </c>
      <c r="M666" s="392">
        <v>-1.2200000000000001E-2</v>
      </c>
    </row>
    <row r="667" spans="4:13" x14ac:dyDescent="0.6">
      <c r="D667"/>
      <c r="E667"/>
      <c r="F667"/>
      <c r="G667"/>
      <c r="H667"/>
      <c r="I667"/>
      <c r="J667">
        <v>0</v>
      </c>
      <c r="K667" s="392">
        <v>-4.0899999999999999E-2</v>
      </c>
      <c r="L667" s="392">
        <v>-2.9399999999999999E-2</v>
      </c>
      <c r="M667" s="392">
        <v>-1.2200000000000001E-2</v>
      </c>
    </row>
    <row r="668" spans="4:13" x14ac:dyDescent="0.6">
      <c r="D668"/>
      <c r="E668"/>
      <c r="F668"/>
      <c r="G668"/>
      <c r="H668"/>
      <c r="I668"/>
      <c r="J668">
        <v>0</v>
      </c>
      <c r="K668" s="392">
        <v>-4.0899999999999999E-2</v>
      </c>
      <c r="L668" s="392">
        <v>-2.9399999999999999E-2</v>
      </c>
      <c r="M668" s="392">
        <v>-1.2200000000000001E-2</v>
      </c>
    </row>
    <row r="669" spans="4:13" x14ac:dyDescent="0.6">
      <c r="D669"/>
      <c r="E669"/>
      <c r="F669"/>
      <c r="G669"/>
      <c r="H669"/>
      <c r="I669"/>
      <c r="J669">
        <v>0</v>
      </c>
      <c r="K669" s="392">
        <v>-4.0899999999999999E-2</v>
      </c>
      <c r="L669" s="392">
        <v>-2.9399999999999999E-2</v>
      </c>
      <c r="M669" s="392">
        <v>-1.2200000000000001E-2</v>
      </c>
    </row>
    <row r="670" spans="4:13" x14ac:dyDescent="0.6">
      <c r="D670"/>
      <c r="E670"/>
      <c r="F670"/>
      <c r="G670"/>
      <c r="H670"/>
      <c r="I670"/>
      <c r="J670">
        <v>0</v>
      </c>
      <c r="K670" s="392">
        <v>-4.0899999999999999E-2</v>
      </c>
      <c r="L670" s="392">
        <v>-2.9399999999999999E-2</v>
      </c>
      <c r="M670" s="392">
        <v>-1.2200000000000001E-2</v>
      </c>
    </row>
    <row r="671" spans="4:13" x14ac:dyDescent="0.6">
      <c r="D671"/>
      <c r="E671"/>
      <c r="F671"/>
      <c r="G671"/>
      <c r="H671"/>
      <c r="I671"/>
      <c r="J671">
        <v>0</v>
      </c>
      <c r="K671" s="392">
        <v>-4.0899999999999999E-2</v>
      </c>
      <c r="L671" s="392">
        <v>-2.9399999999999999E-2</v>
      </c>
      <c r="M671" s="392">
        <v>-1.2200000000000001E-2</v>
      </c>
    </row>
    <row r="672" spans="4:13" x14ac:dyDescent="0.6">
      <c r="D672"/>
      <c r="E672"/>
      <c r="F672"/>
      <c r="G672"/>
      <c r="H672"/>
      <c r="I672"/>
      <c r="J672">
        <v>0</v>
      </c>
      <c r="K672" s="392">
        <v>-4.0899999999999999E-2</v>
      </c>
      <c r="L672" s="392">
        <v>-2.9399999999999999E-2</v>
      </c>
      <c r="M672" s="392">
        <v>-1.2200000000000001E-2</v>
      </c>
    </row>
    <row r="673" spans="4:13" x14ac:dyDescent="0.6">
      <c r="D673"/>
      <c r="E673"/>
      <c r="F673"/>
      <c r="G673"/>
      <c r="H673"/>
      <c r="I673"/>
      <c r="J673">
        <v>0</v>
      </c>
      <c r="K673" s="392">
        <v>-4.0899999999999999E-2</v>
      </c>
      <c r="L673" s="392">
        <v>-2.9399999999999999E-2</v>
      </c>
      <c r="M673" s="392">
        <v>-1.2200000000000001E-2</v>
      </c>
    </row>
    <row r="674" spans="4:13" x14ac:dyDescent="0.6">
      <c r="D674"/>
      <c r="E674"/>
      <c r="F674"/>
      <c r="G674"/>
      <c r="H674"/>
      <c r="I674"/>
      <c r="J674">
        <v>0</v>
      </c>
      <c r="K674" s="392">
        <v>-4.0899999999999999E-2</v>
      </c>
      <c r="L674" s="392">
        <v>-2.9399999999999999E-2</v>
      </c>
      <c r="M674" s="392">
        <v>-1.2200000000000001E-2</v>
      </c>
    </row>
    <row r="675" spans="4:13" x14ac:dyDescent="0.6">
      <c r="D675"/>
      <c r="E675"/>
      <c r="F675"/>
      <c r="G675"/>
      <c r="H675"/>
      <c r="I675"/>
      <c r="J675">
        <v>0</v>
      </c>
      <c r="K675" s="392">
        <v>-4.0899999999999999E-2</v>
      </c>
      <c r="L675" s="392">
        <v>-2.9399999999999999E-2</v>
      </c>
      <c r="M675" s="392">
        <v>-1.2200000000000001E-2</v>
      </c>
    </row>
    <row r="676" spans="4:13" x14ac:dyDescent="0.6">
      <c r="D676"/>
      <c r="E676"/>
      <c r="F676"/>
      <c r="G676"/>
      <c r="H676"/>
      <c r="I676"/>
      <c r="J676">
        <v>0</v>
      </c>
      <c r="K676" s="392">
        <v>-4.0899999999999999E-2</v>
      </c>
      <c r="L676" s="392">
        <v>-2.9399999999999999E-2</v>
      </c>
      <c r="M676" s="392">
        <v>-1.2200000000000001E-2</v>
      </c>
    </row>
    <row r="677" spans="4:13" x14ac:dyDescent="0.6">
      <c r="D677"/>
      <c r="E677"/>
      <c r="F677"/>
      <c r="G677"/>
      <c r="H677"/>
      <c r="I677"/>
      <c r="J677">
        <v>0</v>
      </c>
      <c r="K677" s="392">
        <v>-4.0899999999999999E-2</v>
      </c>
      <c r="L677" s="392">
        <v>-2.9399999999999999E-2</v>
      </c>
      <c r="M677" s="392">
        <v>-1.2200000000000001E-2</v>
      </c>
    </row>
    <row r="678" spans="4:13" x14ac:dyDescent="0.6">
      <c r="D678"/>
      <c r="E678"/>
      <c r="F678"/>
      <c r="G678"/>
      <c r="H678"/>
      <c r="I678"/>
      <c r="J678">
        <v>0</v>
      </c>
      <c r="K678" s="392">
        <v>-4.0899999999999999E-2</v>
      </c>
      <c r="L678" s="392">
        <v>-2.9399999999999999E-2</v>
      </c>
      <c r="M678" s="392">
        <v>-1.2200000000000001E-2</v>
      </c>
    </row>
    <row r="679" spans="4:13" x14ac:dyDescent="0.6">
      <c r="D679"/>
      <c r="E679"/>
      <c r="F679"/>
      <c r="G679"/>
      <c r="H679"/>
      <c r="I679"/>
      <c r="J679">
        <v>0</v>
      </c>
      <c r="K679" s="392">
        <v>-4.0899999999999999E-2</v>
      </c>
      <c r="L679" s="392">
        <v>-2.9399999999999999E-2</v>
      </c>
      <c r="M679" s="392">
        <v>-1.2200000000000001E-2</v>
      </c>
    </row>
    <row r="680" spans="4:13" x14ac:dyDescent="0.6">
      <c r="D680"/>
      <c r="E680"/>
      <c r="F680"/>
      <c r="G680"/>
      <c r="H680"/>
      <c r="I680"/>
      <c r="J680">
        <v>0</v>
      </c>
      <c r="K680" s="392">
        <v>-4.0899999999999999E-2</v>
      </c>
      <c r="L680" s="392">
        <v>-2.9399999999999999E-2</v>
      </c>
      <c r="M680" s="392">
        <v>-1.2200000000000001E-2</v>
      </c>
    </row>
    <row r="681" spans="4:13" x14ac:dyDescent="0.6">
      <c r="D681"/>
      <c r="E681"/>
      <c r="F681"/>
      <c r="G681"/>
      <c r="H681"/>
      <c r="I681"/>
      <c r="J681">
        <v>0</v>
      </c>
      <c r="K681" s="392">
        <v>-4.0899999999999999E-2</v>
      </c>
      <c r="L681" s="392">
        <v>-2.9399999999999999E-2</v>
      </c>
      <c r="M681" s="392">
        <v>-1.2200000000000001E-2</v>
      </c>
    </row>
    <row r="682" spans="4:13" x14ac:dyDescent="0.6">
      <c r="D682"/>
      <c r="E682"/>
      <c r="F682"/>
      <c r="G682"/>
      <c r="H682"/>
      <c r="I682"/>
      <c r="J682">
        <v>0</v>
      </c>
      <c r="K682" s="392">
        <v>-4.0899999999999999E-2</v>
      </c>
      <c r="L682" s="392">
        <v>-2.9399999999999999E-2</v>
      </c>
      <c r="M682" s="392">
        <v>-1.2200000000000001E-2</v>
      </c>
    </row>
    <row r="683" spans="4:13" x14ac:dyDescent="0.6">
      <c r="D683"/>
      <c r="E683"/>
      <c r="F683"/>
      <c r="G683"/>
      <c r="H683"/>
      <c r="I683"/>
      <c r="J683">
        <v>0</v>
      </c>
      <c r="K683" s="392">
        <v>-4.0899999999999999E-2</v>
      </c>
      <c r="L683" s="392">
        <v>-2.9399999999999999E-2</v>
      </c>
      <c r="M683" s="392">
        <v>-1.2200000000000001E-2</v>
      </c>
    </row>
    <row r="684" spans="4:13" x14ac:dyDescent="0.6">
      <c r="D684"/>
      <c r="E684"/>
      <c r="F684"/>
      <c r="G684"/>
      <c r="H684"/>
      <c r="I684"/>
      <c r="J684">
        <v>0</v>
      </c>
      <c r="K684" s="392">
        <v>-4.0899999999999999E-2</v>
      </c>
      <c r="L684" s="392">
        <v>-2.9399999999999999E-2</v>
      </c>
      <c r="M684" s="392">
        <v>-1.2200000000000001E-2</v>
      </c>
    </row>
    <row r="685" spans="4:13" x14ac:dyDescent="0.6">
      <c r="D685"/>
      <c r="E685"/>
      <c r="F685"/>
      <c r="G685"/>
      <c r="H685"/>
      <c r="I685"/>
      <c r="J685">
        <v>0</v>
      </c>
      <c r="K685" s="392">
        <v>-4.0899999999999999E-2</v>
      </c>
      <c r="L685" s="392">
        <v>-2.9399999999999999E-2</v>
      </c>
      <c r="M685" s="392">
        <v>-1.2200000000000001E-2</v>
      </c>
    </row>
    <row r="686" spans="4:13" x14ac:dyDescent="0.6">
      <c r="D686"/>
      <c r="E686"/>
      <c r="F686"/>
      <c r="G686"/>
      <c r="H686"/>
      <c r="I686"/>
      <c r="J686">
        <v>0</v>
      </c>
      <c r="K686" s="392">
        <v>-4.0899999999999999E-2</v>
      </c>
      <c r="L686" s="392">
        <v>-2.9399999999999999E-2</v>
      </c>
      <c r="M686" s="392">
        <v>-1.2200000000000001E-2</v>
      </c>
    </row>
    <row r="687" spans="4:13" x14ac:dyDescent="0.6">
      <c r="D687"/>
      <c r="E687"/>
      <c r="F687"/>
      <c r="G687"/>
      <c r="H687"/>
      <c r="I687"/>
      <c r="J687">
        <v>0</v>
      </c>
      <c r="K687" s="392">
        <v>-4.0899999999999999E-2</v>
      </c>
      <c r="L687" s="392">
        <v>-2.9399999999999999E-2</v>
      </c>
      <c r="M687" s="392">
        <v>-1.2200000000000001E-2</v>
      </c>
    </row>
    <row r="688" spans="4:13" x14ac:dyDescent="0.6">
      <c r="D688"/>
      <c r="E688"/>
      <c r="F688"/>
      <c r="G688"/>
      <c r="H688"/>
      <c r="I688"/>
      <c r="J688">
        <v>0</v>
      </c>
      <c r="K688" s="392">
        <v>-4.0899999999999999E-2</v>
      </c>
      <c r="L688" s="392">
        <v>-2.9399999999999999E-2</v>
      </c>
      <c r="M688" s="392">
        <v>-1.2200000000000001E-2</v>
      </c>
    </row>
    <row r="689" spans="4:13" x14ac:dyDescent="0.6">
      <c r="D689"/>
      <c r="E689"/>
      <c r="F689"/>
      <c r="G689"/>
      <c r="H689"/>
      <c r="I689"/>
      <c r="J689">
        <v>0</v>
      </c>
      <c r="K689" s="392">
        <v>-4.0899999999999999E-2</v>
      </c>
      <c r="L689" s="392">
        <v>-2.9399999999999999E-2</v>
      </c>
      <c r="M689" s="392">
        <v>-1.2200000000000001E-2</v>
      </c>
    </row>
    <row r="690" spans="4:13" x14ac:dyDescent="0.6">
      <c r="D690"/>
      <c r="E690"/>
      <c r="F690"/>
      <c r="G690"/>
      <c r="H690"/>
      <c r="I690"/>
      <c r="J690">
        <v>0</v>
      </c>
      <c r="K690" s="392">
        <v>-4.0899999999999999E-2</v>
      </c>
      <c r="L690" s="392">
        <v>-2.9399999999999999E-2</v>
      </c>
      <c r="M690" s="392">
        <v>-1.2200000000000001E-2</v>
      </c>
    </row>
    <row r="691" spans="4:13" x14ac:dyDescent="0.6">
      <c r="D691"/>
      <c r="E691"/>
      <c r="F691"/>
      <c r="G691"/>
      <c r="H691"/>
      <c r="I691"/>
      <c r="J691">
        <v>0</v>
      </c>
      <c r="K691" s="392">
        <v>-4.0899999999999999E-2</v>
      </c>
      <c r="L691" s="392">
        <v>-2.9399999999999999E-2</v>
      </c>
      <c r="M691" s="392">
        <v>-1.2200000000000001E-2</v>
      </c>
    </row>
    <row r="692" spans="4:13" x14ac:dyDescent="0.6">
      <c r="D692"/>
      <c r="E692"/>
      <c r="F692"/>
      <c r="G692"/>
      <c r="H692"/>
      <c r="I692"/>
      <c r="J692">
        <v>0</v>
      </c>
      <c r="K692" s="392">
        <v>-4.0899999999999999E-2</v>
      </c>
      <c r="L692" s="392">
        <v>-2.9399999999999999E-2</v>
      </c>
      <c r="M692" s="392">
        <v>-1.2200000000000001E-2</v>
      </c>
    </row>
    <row r="693" spans="4:13" x14ac:dyDescent="0.6">
      <c r="D693"/>
      <c r="E693"/>
      <c r="F693"/>
      <c r="G693"/>
      <c r="H693"/>
      <c r="I693"/>
      <c r="J693">
        <v>0</v>
      </c>
      <c r="K693" s="392">
        <v>-4.0899999999999999E-2</v>
      </c>
      <c r="L693" s="392">
        <v>-2.9399999999999999E-2</v>
      </c>
      <c r="M693" s="392">
        <v>-1.2200000000000001E-2</v>
      </c>
    </row>
    <row r="694" spans="4:13" x14ac:dyDescent="0.6">
      <c r="D694"/>
      <c r="E694"/>
      <c r="F694"/>
      <c r="G694"/>
      <c r="H694"/>
      <c r="I694"/>
      <c r="J694">
        <v>0</v>
      </c>
      <c r="K694" s="392">
        <v>-4.0899999999999999E-2</v>
      </c>
      <c r="L694" s="392">
        <v>-2.9399999999999999E-2</v>
      </c>
      <c r="M694" s="392">
        <v>-1.2200000000000001E-2</v>
      </c>
    </row>
    <row r="695" spans="4:13" x14ac:dyDescent="0.6">
      <c r="D695"/>
      <c r="E695"/>
      <c r="F695"/>
      <c r="G695"/>
      <c r="H695"/>
      <c r="I695"/>
      <c r="J695">
        <v>0</v>
      </c>
      <c r="K695" s="392">
        <v>-4.0899999999999999E-2</v>
      </c>
      <c r="L695" s="392">
        <v>-2.9399999999999999E-2</v>
      </c>
      <c r="M695" s="392">
        <v>-1.2200000000000001E-2</v>
      </c>
    </row>
    <row r="696" spans="4:13" x14ac:dyDescent="0.6">
      <c r="D696"/>
      <c r="E696"/>
      <c r="F696"/>
      <c r="G696"/>
      <c r="H696"/>
      <c r="I696"/>
      <c r="J696">
        <v>0</v>
      </c>
      <c r="K696" s="392">
        <v>-4.0899999999999999E-2</v>
      </c>
      <c r="L696" s="392">
        <v>-2.9399999999999999E-2</v>
      </c>
      <c r="M696" s="392">
        <v>-1.2200000000000001E-2</v>
      </c>
    </row>
    <row r="697" spans="4:13" x14ac:dyDescent="0.6">
      <c r="D697"/>
      <c r="E697"/>
      <c r="F697"/>
      <c r="G697"/>
      <c r="H697"/>
      <c r="I697"/>
      <c r="J697">
        <v>0</v>
      </c>
      <c r="K697" s="392">
        <v>-4.0899999999999999E-2</v>
      </c>
      <c r="L697" s="392">
        <v>-2.9399999999999999E-2</v>
      </c>
      <c r="M697" s="392">
        <v>-1.2200000000000001E-2</v>
      </c>
    </row>
    <row r="698" spans="4:13" x14ac:dyDescent="0.6">
      <c r="D698"/>
      <c r="E698"/>
      <c r="F698"/>
      <c r="G698"/>
      <c r="H698"/>
      <c r="I698"/>
      <c r="J698">
        <v>0</v>
      </c>
      <c r="K698" s="392">
        <v>-4.0899999999999999E-2</v>
      </c>
      <c r="L698" s="392">
        <v>-2.9399999999999999E-2</v>
      </c>
      <c r="M698" s="392">
        <v>-1.2200000000000001E-2</v>
      </c>
    </row>
    <row r="699" spans="4:13" x14ac:dyDescent="0.6">
      <c r="D699"/>
      <c r="E699"/>
      <c r="F699"/>
      <c r="G699"/>
      <c r="H699"/>
      <c r="I699"/>
      <c r="J699">
        <v>0</v>
      </c>
      <c r="K699" s="392">
        <v>-4.0899999999999999E-2</v>
      </c>
      <c r="L699" s="392">
        <v>-2.9399999999999999E-2</v>
      </c>
      <c r="M699" s="392">
        <v>-1.2200000000000001E-2</v>
      </c>
    </row>
    <row r="700" spans="4:13" x14ac:dyDescent="0.6">
      <c r="D700"/>
      <c r="E700"/>
      <c r="F700"/>
      <c r="G700"/>
      <c r="H700"/>
      <c r="I700"/>
      <c r="J700">
        <v>0</v>
      </c>
      <c r="K700" s="392">
        <v>-4.0899999999999999E-2</v>
      </c>
      <c r="L700" s="392">
        <v>-2.9399999999999999E-2</v>
      </c>
      <c r="M700" s="392">
        <v>-1.2200000000000001E-2</v>
      </c>
    </row>
    <row r="701" spans="4:13" x14ac:dyDescent="0.6">
      <c r="D701"/>
      <c r="E701"/>
      <c r="F701"/>
      <c r="G701"/>
      <c r="H701"/>
      <c r="I701"/>
      <c r="J701">
        <v>0</v>
      </c>
      <c r="K701" s="392">
        <v>-4.0899999999999999E-2</v>
      </c>
      <c r="L701" s="392">
        <v>-2.9399999999999999E-2</v>
      </c>
      <c r="M701" s="392">
        <v>-1.2200000000000001E-2</v>
      </c>
    </row>
    <row r="702" spans="4:13" x14ac:dyDescent="0.6">
      <c r="D702"/>
      <c r="E702"/>
      <c r="F702"/>
      <c r="G702"/>
      <c r="H702"/>
      <c r="I702"/>
      <c r="J702">
        <v>0</v>
      </c>
      <c r="K702" s="392">
        <v>-4.0899999999999999E-2</v>
      </c>
      <c r="L702" s="392">
        <v>-2.9399999999999999E-2</v>
      </c>
      <c r="M702" s="392">
        <v>-1.2200000000000001E-2</v>
      </c>
    </row>
    <row r="703" spans="4:13" x14ac:dyDescent="0.6">
      <c r="D703"/>
      <c r="E703"/>
      <c r="F703"/>
      <c r="G703"/>
      <c r="H703"/>
      <c r="I703"/>
      <c r="J703">
        <v>0</v>
      </c>
      <c r="K703" s="392">
        <v>-4.0899999999999999E-2</v>
      </c>
      <c r="L703" s="392">
        <v>-2.9399999999999999E-2</v>
      </c>
      <c r="M703" s="392">
        <v>-1.2200000000000001E-2</v>
      </c>
    </row>
    <row r="704" spans="4:13" x14ac:dyDescent="0.6">
      <c r="D704"/>
      <c r="E704"/>
      <c r="F704"/>
      <c r="G704"/>
      <c r="H704"/>
      <c r="I704"/>
      <c r="J704">
        <v>0</v>
      </c>
      <c r="K704" s="392">
        <v>-4.0899999999999999E-2</v>
      </c>
      <c r="L704" s="392">
        <v>-2.9399999999999999E-2</v>
      </c>
      <c r="M704" s="392">
        <v>-1.2200000000000001E-2</v>
      </c>
    </row>
    <row r="705" spans="4:13" x14ac:dyDescent="0.6">
      <c r="D705"/>
      <c r="E705"/>
      <c r="F705"/>
      <c r="G705"/>
      <c r="H705"/>
      <c r="I705"/>
      <c r="J705">
        <v>0</v>
      </c>
      <c r="K705" s="392">
        <v>-4.0899999999999999E-2</v>
      </c>
      <c r="L705" s="392">
        <v>-2.9399999999999999E-2</v>
      </c>
      <c r="M705" s="392">
        <v>-1.2200000000000001E-2</v>
      </c>
    </row>
    <row r="706" spans="4:13" x14ac:dyDescent="0.6">
      <c r="D706"/>
      <c r="E706"/>
      <c r="F706"/>
      <c r="G706"/>
      <c r="H706"/>
      <c r="I706"/>
      <c r="J706">
        <v>0</v>
      </c>
      <c r="K706" s="392">
        <v>-4.0899999999999999E-2</v>
      </c>
      <c r="L706" s="392">
        <v>-2.9399999999999999E-2</v>
      </c>
      <c r="M706" s="392">
        <v>-1.2200000000000001E-2</v>
      </c>
    </row>
    <row r="707" spans="4:13" x14ac:dyDescent="0.6">
      <c r="D707"/>
      <c r="E707"/>
      <c r="F707"/>
      <c r="G707"/>
      <c r="H707"/>
      <c r="I707"/>
      <c r="J707">
        <v>0</v>
      </c>
      <c r="K707" s="392">
        <v>-4.0899999999999999E-2</v>
      </c>
      <c r="L707" s="392">
        <v>-2.9399999999999999E-2</v>
      </c>
      <c r="M707" s="392">
        <v>-1.2200000000000001E-2</v>
      </c>
    </row>
    <row r="708" spans="4:13" x14ac:dyDescent="0.6">
      <c r="D708"/>
      <c r="E708"/>
      <c r="F708"/>
      <c r="G708"/>
      <c r="H708"/>
      <c r="I708"/>
      <c r="J708">
        <v>0</v>
      </c>
      <c r="K708" s="392">
        <v>-4.0899999999999999E-2</v>
      </c>
      <c r="L708" s="392">
        <v>-2.9399999999999999E-2</v>
      </c>
      <c r="M708" s="392">
        <v>-1.2200000000000001E-2</v>
      </c>
    </row>
    <row r="709" spans="4:13" x14ac:dyDescent="0.6">
      <c r="D709"/>
      <c r="E709"/>
      <c r="F709"/>
      <c r="G709"/>
      <c r="H709"/>
      <c r="I709"/>
      <c r="J709">
        <v>0</v>
      </c>
      <c r="K709" s="392">
        <v>-4.0899999999999999E-2</v>
      </c>
      <c r="L709" s="392">
        <v>-2.9399999999999999E-2</v>
      </c>
      <c r="M709" s="392">
        <v>-1.2200000000000001E-2</v>
      </c>
    </row>
    <row r="710" spans="4:13" x14ac:dyDescent="0.6">
      <c r="D710"/>
      <c r="E710"/>
      <c r="F710"/>
      <c r="G710"/>
      <c r="H710"/>
      <c r="I710"/>
      <c r="J710">
        <v>0</v>
      </c>
      <c r="K710" s="392">
        <v>-4.0899999999999999E-2</v>
      </c>
      <c r="L710" s="392">
        <v>-2.9399999999999999E-2</v>
      </c>
      <c r="M710" s="392">
        <v>-1.2200000000000001E-2</v>
      </c>
    </row>
    <row r="711" spans="4:13" x14ac:dyDescent="0.6">
      <c r="D711"/>
      <c r="E711"/>
      <c r="F711"/>
      <c r="G711"/>
      <c r="H711"/>
      <c r="I711"/>
      <c r="J711">
        <v>0</v>
      </c>
      <c r="K711" s="392">
        <v>-4.0899999999999999E-2</v>
      </c>
      <c r="L711" s="392">
        <v>-2.9399999999999999E-2</v>
      </c>
      <c r="M711" s="392">
        <v>-1.2200000000000001E-2</v>
      </c>
    </row>
    <row r="712" spans="4:13" x14ac:dyDescent="0.6">
      <c r="D712"/>
      <c r="E712"/>
      <c r="F712"/>
      <c r="G712"/>
      <c r="H712"/>
      <c r="I712"/>
      <c r="J712">
        <v>0</v>
      </c>
      <c r="K712" s="392">
        <v>-4.0899999999999999E-2</v>
      </c>
      <c r="L712" s="392">
        <v>-2.9399999999999999E-2</v>
      </c>
      <c r="M712" s="392">
        <v>-1.2200000000000001E-2</v>
      </c>
    </row>
    <row r="713" spans="4:13" x14ac:dyDescent="0.6">
      <c r="D713"/>
      <c r="E713"/>
      <c r="F713"/>
      <c r="G713"/>
      <c r="H713"/>
      <c r="I713"/>
      <c r="J713">
        <v>0</v>
      </c>
      <c r="K713" s="392">
        <v>-4.0899999999999999E-2</v>
      </c>
      <c r="L713" s="392">
        <v>-2.9399999999999999E-2</v>
      </c>
      <c r="M713" s="392">
        <v>-1.2200000000000001E-2</v>
      </c>
    </row>
    <row r="714" spans="4:13" x14ac:dyDescent="0.6">
      <c r="D714"/>
      <c r="E714"/>
      <c r="F714"/>
      <c r="G714"/>
      <c r="H714"/>
      <c r="I714"/>
      <c r="J714">
        <v>0</v>
      </c>
      <c r="K714" s="392">
        <v>-4.0899999999999999E-2</v>
      </c>
      <c r="L714" s="392">
        <v>-2.9399999999999999E-2</v>
      </c>
      <c r="M714" s="392">
        <v>-1.2200000000000001E-2</v>
      </c>
    </row>
    <row r="715" spans="4:13" x14ac:dyDescent="0.6">
      <c r="D715"/>
      <c r="E715"/>
      <c r="F715"/>
      <c r="G715"/>
      <c r="H715"/>
      <c r="I715"/>
      <c r="J715">
        <v>0</v>
      </c>
      <c r="K715" s="392">
        <v>-4.0899999999999999E-2</v>
      </c>
      <c r="L715" s="392">
        <v>-2.9399999999999999E-2</v>
      </c>
      <c r="M715" s="392">
        <v>-1.2200000000000001E-2</v>
      </c>
    </row>
    <row r="716" spans="4:13" x14ac:dyDescent="0.6">
      <c r="D716"/>
      <c r="E716"/>
      <c r="F716"/>
      <c r="G716"/>
      <c r="H716"/>
      <c r="I716"/>
      <c r="J716">
        <v>0</v>
      </c>
      <c r="K716" s="392">
        <v>-4.0899999999999999E-2</v>
      </c>
      <c r="L716" s="392">
        <v>-2.9399999999999999E-2</v>
      </c>
      <c r="M716" s="392">
        <v>-1.2200000000000001E-2</v>
      </c>
    </row>
    <row r="717" spans="4:13" x14ac:dyDescent="0.6">
      <c r="D717"/>
      <c r="E717"/>
      <c r="F717"/>
      <c r="G717"/>
      <c r="H717"/>
      <c r="I717"/>
      <c r="J717">
        <v>0</v>
      </c>
      <c r="K717" s="392">
        <v>-4.0899999999999999E-2</v>
      </c>
      <c r="L717" s="392">
        <v>-2.9399999999999999E-2</v>
      </c>
      <c r="M717" s="392">
        <v>-1.2200000000000001E-2</v>
      </c>
    </row>
    <row r="718" spans="4:13" x14ac:dyDescent="0.6">
      <c r="D718"/>
      <c r="E718"/>
      <c r="F718"/>
      <c r="G718"/>
      <c r="H718"/>
      <c r="I718"/>
      <c r="J718">
        <v>0</v>
      </c>
      <c r="K718" s="392">
        <v>-4.0899999999999999E-2</v>
      </c>
      <c r="L718" s="392">
        <v>-2.9399999999999999E-2</v>
      </c>
      <c r="M718" s="392">
        <v>-1.2200000000000001E-2</v>
      </c>
    </row>
    <row r="719" spans="4:13" x14ac:dyDescent="0.6">
      <c r="D719"/>
      <c r="E719"/>
      <c r="F719"/>
      <c r="G719"/>
      <c r="H719"/>
      <c r="I719"/>
      <c r="J719">
        <v>0</v>
      </c>
      <c r="K719" s="392">
        <v>-4.0899999999999999E-2</v>
      </c>
      <c r="L719" s="392">
        <v>-2.9399999999999999E-2</v>
      </c>
      <c r="M719" s="392">
        <v>-1.2200000000000001E-2</v>
      </c>
    </row>
    <row r="720" spans="4:13" x14ac:dyDescent="0.6">
      <c r="D720"/>
      <c r="E720"/>
      <c r="F720"/>
      <c r="G720"/>
      <c r="H720"/>
      <c r="I720"/>
      <c r="J720">
        <v>0</v>
      </c>
      <c r="K720" s="392">
        <v>-4.0899999999999999E-2</v>
      </c>
      <c r="L720" s="392">
        <v>-2.9399999999999999E-2</v>
      </c>
      <c r="M720" s="392">
        <v>-1.2200000000000001E-2</v>
      </c>
    </row>
    <row r="721" spans="4:13" x14ac:dyDescent="0.6">
      <c r="D721"/>
      <c r="E721"/>
      <c r="F721"/>
      <c r="G721"/>
      <c r="H721"/>
      <c r="I721"/>
      <c r="J721">
        <v>0</v>
      </c>
      <c r="K721" s="392">
        <v>-4.0899999999999999E-2</v>
      </c>
      <c r="L721" s="392">
        <v>-2.9399999999999999E-2</v>
      </c>
      <c r="M721" s="392">
        <v>-1.2200000000000001E-2</v>
      </c>
    </row>
    <row r="722" spans="4:13" x14ac:dyDescent="0.6">
      <c r="D722"/>
      <c r="E722"/>
      <c r="F722"/>
      <c r="G722"/>
      <c r="H722"/>
      <c r="I722"/>
      <c r="J722">
        <v>0</v>
      </c>
      <c r="K722" s="392">
        <v>-4.0899999999999999E-2</v>
      </c>
      <c r="L722" s="392">
        <v>-2.9399999999999999E-2</v>
      </c>
      <c r="M722" s="392">
        <v>-1.2200000000000001E-2</v>
      </c>
    </row>
    <row r="723" spans="4:13" x14ac:dyDescent="0.6">
      <c r="D723"/>
      <c r="E723"/>
      <c r="F723"/>
      <c r="G723"/>
      <c r="H723"/>
      <c r="I723"/>
      <c r="J723">
        <v>0</v>
      </c>
      <c r="K723" s="392">
        <v>-4.0899999999999999E-2</v>
      </c>
      <c r="L723" s="392">
        <v>-2.9399999999999999E-2</v>
      </c>
      <c r="M723" s="392">
        <v>-1.2200000000000001E-2</v>
      </c>
    </row>
    <row r="724" spans="4:13" x14ac:dyDescent="0.6">
      <c r="D724"/>
      <c r="E724"/>
      <c r="F724"/>
      <c r="G724"/>
      <c r="H724"/>
      <c r="I724"/>
      <c r="J724">
        <v>0</v>
      </c>
      <c r="K724" s="392">
        <v>-4.0899999999999999E-2</v>
      </c>
      <c r="L724" s="392">
        <v>-2.9399999999999999E-2</v>
      </c>
      <c r="M724" s="392">
        <v>-1.2200000000000001E-2</v>
      </c>
    </row>
    <row r="725" spans="4:13" x14ac:dyDescent="0.6">
      <c r="D725"/>
      <c r="E725"/>
      <c r="F725"/>
      <c r="G725"/>
      <c r="H725"/>
      <c r="I725"/>
      <c r="J725">
        <v>0</v>
      </c>
      <c r="K725" s="392">
        <v>-4.0899999999999999E-2</v>
      </c>
      <c r="L725" s="392">
        <v>-2.9399999999999999E-2</v>
      </c>
      <c r="M725" s="392">
        <v>-1.2200000000000001E-2</v>
      </c>
    </row>
    <row r="726" spans="4:13" x14ac:dyDescent="0.6">
      <c r="D726"/>
      <c r="E726"/>
      <c r="F726"/>
      <c r="G726"/>
      <c r="H726"/>
      <c r="I726"/>
      <c r="J726">
        <v>0</v>
      </c>
      <c r="K726" s="392">
        <v>-4.0899999999999999E-2</v>
      </c>
      <c r="L726" s="392">
        <v>-2.9399999999999999E-2</v>
      </c>
      <c r="M726" s="392">
        <v>-1.2200000000000001E-2</v>
      </c>
    </row>
    <row r="727" spans="4:13" x14ac:dyDescent="0.6">
      <c r="D727"/>
      <c r="E727"/>
      <c r="F727"/>
      <c r="G727"/>
      <c r="H727"/>
      <c r="I727"/>
      <c r="J727">
        <v>0</v>
      </c>
      <c r="K727" s="392">
        <v>-4.0899999999999999E-2</v>
      </c>
      <c r="L727" s="392">
        <v>-2.9399999999999999E-2</v>
      </c>
      <c r="M727" s="392">
        <v>-1.2200000000000001E-2</v>
      </c>
    </row>
    <row r="728" spans="4:13" x14ac:dyDescent="0.6">
      <c r="D728"/>
      <c r="E728"/>
      <c r="F728"/>
      <c r="G728"/>
      <c r="H728"/>
      <c r="I728"/>
      <c r="J728">
        <v>0</v>
      </c>
      <c r="K728" s="392">
        <v>-4.0899999999999999E-2</v>
      </c>
      <c r="L728" s="392">
        <v>-2.9399999999999999E-2</v>
      </c>
      <c r="M728" s="392">
        <v>-1.2200000000000001E-2</v>
      </c>
    </row>
    <row r="729" spans="4:13" x14ac:dyDescent="0.6">
      <c r="D729"/>
      <c r="E729"/>
      <c r="F729"/>
      <c r="G729"/>
      <c r="H729"/>
      <c r="I729"/>
      <c r="J729">
        <v>0</v>
      </c>
      <c r="K729" s="392">
        <v>-4.0899999999999999E-2</v>
      </c>
      <c r="L729" s="392">
        <v>-2.9399999999999999E-2</v>
      </c>
      <c r="M729" s="392">
        <v>-1.2200000000000001E-2</v>
      </c>
    </row>
    <row r="730" spans="4:13" x14ac:dyDescent="0.6">
      <c r="D730"/>
      <c r="E730"/>
      <c r="F730"/>
      <c r="G730"/>
      <c r="H730"/>
      <c r="I730"/>
      <c r="J730">
        <v>0</v>
      </c>
      <c r="K730" s="392">
        <v>-4.0899999999999999E-2</v>
      </c>
      <c r="L730" s="392">
        <v>-2.9399999999999999E-2</v>
      </c>
      <c r="M730" s="392">
        <v>-1.2200000000000001E-2</v>
      </c>
    </row>
    <row r="731" spans="4:13" x14ac:dyDescent="0.6">
      <c r="D731"/>
      <c r="E731"/>
      <c r="F731"/>
      <c r="G731"/>
      <c r="H731"/>
      <c r="I731"/>
      <c r="J731">
        <v>0</v>
      </c>
      <c r="K731" s="392">
        <v>-4.0899999999999999E-2</v>
      </c>
      <c r="L731" s="392">
        <v>-2.9399999999999999E-2</v>
      </c>
      <c r="M731" s="392">
        <v>-1.2200000000000001E-2</v>
      </c>
    </row>
    <row r="732" spans="4:13" x14ac:dyDescent="0.6">
      <c r="D732"/>
      <c r="E732"/>
      <c r="F732"/>
      <c r="G732"/>
      <c r="H732"/>
      <c r="I732"/>
      <c r="J732">
        <v>0</v>
      </c>
      <c r="K732" s="392">
        <v>-4.0899999999999999E-2</v>
      </c>
      <c r="L732" s="392">
        <v>-2.9399999999999999E-2</v>
      </c>
      <c r="M732" s="392">
        <v>-1.2200000000000001E-2</v>
      </c>
    </row>
    <row r="733" spans="4:13" x14ac:dyDescent="0.6">
      <c r="D733"/>
      <c r="E733"/>
      <c r="F733"/>
      <c r="G733"/>
      <c r="H733"/>
      <c r="I733"/>
      <c r="J733">
        <v>0</v>
      </c>
      <c r="K733" s="392">
        <v>-4.0899999999999999E-2</v>
      </c>
      <c r="L733" s="392">
        <v>-2.9399999999999999E-2</v>
      </c>
      <c r="M733" s="392">
        <v>-1.2200000000000001E-2</v>
      </c>
    </row>
    <row r="734" spans="4:13" x14ac:dyDescent="0.6">
      <c r="D734"/>
      <c r="E734"/>
      <c r="F734"/>
      <c r="G734"/>
      <c r="H734"/>
      <c r="I734"/>
      <c r="J734">
        <v>0</v>
      </c>
      <c r="K734" s="392">
        <v>-4.0899999999999999E-2</v>
      </c>
      <c r="L734" s="392">
        <v>-2.9399999999999999E-2</v>
      </c>
      <c r="M734" s="392">
        <v>-1.2200000000000001E-2</v>
      </c>
    </row>
    <row r="735" spans="4:13" x14ac:dyDescent="0.6">
      <c r="D735"/>
      <c r="E735"/>
      <c r="F735"/>
      <c r="G735"/>
      <c r="H735"/>
      <c r="I735"/>
      <c r="J735">
        <v>0</v>
      </c>
      <c r="K735" s="392">
        <v>-4.0899999999999999E-2</v>
      </c>
      <c r="L735" s="392">
        <v>-2.9399999999999999E-2</v>
      </c>
      <c r="M735" s="392">
        <v>-1.2200000000000001E-2</v>
      </c>
    </row>
    <row r="736" spans="4:13" x14ac:dyDescent="0.6">
      <c r="D736"/>
      <c r="E736"/>
      <c r="F736"/>
      <c r="G736"/>
      <c r="H736"/>
      <c r="I736"/>
      <c r="J736">
        <v>0</v>
      </c>
      <c r="K736" s="392">
        <v>-4.0899999999999999E-2</v>
      </c>
      <c r="L736" s="392">
        <v>-2.9399999999999999E-2</v>
      </c>
      <c r="M736" s="392">
        <v>-1.2200000000000001E-2</v>
      </c>
    </row>
    <row r="737" spans="4:13" x14ac:dyDescent="0.6">
      <c r="D737"/>
      <c r="E737"/>
      <c r="F737"/>
      <c r="G737"/>
      <c r="H737"/>
      <c r="I737"/>
      <c r="J737">
        <v>0</v>
      </c>
      <c r="K737" s="392">
        <v>-4.0899999999999999E-2</v>
      </c>
      <c r="L737" s="392">
        <v>-2.9399999999999999E-2</v>
      </c>
      <c r="M737" s="392">
        <v>-1.2200000000000001E-2</v>
      </c>
    </row>
    <row r="738" spans="4:13" x14ac:dyDescent="0.6">
      <c r="D738"/>
      <c r="E738"/>
      <c r="F738"/>
      <c r="G738"/>
      <c r="H738"/>
      <c r="I738"/>
      <c r="J738">
        <v>0</v>
      </c>
      <c r="K738" s="392">
        <v>-4.0899999999999999E-2</v>
      </c>
      <c r="L738" s="392">
        <v>-2.9399999999999999E-2</v>
      </c>
      <c r="M738" s="392">
        <v>-1.2200000000000001E-2</v>
      </c>
    </row>
    <row r="739" spans="4:13" x14ac:dyDescent="0.6">
      <c r="D739"/>
      <c r="E739"/>
      <c r="F739"/>
      <c r="G739"/>
      <c r="H739"/>
      <c r="I739"/>
      <c r="J739">
        <v>0</v>
      </c>
      <c r="K739" s="392">
        <v>-4.0899999999999999E-2</v>
      </c>
      <c r="L739" s="392">
        <v>-2.9399999999999999E-2</v>
      </c>
      <c r="M739" s="392">
        <v>-1.2200000000000001E-2</v>
      </c>
    </row>
    <row r="740" spans="4:13" x14ac:dyDescent="0.6">
      <c r="D740"/>
      <c r="E740"/>
      <c r="F740"/>
      <c r="G740"/>
      <c r="H740"/>
      <c r="I740"/>
      <c r="J740">
        <v>0</v>
      </c>
      <c r="K740" s="392">
        <v>-4.0899999999999999E-2</v>
      </c>
      <c r="L740" s="392">
        <v>-2.9399999999999999E-2</v>
      </c>
      <c r="M740" s="392">
        <v>-1.2200000000000001E-2</v>
      </c>
    </row>
    <row r="741" spans="4:13" x14ac:dyDescent="0.6">
      <c r="D741"/>
      <c r="E741"/>
      <c r="F741"/>
      <c r="G741"/>
      <c r="H741"/>
      <c r="I741"/>
      <c r="J741">
        <v>0</v>
      </c>
      <c r="K741" s="392">
        <v>-4.0899999999999999E-2</v>
      </c>
      <c r="L741" s="392">
        <v>-2.9399999999999999E-2</v>
      </c>
      <c r="M741" s="392">
        <v>-1.2200000000000001E-2</v>
      </c>
    </row>
    <row r="742" spans="4:13" x14ac:dyDescent="0.6">
      <c r="D742"/>
      <c r="E742"/>
      <c r="F742"/>
      <c r="G742"/>
      <c r="H742"/>
      <c r="I742"/>
      <c r="J742">
        <v>0</v>
      </c>
      <c r="K742" s="392">
        <v>-4.0899999999999999E-2</v>
      </c>
      <c r="L742" s="392">
        <v>-2.9399999999999999E-2</v>
      </c>
      <c r="M742" s="392">
        <v>-1.2200000000000001E-2</v>
      </c>
    </row>
    <row r="743" spans="4:13" x14ac:dyDescent="0.6">
      <c r="D743"/>
      <c r="E743"/>
      <c r="F743"/>
      <c r="G743"/>
      <c r="H743"/>
      <c r="I743"/>
      <c r="J743">
        <v>0</v>
      </c>
      <c r="K743" s="392">
        <v>-4.0899999999999999E-2</v>
      </c>
      <c r="L743" s="392">
        <v>-2.9399999999999999E-2</v>
      </c>
      <c r="M743" s="392">
        <v>-1.2200000000000001E-2</v>
      </c>
    </row>
    <row r="744" spans="4:13" x14ac:dyDescent="0.6">
      <c r="D744"/>
      <c r="E744"/>
      <c r="F744"/>
      <c r="G744"/>
      <c r="H744"/>
      <c r="I744"/>
      <c r="J744">
        <v>0</v>
      </c>
      <c r="K744" s="392">
        <v>-4.0899999999999999E-2</v>
      </c>
      <c r="L744" s="392">
        <v>-2.9399999999999999E-2</v>
      </c>
      <c r="M744" s="392">
        <v>-1.2200000000000001E-2</v>
      </c>
    </row>
    <row r="745" spans="4:13" x14ac:dyDescent="0.6">
      <c r="D745"/>
      <c r="E745"/>
      <c r="F745"/>
      <c r="G745"/>
      <c r="H745"/>
      <c r="I745"/>
      <c r="J745">
        <v>0</v>
      </c>
      <c r="K745" s="392">
        <v>-4.0899999999999999E-2</v>
      </c>
      <c r="L745" s="392">
        <v>-2.9399999999999999E-2</v>
      </c>
      <c r="M745" s="392">
        <v>-1.2200000000000001E-2</v>
      </c>
    </row>
    <row r="746" spans="4:13" x14ac:dyDescent="0.6">
      <c r="D746"/>
      <c r="E746"/>
      <c r="F746"/>
      <c r="G746"/>
      <c r="H746"/>
      <c r="I746"/>
      <c r="J746">
        <v>0</v>
      </c>
      <c r="K746" s="392">
        <v>-4.0899999999999999E-2</v>
      </c>
      <c r="L746" s="392">
        <v>-2.9399999999999999E-2</v>
      </c>
      <c r="M746" s="392">
        <v>-1.2200000000000001E-2</v>
      </c>
    </row>
    <row r="747" spans="4:13" x14ac:dyDescent="0.6">
      <c r="D747"/>
      <c r="E747"/>
      <c r="F747"/>
      <c r="G747"/>
      <c r="H747"/>
      <c r="I747"/>
      <c r="J747">
        <v>0</v>
      </c>
      <c r="K747" s="392">
        <v>-4.0899999999999999E-2</v>
      </c>
      <c r="L747" s="392">
        <v>-2.9399999999999999E-2</v>
      </c>
      <c r="M747" s="392">
        <v>-1.2200000000000001E-2</v>
      </c>
    </row>
    <row r="748" spans="4:13" x14ac:dyDescent="0.6">
      <c r="D748"/>
      <c r="E748"/>
      <c r="F748"/>
      <c r="G748"/>
      <c r="H748"/>
      <c r="I748"/>
      <c r="J748">
        <v>0</v>
      </c>
      <c r="K748" s="392">
        <v>-4.0899999999999999E-2</v>
      </c>
      <c r="L748" s="392">
        <v>-2.9399999999999999E-2</v>
      </c>
      <c r="M748" s="392">
        <v>-1.2200000000000001E-2</v>
      </c>
    </row>
    <row r="749" spans="4:13" x14ac:dyDescent="0.6">
      <c r="D749"/>
      <c r="E749"/>
      <c r="F749"/>
      <c r="G749"/>
      <c r="H749"/>
      <c r="I749"/>
      <c r="J749">
        <v>0</v>
      </c>
      <c r="K749" s="392">
        <v>-4.0899999999999999E-2</v>
      </c>
      <c r="L749" s="392">
        <v>-2.9399999999999999E-2</v>
      </c>
      <c r="M749" s="392">
        <v>-1.2200000000000001E-2</v>
      </c>
    </row>
    <row r="750" spans="4:13" x14ac:dyDescent="0.6">
      <c r="D750"/>
      <c r="E750"/>
      <c r="F750"/>
      <c r="G750"/>
      <c r="H750"/>
      <c r="I750"/>
      <c r="J750">
        <v>0</v>
      </c>
      <c r="K750" s="392">
        <v>-4.0899999999999999E-2</v>
      </c>
      <c r="L750" s="392">
        <v>-2.9399999999999999E-2</v>
      </c>
      <c r="M750" s="392">
        <v>-1.2200000000000001E-2</v>
      </c>
    </row>
    <row r="751" spans="4:13" x14ac:dyDescent="0.6">
      <c r="D751"/>
      <c r="E751"/>
      <c r="F751"/>
      <c r="G751"/>
      <c r="H751"/>
      <c r="I751"/>
      <c r="J751">
        <v>0</v>
      </c>
      <c r="K751" s="392">
        <v>-4.0899999999999999E-2</v>
      </c>
      <c r="L751" s="392">
        <v>-2.9399999999999999E-2</v>
      </c>
      <c r="M751" s="392">
        <v>-1.2200000000000001E-2</v>
      </c>
    </row>
    <row r="752" spans="4:13" x14ac:dyDescent="0.6">
      <c r="D752"/>
      <c r="E752"/>
      <c r="F752"/>
      <c r="G752"/>
      <c r="H752"/>
      <c r="I752"/>
      <c r="J752">
        <v>0</v>
      </c>
      <c r="K752" s="392">
        <v>-4.0899999999999999E-2</v>
      </c>
      <c r="L752" s="392">
        <v>-2.9399999999999999E-2</v>
      </c>
      <c r="M752" s="392">
        <v>-1.2200000000000001E-2</v>
      </c>
    </row>
    <row r="753" spans="4:13" x14ac:dyDescent="0.6">
      <c r="D753"/>
      <c r="E753"/>
      <c r="F753"/>
      <c r="G753"/>
      <c r="H753"/>
      <c r="I753"/>
      <c r="J753">
        <v>0</v>
      </c>
      <c r="K753" s="392">
        <v>-4.0899999999999999E-2</v>
      </c>
      <c r="L753" s="392">
        <v>-2.9399999999999999E-2</v>
      </c>
      <c r="M753" s="392">
        <v>-1.2200000000000001E-2</v>
      </c>
    </row>
    <row r="754" spans="4:13" x14ac:dyDescent="0.6">
      <c r="D754"/>
      <c r="E754"/>
      <c r="F754"/>
      <c r="G754"/>
      <c r="H754"/>
      <c r="I754"/>
      <c r="J754">
        <v>0</v>
      </c>
      <c r="K754" s="392">
        <v>-4.0899999999999999E-2</v>
      </c>
      <c r="L754" s="392">
        <v>-2.9399999999999999E-2</v>
      </c>
      <c r="M754" s="392">
        <v>-1.2200000000000001E-2</v>
      </c>
    </row>
    <row r="755" spans="4:13" x14ac:dyDescent="0.6">
      <c r="D755"/>
      <c r="E755"/>
      <c r="F755"/>
      <c r="G755"/>
      <c r="H755"/>
      <c r="I755"/>
      <c r="J755">
        <v>0</v>
      </c>
      <c r="K755" s="392">
        <v>-4.0899999999999999E-2</v>
      </c>
      <c r="L755" s="392">
        <v>-2.9399999999999999E-2</v>
      </c>
      <c r="M755" s="392">
        <v>-1.2200000000000001E-2</v>
      </c>
    </row>
    <row r="756" spans="4:13" x14ac:dyDescent="0.6">
      <c r="D756"/>
      <c r="E756"/>
      <c r="F756"/>
      <c r="G756"/>
      <c r="H756"/>
      <c r="I756"/>
      <c r="J756">
        <v>0</v>
      </c>
      <c r="K756" s="392">
        <v>-4.0899999999999999E-2</v>
      </c>
      <c r="L756" s="392">
        <v>-2.9399999999999999E-2</v>
      </c>
      <c r="M756" s="392">
        <v>-1.2200000000000001E-2</v>
      </c>
    </row>
    <row r="757" spans="4:13" x14ac:dyDescent="0.6">
      <c r="D757"/>
      <c r="E757"/>
      <c r="F757"/>
      <c r="G757"/>
      <c r="H757"/>
      <c r="I757"/>
      <c r="J757">
        <v>0</v>
      </c>
      <c r="K757" s="392">
        <v>-4.0899999999999999E-2</v>
      </c>
      <c r="L757" s="392">
        <v>-2.9399999999999999E-2</v>
      </c>
      <c r="M757" s="392">
        <v>-1.2200000000000001E-2</v>
      </c>
    </row>
    <row r="758" spans="4:13" x14ac:dyDescent="0.6">
      <c r="D758"/>
      <c r="E758"/>
      <c r="F758"/>
      <c r="G758"/>
      <c r="H758"/>
      <c r="I758"/>
      <c r="J758">
        <v>0</v>
      </c>
      <c r="K758" s="392">
        <v>-4.0899999999999999E-2</v>
      </c>
      <c r="L758" s="392">
        <v>-2.9399999999999999E-2</v>
      </c>
      <c r="M758" s="392">
        <v>-1.2200000000000001E-2</v>
      </c>
    </row>
    <row r="759" spans="4:13" x14ac:dyDescent="0.6">
      <c r="D759"/>
      <c r="E759"/>
      <c r="F759"/>
      <c r="G759"/>
      <c r="H759"/>
      <c r="I759"/>
      <c r="J759">
        <v>0</v>
      </c>
      <c r="K759" s="392">
        <v>-4.0899999999999999E-2</v>
      </c>
      <c r="L759" s="392">
        <v>-2.9399999999999999E-2</v>
      </c>
      <c r="M759" s="392">
        <v>-1.2200000000000001E-2</v>
      </c>
    </row>
    <row r="760" spans="4:13" x14ac:dyDescent="0.6">
      <c r="D760"/>
      <c r="E760"/>
      <c r="F760"/>
      <c r="G760"/>
      <c r="H760"/>
      <c r="I760"/>
      <c r="J760">
        <v>0</v>
      </c>
      <c r="K760" s="392">
        <v>-4.0899999999999999E-2</v>
      </c>
      <c r="L760" s="392">
        <v>-2.9399999999999999E-2</v>
      </c>
      <c r="M760" s="392">
        <v>-1.2200000000000001E-2</v>
      </c>
    </row>
    <row r="761" spans="4:13" x14ac:dyDescent="0.6">
      <c r="D761"/>
      <c r="E761"/>
      <c r="F761"/>
      <c r="G761"/>
      <c r="H761"/>
      <c r="I761"/>
      <c r="J761">
        <v>0</v>
      </c>
      <c r="K761" s="392">
        <v>-4.0899999999999999E-2</v>
      </c>
      <c r="L761" s="392">
        <v>-2.9399999999999999E-2</v>
      </c>
      <c r="M761" s="392">
        <v>-1.2200000000000001E-2</v>
      </c>
    </row>
    <row r="762" spans="4:13" x14ac:dyDescent="0.6">
      <c r="D762"/>
      <c r="E762"/>
      <c r="F762"/>
      <c r="G762"/>
      <c r="H762"/>
      <c r="I762"/>
      <c r="J762">
        <v>0</v>
      </c>
      <c r="K762" s="392">
        <v>-4.0899999999999999E-2</v>
      </c>
      <c r="L762" s="392">
        <v>-2.9399999999999999E-2</v>
      </c>
      <c r="M762" s="392">
        <v>-1.2200000000000001E-2</v>
      </c>
    </row>
    <row r="763" spans="4:13" x14ac:dyDescent="0.6">
      <c r="D763"/>
      <c r="E763"/>
      <c r="F763"/>
      <c r="G763"/>
      <c r="H763"/>
      <c r="I763"/>
      <c r="J763">
        <v>0</v>
      </c>
      <c r="K763" s="392">
        <v>-4.0899999999999999E-2</v>
      </c>
      <c r="L763" s="392">
        <v>-2.9399999999999999E-2</v>
      </c>
      <c r="M763" s="392">
        <v>-1.2200000000000001E-2</v>
      </c>
    </row>
    <row r="764" spans="4:13" x14ac:dyDescent="0.6">
      <c r="D764"/>
      <c r="E764"/>
      <c r="F764"/>
      <c r="G764"/>
      <c r="H764"/>
      <c r="I764"/>
      <c r="J764">
        <v>0</v>
      </c>
      <c r="K764" s="392">
        <v>-4.0899999999999999E-2</v>
      </c>
      <c r="L764" s="392">
        <v>-2.9399999999999999E-2</v>
      </c>
      <c r="M764" s="392">
        <v>-1.2200000000000001E-2</v>
      </c>
    </row>
    <row r="765" spans="4:13" x14ac:dyDescent="0.6">
      <c r="D765"/>
      <c r="E765"/>
      <c r="F765"/>
      <c r="G765"/>
      <c r="H765"/>
      <c r="I765"/>
      <c r="J765">
        <v>0</v>
      </c>
      <c r="K765" s="392">
        <v>-4.0899999999999999E-2</v>
      </c>
      <c r="L765" s="392">
        <v>-2.9399999999999999E-2</v>
      </c>
      <c r="M765" s="392">
        <v>-1.2200000000000001E-2</v>
      </c>
    </row>
    <row r="766" spans="4:13" x14ac:dyDescent="0.6">
      <c r="D766"/>
      <c r="E766"/>
      <c r="F766"/>
      <c r="G766"/>
      <c r="H766"/>
      <c r="I766"/>
      <c r="J766">
        <v>0</v>
      </c>
      <c r="K766" s="392">
        <v>-4.0899999999999999E-2</v>
      </c>
      <c r="L766" s="392">
        <v>-2.9399999999999999E-2</v>
      </c>
      <c r="M766" s="392">
        <v>-1.2200000000000001E-2</v>
      </c>
    </row>
    <row r="767" spans="4:13" x14ac:dyDescent="0.6">
      <c r="D767"/>
      <c r="E767"/>
      <c r="F767"/>
      <c r="G767"/>
      <c r="H767"/>
      <c r="I767"/>
      <c r="J767">
        <v>0</v>
      </c>
      <c r="K767" s="392">
        <v>-4.0899999999999999E-2</v>
      </c>
      <c r="L767" s="392">
        <v>-2.9399999999999999E-2</v>
      </c>
      <c r="M767" s="392">
        <v>-1.2200000000000001E-2</v>
      </c>
    </row>
    <row r="768" spans="4:13" x14ac:dyDescent="0.6">
      <c r="D768"/>
      <c r="E768"/>
      <c r="F768"/>
      <c r="G768"/>
      <c r="H768"/>
      <c r="I768"/>
      <c r="J768">
        <v>0</v>
      </c>
      <c r="K768" s="392">
        <v>-4.0899999999999999E-2</v>
      </c>
      <c r="L768" s="392">
        <v>-2.9399999999999999E-2</v>
      </c>
      <c r="M768" s="392">
        <v>-1.2200000000000001E-2</v>
      </c>
    </row>
    <row r="769" spans="4:13" x14ac:dyDescent="0.6">
      <c r="D769"/>
      <c r="E769"/>
      <c r="F769"/>
      <c r="G769"/>
      <c r="H769"/>
      <c r="I769"/>
      <c r="J769">
        <v>0</v>
      </c>
      <c r="K769" s="392">
        <v>-4.0899999999999999E-2</v>
      </c>
      <c r="L769" s="392">
        <v>-2.9399999999999999E-2</v>
      </c>
      <c r="M769" s="392">
        <v>-1.2200000000000001E-2</v>
      </c>
    </row>
    <row r="770" spans="4:13" x14ac:dyDescent="0.6">
      <c r="D770"/>
      <c r="E770"/>
      <c r="F770"/>
      <c r="G770"/>
      <c r="H770"/>
      <c r="I770"/>
      <c r="J770">
        <v>0</v>
      </c>
      <c r="K770" s="392">
        <v>-4.0899999999999999E-2</v>
      </c>
      <c r="L770" s="392">
        <v>-2.9399999999999999E-2</v>
      </c>
      <c r="M770" s="392">
        <v>-1.2200000000000001E-2</v>
      </c>
    </row>
    <row r="771" spans="4:13" x14ac:dyDescent="0.6">
      <c r="D771"/>
      <c r="E771"/>
      <c r="F771"/>
      <c r="G771"/>
      <c r="H771"/>
      <c r="I771"/>
      <c r="J771">
        <v>0</v>
      </c>
      <c r="K771" s="392">
        <v>-4.0899999999999999E-2</v>
      </c>
      <c r="L771" s="392">
        <v>-2.9399999999999999E-2</v>
      </c>
      <c r="M771" s="392">
        <v>-1.2200000000000001E-2</v>
      </c>
    </row>
    <row r="772" spans="4:13" x14ac:dyDescent="0.6">
      <c r="D772"/>
      <c r="E772"/>
      <c r="F772"/>
      <c r="G772"/>
      <c r="H772"/>
      <c r="I772"/>
      <c r="J772">
        <v>0</v>
      </c>
      <c r="K772" s="392">
        <v>-4.0899999999999999E-2</v>
      </c>
      <c r="L772" s="392">
        <v>-2.9399999999999999E-2</v>
      </c>
      <c r="M772" s="392">
        <v>-1.2200000000000001E-2</v>
      </c>
    </row>
    <row r="773" spans="4:13" x14ac:dyDescent="0.6">
      <c r="D773"/>
      <c r="E773"/>
      <c r="F773"/>
      <c r="G773"/>
      <c r="H773"/>
      <c r="I773"/>
      <c r="J773">
        <v>0</v>
      </c>
      <c r="K773" s="392">
        <v>-4.0899999999999999E-2</v>
      </c>
      <c r="L773" s="392">
        <v>-2.9399999999999999E-2</v>
      </c>
      <c r="M773" s="392">
        <v>-1.2200000000000001E-2</v>
      </c>
    </row>
    <row r="774" spans="4:13" x14ac:dyDescent="0.6">
      <c r="D774"/>
      <c r="E774"/>
      <c r="F774"/>
      <c r="G774"/>
      <c r="H774"/>
      <c r="I774"/>
      <c r="J774">
        <v>0</v>
      </c>
      <c r="K774" s="392">
        <v>-4.0899999999999999E-2</v>
      </c>
      <c r="L774" s="392">
        <v>-2.9399999999999999E-2</v>
      </c>
      <c r="M774" s="392">
        <v>-1.2200000000000001E-2</v>
      </c>
    </row>
    <row r="775" spans="4:13" x14ac:dyDescent="0.6">
      <c r="D775"/>
      <c r="E775"/>
      <c r="F775"/>
      <c r="G775"/>
      <c r="H775"/>
      <c r="I775"/>
      <c r="J775">
        <v>0</v>
      </c>
      <c r="K775" s="392">
        <v>-4.0899999999999999E-2</v>
      </c>
      <c r="L775" s="392">
        <v>-2.9399999999999999E-2</v>
      </c>
      <c r="M775" s="392">
        <v>-1.2200000000000001E-2</v>
      </c>
    </row>
    <row r="776" spans="4:13" x14ac:dyDescent="0.6">
      <c r="D776"/>
      <c r="E776"/>
      <c r="F776"/>
      <c r="G776"/>
      <c r="H776"/>
      <c r="I776"/>
      <c r="J776">
        <v>0</v>
      </c>
      <c r="K776" s="392">
        <v>-4.0899999999999999E-2</v>
      </c>
      <c r="L776" s="392">
        <v>-2.9399999999999999E-2</v>
      </c>
      <c r="M776" s="392">
        <v>-1.2200000000000001E-2</v>
      </c>
    </row>
    <row r="777" spans="4:13" x14ac:dyDescent="0.6">
      <c r="D777"/>
      <c r="E777"/>
      <c r="F777"/>
      <c r="G777"/>
      <c r="H777"/>
      <c r="I777"/>
      <c r="J777">
        <v>0</v>
      </c>
      <c r="K777" s="392">
        <v>-4.0899999999999999E-2</v>
      </c>
      <c r="L777" s="392">
        <v>-2.9399999999999999E-2</v>
      </c>
      <c r="M777" s="392">
        <v>-1.2200000000000001E-2</v>
      </c>
    </row>
    <row r="778" spans="4:13" x14ac:dyDescent="0.6">
      <c r="D778"/>
      <c r="E778"/>
      <c r="F778"/>
      <c r="G778"/>
      <c r="H778"/>
      <c r="I778"/>
      <c r="J778">
        <v>0</v>
      </c>
      <c r="K778" s="392">
        <v>-4.0899999999999999E-2</v>
      </c>
      <c r="L778" s="392">
        <v>-2.9399999999999999E-2</v>
      </c>
      <c r="M778" s="392">
        <v>-1.2200000000000001E-2</v>
      </c>
    </row>
    <row r="779" spans="4:13" x14ac:dyDescent="0.6">
      <c r="D779"/>
      <c r="E779"/>
      <c r="F779"/>
      <c r="G779"/>
      <c r="H779"/>
      <c r="I779"/>
      <c r="J779">
        <v>0</v>
      </c>
      <c r="K779" s="392">
        <v>-4.0899999999999999E-2</v>
      </c>
      <c r="L779" s="392">
        <v>-2.9399999999999999E-2</v>
      </c>
      <c r="M779" s="392">
        <v>-1.2200000000000001E-2</v>
      </c>
    </row>
    <row r="780" spans="4:13" x14ac:dyDescent="0.6">
      <c r="D780"/>
      <c r="E780"/>
      <c r="F780"/>
      <c r="G780"/>
      <c r="H780"/>
      <c r="I780"/>
      <c r="J780">
        <v>0</v>
      </c>
      <c r="K780" s="392">
        <v>-4.0899999999999999E-2</v>
      </c>
      <c r="L780" s="392">
        <v>-2.9399999999999999E-2</v>
      </c>
      <c r="M780" s="392">
        <v>-1.2200000000000001E-2</v>
      </c>
    </row>
    <row r="781" spans="4:13" x14ac:dyDescent="0.6">
      <c r="D781"/>
      <c r="E781"/>
      <c r="F781"/>
      <c r="G781"/>
      <c r="H781"/>
      <c r="I781"/>
      <c r="J781">
        <v>0</v>
      </c>
      <c r="K781" s="392">
        <v>-4.0899999999999999E-2</v>
      </c>
      <c r="L781" s="392">
        <v>-2.9399999999999999E-2</v>
      </c>
      <c r="M781" s="392">
        <v>-1.2200000000000001E-2</v>
      </c>
    </row>
    <row r="782" spans="4:13" x14ac:dyDescent="0.6">
      <c r="D782"/>
      <c r="E782"/>
      <c r="F782"/>
      <c r="G782"/>
      <c r="H782"/>
      <c r="I782"/>
      <c r="J782">
        <v>0</v>
      </c>
      <c r="K782" s="392">
        <v>-4.0899999999999999E-2</v>
      </c>
      <c r="L782" s="392">
        <v>-2.9399999999999999E-2</v>
      </c>
      <c r="M782" s="392">
        <v>-1.2200000000000001E-2</v>
      </c>
    </row>
    <row r="783" spans="4:13" x14ac:dyDescent="0.6">
      <c r="D783"/>
      <c r="E783"/>
      <c r="F783"/>
      <c r="G783"/>
      <c r="H783"/>
      <c r="I783"/>
      <c r="J783">
        <v>0</v>
      </c>
      <c r="K783" s="392">
        <v>-4.0899999999999999E-2</v>
      </c>
      <c r="L783" s="392">
        <v>-2.9399999999999999E-2</v>
      </c>
      <c r="M783" s="392">
        <v>-1.2200000000000001E-2</v>
      </c>
    </row>
    <row r="784" spans="4:13" x14ac:dyDescent="0.6">
      <c r="D784"/>
      <c r="E784"/>
      <c r="F784"/>
      <c r="G784"/>
      <c r="H784"/>
      <c r="I784"/>
      <c r="J784">
        <v>0</v>
      </c>
      <c r="K784" s="392">
        <v>-4.0899999999999999E-2</v>
      </c>
      <c r="L784" s="392">
        <v>-2.9399999999999999E-2</v>
      </c>
      <c r="M784" s="392">
        <v>-1.2200000000000001E-2</v>
      </c>
    </row>
    <row r="785" spans="4:13" x14ac:dyDescent="0.6">
      <c r="D785"/>
      <c r="E785"/>
      <c r="F785"/>
      <c r="G785"/>
      <c r="H785"/>
      <c r="I785"/>
      <c r="J785">
        <v>0</v>
      </c>
      <c r="K785" s="392">
        <v>-4.0899999999999999E-2</v>
      </c>
      <c r="L785" s="392">
        <v>-2.9399999999999999E-2</v>
      </c>
      <c r="M785" s="392">
        <v>-1.2200000000000001E-2</v>
      </c>
    </row>
    <row r="786" spans="4:13" x14ac:dyDescent="0.6">
      <c r="D786"/>
      <c r="E786"/>
      <c r="F786"/>
      <c r="G786"/>
      <c r="H786"/>
      <c r="I786"/>
      <c r="J786">
        <v>0</v>
      </c>
      <c r="K786" s="392">
        <v>-4.0899999999999999E-2</v>
      </c>
      <c r="L786" s="392">
        <v>-2.9399999999999999E-2</v>
      </c>
      <c r="M786" s="392">
        <v>-1.2200000000000001E-2</v>
      </c>
    </row>
    <row r="787" spans="4:13" x14ac:dyDescent="0.6">
      <c r="D787"/>
      <c r="E787"/>
      <c r="F787"/>
      <c r="G787"/>
      <c r="H787"/>
      <c r="I787"/>
      <c r="J787">
        <v>0</v>
      </c>
      <c r="K787" s="392">
        <v>-4.0899999999999999E-2</v>
      </c>
      <c r="L787" s="392">
        <v>-2.9399999999999999E-2</v>
      </c>
      <c r="M787" s="392">
        <v>-1.2200000000000001E-2</v>
      </c>
    </row>
    <row r="788" spans="4:13" x14ac:dyDescent="0.6">
      <c r="D788"/>
      <c r="E788"/>
      <c r="F788"/>
      <c r="G788"/>
      <c r="H788"/>
      <c r="I788"/>
      <c r="J788">
        <v>0</v>
      </c>
      <c r="K788" s="392">
        <v>-4.0899999999999999E-2</v>
      </c>
      <c r="L788" s="392">
        <v>-2.9399999999999999E-2</v>
      </c>
      <c r="M788" s="392">
        <v>-1.2200000000000001E-2</v>
      </c>
    </row>
    <row r="789" spans="4:13" x14ac:dyDescent="0.6">
      <c r="D789"/>
      <c r="E789"/>
      <c r="F789"/>
      <c r="G789"/>
      <c r="H789"/>
      <c r="I789"/>
      <c r="J789">
        <v>0</v>
      </c>
      <c r="K789" s="392">
        <v>-4.0899999999999999E-2</v>
      </c>
      <c r="L789" s="392">
        <v>-2.9399999999999999E-2</v>
      </c>
      <c r="M789" s="392">
        <v>-1.2200000000000001E-2</v>
      </c>
    </row>
    <row r="790" spans="4:13" x14ac:dyDescent="0.6">
      <c r="D790"/>
      <c r="E790"/>
      <c r="F790"/>
      <c r="G790"/>
      <c r="H790"/>
      <c r="I790"/>
      <c r="J790">
        <v>0</v>
      </c>
      <c r="K790" s="392">
        <v>-4.0899999999999999E-2</v>
      </c>
      <c r="L790" s="392">
        <v>-2.9399999999999999E-2</v>
      </c>
      <c r="M790" s="392">
        <v>-1.2200000000000001E-2</v>
      </c>
    </row>
    <row r="791" spans="4:13" x14ac:dyDescent="0.6">
      <c r="D791"/>
      <c r="E791"/>
      <c r="F791"/>
      <c r="G791"/>
      <c r="H791"/>
      <c r="I791"/>
      <c r="J791">
        <v>0</v>
      </c>
      <c r="K791" s="392">
        <v>-4.0899999999999999E-2</v>
      </c>
      <c r="L791" s="392">
        <v>-2.9399999999999999E-2</v>
      </c>
      <c r="M791" s="392">
        <v>-1.2200000000000001E-2</v>
      </c>
    </row>
    <row r="792" spans="4:13" x14ac:dyDescent="0.6">
      <c r="D792"/>
      <c r="E792"/>
      <c r="F792"/>
      <c r="G792"/>
      <c r="H792"/>
      <c r="I792"/>
      <c r="J792">
        <v>0</v>
      </c>
      <c r="K792" s="392">
        <v>-4.0899999999999999E-2</v>
      </c>
      <c r="L792" s="392">
        <v>-2.9399999999999999E-2</v>
      </c>
      <c r="M792" s="392">
        <v>-1.2200000000000001E-2</v>
      </c>
    </row>
    <row r="793" spans="4:13" x14ac:dyDescent="0.6">
      <c r="D793"/>
      <c r="E793"/>
      <c r="F793"/>
      <c r="G793"/>
      <c r="H793"/>
      <c r="I793"/>
      <c r="J793">
        <v>0</v>
      </c>
      <c r="K793" s="392">
        <v>-4.0899999999999999E-2</v>
      </c>
      <c r="L793" s="392">
        <v>-2.9399999999999999E-2</v>
      </c>
      <c r="M793" s="392">
        <v>-1.2200000000000001E-2</v>
      </c>
    </row>
    <row r="794" spans="4:13" x14ac:dyDescent="0.6">
      <c r="D794"/>
      <c r="E794"/>
      <c r="F794"/>
      <c r="G794"/>
      <c r="H794"/>
      <c r="I794"/>
      <c r="J794">
        <v>0</v>
      </c>
      <c r="K794" s="392">
        <v>-4.0899999999999999E-2</v>
      </c>
      <c r="L794" s="392">
        <v>-2.9399999999999999E-2</v>
      </c>
      <c r="M794" s="392">
        <v>-1.2200000000000001E-2</v>
      </c>
    </row>
    <row r="795" spans="4:13" x14ac:dyDescent="0.6">
      <c r="D795"/>
      <c r="E795"/>
      <c r="F795"/>
      <c r="G795"/>
      <c r="H795"/>
      <c r="I795"/>
      <c r="J795">
        <v>0</v>
      </c>
      <c r="K795" s="392">
        <v>-4.0899999999999999E-2</v>
      </c>
      <c r="L795" s="392">
        <v>-2.9399999999999999E-2</v>
      </c>
      <c r="M795" s="392">
        <v>-1.2200000000000001E-2</v>
      </c>
    </row>
    <row r="796" spans="4:13" x14ac:dyDescent="0.6">
      <c r="D796"/>
      <c r="E796"/>
      <c r="F796"/>
      <c r="G796"/>
      <c r="H796"/>
      <c r="I796"/>
      <c r="J796">
        <v>0</v>
      </c>
      <c r="K796" s="392">
        <v>-4.0899999999999999E-2</v>
      </c>
      <c r="L796" s="392">
        <v>-2.9399999999999999E-2</v>
      </c>
      <c r="M796" s="392">
        <v>-1.2200000000000001E-2</v>
      </c>
    </row>
    <row r="797" spans="4:13" x14ac:dyDescent="0.6">
      <c r="D797"/>
      <c r="E797"/>
      <c r="F797"/>
      <c r="G797"/>
      <c r="H797"/>
      <c r="I797"/>
      <c r="J797">
        <v>0</v>
      </c>
      <c r="K797" s="392">
        <v>-4.0899999999999999E-2</v>
      </c>
      <c r="L797" s="392">
        <v>-2.9399999999999999E-2</v>
      </c>
      <c r="M797" s="392">
        <v>-1.2200000000000001E-2</v>
      </c>
    </row>
    <row r="798" spans="4:13" x14ac:dyDescent="0.6">
      <c r="D798"/>
      <c r="E798"/>
      <c r="F798"/>
      <c r="G798"/>
      <c r="H798"/>
      <c r="I798"/>
      <c r="J798">
        <v>0</v>
      </c>
      <c r="K798" s="392">
        <v>-4.0899999999999999E-2</v>
      </c>
      <c r="L798" s="392">
        <v>-2.9399999999999999E-2</v>
      </c>
      <c r="M798" s="392">
        <v>-1.2200000000000001E-2</v>
      </c>
    </row>
    <row r="799" spans="4:13" x14ac:dyDescent="0.6">
      <c r="D799"/>
      <c r="E799"/>
      <c r="F799"/>
      <c r="G799"/>
      <c r="H799"/>
      <c r="I799"/>
      <c r="J799">
        <v>0</v>
      </c>
      <c r="K799" s="392">
        <v>-4.0899999999999999E-2</v>
      </c>
      <c r="L799" s="392">
        <v>-2.9399999999999999E-2</v>
      </c>
      <c r="M799" s="392">
        <v>-1.2200000000000001E-2</v>
      </c>
    </row>
    <row r="800" spans="4:13" x14ac:dyDescent="0.6">
      <c r="D800"/>
      <c r="E800"/>
      <c r="F800"/>
      <c r="G800"/>
      <c r="H800"/>
      <c r="I800"/>
      <c r="J800">
        <v>0</v>
      </c>
      <c r="K800" s="392">
        <v>-4.0899999999999999E-2</v>
      </c>
      <c r="L800" s="392">
        <v>-2.9399999999999999E-2</v>
      </c>
      <c r="M800" s="392">
        <v>-1.2200000000000001E-2</v>
      </c>
    </row>
    <row r="801" spans="4:13" x14ac:dyDescent="0.6">
      <c r="D801"/>
      <c r="E801"/>
      <c r="F801"/>
      <c r="G801"/>
      <c r="H801"/>
      <c r="I801"/>
      <c r="J801">
        <v>0</v>
      </c>
      <c r="K801" s="392">
        <v>-4.0899999999999999E-2</v>
      </c>
      <c r="L801" s="392">
        <v>-2.9399999999999999E-2</v>
      </c>
      <c r="M801" s="392">
        <v>-1.2200000000000001E-2</v>
      </c>
    </row>
    <row r="802" spans="4:13" x14ac:dyDescent="0.6">
      <c r="D802"/>
      <c r="E802"/>
      <c r="F802"/>
      <c r="G802"/>
      <c r="H802"/>
      <c r="I802"/>
      <c r="J802">
        <v>0</v>
      </c>
      <c r="K802" s="392">
        <v>-4.0899999999999999E-2</v>
      </c>
      <c r="L802" s="392">
        <v>-2.9399999999999999E-2</v>
      </c>
      <c r="M802" s="392">
        <v>-1.2200000000000001E-2</v>
      </c>
    </row>
    <row r="803" spans="4:13" x14ac:dyDescent="0.6">
      <c r="D803"/>
      <c r="E803"/>
      <c r="F803"/>
      <c r="G803"/>
      <c r="H803"/>
      <c r="I803"/>
      <c r="J803">
        <v>0</v>
      </c>
      <c r="K803" s="392">
        <v>-4.0899999999999999E-2</v>
      </c>
      <c r="L803" s="392">
        <v>-2.9399999999999999E-2</v>
      </c>
      <c r="M803" s="392">
        <v>-1.2200000000000001E-2</v>
      </c>
    </row>
    <row r="804" spans="4:13" x14ac:dyDescent="0.6">
      <c r="D804"/>
      <c r="E804"/>
      <c r="F804"/>
      <c r="G804"/>
      <c r="H804"/>
      <c r="I804"/>
      <c r="J804">
        <v>0</v>
      </c>
      <c r="K804" s="392">
        <v>-4.0899999999999999E-2</v>
      </c>
      <c r="L804" s="392">
        <v>-2.9399999999999999E-2</v>
      </c>
      <c r="M804" s="392">
        <v>-1.2200000000000001E-2</v>
      </c>
    </row>
    <row r="805" spans="4:13" x14ac:dyDescent="0.6">
      <c r="D805"/>
      <c r="E805"/>
      <c r="F805"/>
      <c r="G805"/>
      <c r="H805"/>
      <c r="I805"/>
      <c r="J805">
        <v>0</v>
      </c>
      <c r="K805" s="392">
        <v>-4.0899999999999999E-2</v>
      </c>
      <c r="L805" s="392">
        <v>-2.9399999999999999E-2</v>
      </c>
      <c r="M805" s="392">
        <v>-1.2200000000000001E-2</v>
      </c>
    </row>
    <row r="806" spans="4:13" x14ac:dyDescent="0.6">
      <c r="D806"/>
      <c r="E806"/>
      <c r="F806"/>
      <c r="G806"/>
      <c r="H806"/>
      <c r="I806"/>
      <c r="J806">
        <v>0</v>
      </c>
      <c r="K806" s="392">
        <v>-4.0899999999999999E-2</v>
      </c>
      <c r="L806" s="392">
        <v>-2.9399999999999999E-2</v>
      </c>
      <c r="M806" s="392">
        <v>-1.2200000000000001E-2</v>
      </c>
    </row>
    <row r="807" spans="4:13" x14ac:dyDescent="0.6">
      <c r="D807"/>
      <c r="E807"/>
      <c r="F807"/>
      <c r="G807"/>
      <c r="H807"/>
      <c r="I807"/>
      <c r="J807">
        <v>0</v>
      </c>
      <c r="K807" s="392">
        <v>-4.0899999999999999E-2</v>
      </c>
      <c r="L807" s="392">
        <v>-2.9399999999999999E-2</v>
      </c>
      <c r="M807" s="392">
        <v>-1.2200000000000001E-2</v>
      </c>
    </row>
    <row r="808" spans="4:13" x14ac:dyDescent="0.6">
      <c r="D808"/>
      <c r="E808"/>
      <c r="F808"/>
      <c r="G808"/>
      <c r="H808"/>
      <c r="I808"/>
      <c r="J808">
        <v>0</v>
      </c>
      <c r="K808" s="392">
        <v>-4.0899999999999999E-2</v>
      </c>
      <c r="L808" s="392">
        <v>-2.9399999999999999E-2</v>
      </c>
      <c r="M808" s="392">
        <v>-1.2200000000000001E-2</v>
      </c>
    </row>
    <row r="809" spans="4:13" x14ac:dyDescent="0.6">
      <c r="D809"/>
      <c r="E809"/>
      <c r="F809"/>
      <c r="G809"/>
      <c r="H809"/>
      <c r="I809"/>
      <c r="J809">
        <v>0</v>
      </c>
      <c r="K809" s="392">
        <v>-4.0899999999999999E-2</v>
      </c>
      <c r="L809" s="392">
        <v>-2.9399999999999999E-2</v>
      </c>
      <c r="M809" s="392">
        <v>-1.2200000000000001E-2</v>
      </c>
    </row>
    <row r="810" spans="4:13" x14ac:dyDescent="0.6">
      <c r="D810"/>
      <c r="E810"/>
      <c r="F810"/>
      <c r="G810"/>
      <c r="H810"/>
      <c r="I810"/>
      <c r="J810">
        <v>0</v>
      </c>
      <c r="K810" s="392">
        <v>-4.0899999999999999E-2</v>
      </c>
      <c r="L810" s="392">
        <v>-2.9399999999999999E-2</v>
      </c>
      <c r="M810" s="392">
        <v>-1.2200000000000001E-2</v>
      </c>
    </row>
    <row r="811" spans="4:13" x14ac:dyDescent="0.6">
      <c r="D811"/>
      <c r="E811"/>
      <c r="F811"/>
      <c r="G811"/>
      <c r="H811"/>
      <c r="I811"/>
      <c r="J811">
        <v>0</v>
      </c>
      <c r="K811" s="392">
        <v>-4.0899999999999999E-2</v>
      </c>
      <c r="L811" s="392">
        <v>-2.9399999999999999E-2</v>
      </c>
      <c r="M811" s="392">
        <v>-1.2200000000000001E-2</v>
      </c>
    </row>
    <row r="812" spans="4:13" x14ac:dyDescent="0.6">
      <c r="D812"/>
      <c r="E812"/>
      <c r="F812"/>
      <c r="G812"/>
      <c r="H812"/>
      <c r="I812"/>
      <c r="J812">
        <v>0</v>
      </c>
      <c r="K812" s="392">
        <v>-4.0899999999999999E-2</v>
      </c>
      <c r="L812" s="392">
        <v>-2.9399999999999999E-2</v>
      </c>
      <c r="M812" s="392">
        <v>-1.2200000000000001E-2</v>
      </c>
    </row>
    <row r="813" spans="4:13" x14ac:dyDescent="0.6">
      <c r="D813"/>
      <c r="E813"/>
      <c r="F813"/>
      <c r="G813"/>
      <c r="H813"/>
      <c r="I813"/>
      <c r="J813">
        <v>0</v>
      </c>
      <c r="K813" s="392">
        <v>-4.0899999999999999E-2</v>
      </c>
      <c r="L813" s="392">
        <v>-2.9399999999999999E-2</v>
      </c>
      <c r="M813" s="392">
        <v>-1.2200000000000001E-2</v>
      </c>
    </row>
    <row r="814" spans="4:13" x14ac:dyDescent="0.6">
      <c r="D814"/>
      <c r="E814"/>
      <c r="F814"/>
      <c r="G814"/>
      <c r="H814"/>
      <c r="I814"/>
      <c r="J814">
        <v>0</v>
      </c>
      <c r="K814" s="392">
        <v>-4.0899999999999999E-2</v>
      </c>
      <c r="L814" s="392">
        <v>-2.9399999999999999E-2</v>
      </c>
      <c r="M814" s="392">
        <v>-1.2200000000000001E-2</v>
      </c>
    </row>
    <row r="815" spans="4:13" x14ac:dyDescent="0.6">
      <c r="D815"/>
      <c r="E815"/>
      <c r="F815"/>
      <c r="G815"/>
      <c r="H815"/>
      <c r="I815"/>
      <c r="J815">
        <v>0</v>
      </c>
      <c r="K815" s="392">
        <v>-4.0899999999999999E-2</v>
      </c>
      <c r="L815" s="392">
        <v>-2.9399999999999999E-2</v>
      </c>
      <c r="M815" s="392">
        <v>-1.2200000000000001E-2</v>
      </c>
    </row>
    <row r="816" spans="4:13" x14ac:dyDescent="0.6">
      <c r="D816"/>
      <c r="E816"/>
      <c r="F816"/>
      <c r="G816"/>
      <c r="H816"/>
      <c r="I816"/>
      <c r="J816">
        <v>0</v>
      </c>
      <c r="K816" s="392">
        <v>-4.0899999999999999E-2</v>
      </c>
      <c r="L816" s="392">
        <v>-2.9399999999999999E-2</v>
      </c>
      <c r="M816" s="392">
        <v>-1.2200000000000001E-2</v>
      </c>
    </row>
    <row r="817" spans="4:13" x14ac:dyDescent="0.6">
      <c r="D817"/>
      <c r="E817"/>
      <c r="F817"/>
      <c r="G817"/>
      <c r="H817"/>
      <c r="I817"/>
      <c r="J817">
        <v>0</v>
      </c>
      <c r="K817" s="392">
        <v>-4.0899999999999999E-2</v>
      </c>
      <c r="L817" s="392">
        <v>-2.9399999999999999E-2</v>
      </c>
      <c r="M817" s="392">
        <v>-1.2200000000000001E-2</v>
      </c>
    </row>
    <row r="818" spans="4:13" x14ac:dyDescent="0.6">
      <c r="D818"/>
      <c r="E818"/>
      <c r="F818"/>
      <c r="G818"/>
      <c r="H818"/>
      <c r="I818"/>
      <c r="J818">
        <v>0</v>
      </c>
      <c r="K818" s="392">
        <v>-4.0899999999999999E-2</v>
      </c>
      <c r="L818" s="392">
        <v>-2.9399999999999999E-2</v>
      </c>
      <c r="M818" s="392">
        <v>-1.2200000000000001E-2</v>
      </c>
    </row>
    <row r="819" spans="4:13" x14ac:dyDescent="0.6">
      <c r="D819"/>
      <c r="E819"/>
      <c r="F819"/>
      <c r="G819"/>
      <c r="H819"/>
      <c r="I819"/>
      <c r="J819">
        <v>0</v>
      </c>
      <c r="K819" s="392">
        <v>-4.0899999999999999E-2</v>
      </c>
      <c r="L819" s="392">
        <v>-2.9399999999999999E-2</v>
      </c>
      <c r="M819" s="392">
        <v>-1.2200000000000001E-2</v>
      </c>
    </row>
    <row r="820" spans="4:13" x14ac:dyDescent="0.6">
      <c r="D820"/>
      <c r="E820"/>
      <c r="F820"/>
      <c r="G820"/>
      <c r="H820"/>
      <c r="I820"/>
      <c r="J820">
        <v>0</v>
      </c>
      <c r="K820" s="392">
        <v>-4.0899999999999999E-2</v>
      </c>
      <c r="L820" s="392">
        <v>-2.9399999999999999E-2</v>
      </c>
      <c r="M820" s="392">
        <v>-1.2200000000000001E-2</v>
      </c>
    </row>
    <row r="821" spans="4:13" x14ac:dyDescent="0.6">
      <c r="D821"/>
      <c r="E821"/>
      <c r="F821"/>
      <c r="G821"/>
      <c r="H821"/>
      <c r="I821"/>
      <c r="J821">
        <v>0</v>
      </c>
      <c r="K821" s="392">
        <v>-4.0899999999999999E-2</v>
      </c>
      <c r="L821" s="392">
        <v>-2.9399999999999999E-2</v>
      </c>
      <c r="M821" s="392">
        <v>-1.2200000000000001E-2</v>
      </c>
    </row>
    <row r="822" spans="4:13" x14ac:dyDescent="0.6">
      <c r="D822"/>
      <c r="E822"/>
      <c r="F822"/>
      <c r="G822"/>
      <c r="H822"/>
      <c r="I822"/>
      <c r="J822">
        <v>0</v>
      </c>
      <c r="K822" s="392">
        <v>-4.0899999999999999E-2</v>
      </c>
      <c r="L822" s="392">
        <v>-2.9399999999999999E-2</v>
      </c>
      <c r="M822" s="392">
        <v>-1.2200000000000001E-2</v>
      </c>
    </row>
    <row r="823" spans="4:13" x14ac:dyDescent="0.6">
      <c r="D823"/>
      <c r="E823"/>
      <c r="F823"/>
      <c r="G823"/>
      <c r="H823"/>
      <c r="I823"/>
      <c r="J823">
        <v>0</v>
      </c>
      <c r="K823" s="392">
        <v>-4.0899999999999999E-2</v>
      </c>
      <c r="L823" s="392">
        <v>-2.9399999999999999E-2</v>
      </c>
      <c r="M823" s="392">
        <v>-1.2200000000000001E-2</v>
      </c>
    </row>
    <row r="824" spans="4:13" x14ac:dyDescent="0.6">
      <c r="D824"/>
      <c r="E824"/>
      <c r="F824"/>
      <c r="G824"/>
      <c r="H824"/>
      <c r="I824"/>
      <c r="J824">
        <v>0</v>
      </c>
      <c r="K824" s="392">
        <v>-4.0899999999999999E-2</v>
      </c>
      <c r="L824" s="392">
        <v>-2.9399999999999999E-2</v>
      </c>
      <c r="M824" s="392">
        <v>-1.2200000000000001E-2</v>
      </c>
    </row>
    <row r="825" spans="4:13" x14ac:dyDescent="0.6">
      <c r="D825"/>
      <c r="E825"/>
      <c r="F825"/>
      <c r="G825"/>
      <c r="H825"/>
      <c r="I825"/>
      <c r="J825">
        <v>0</v>
      </c>
      <c r="K825" s="392">
        <v>-4.0899999999999999E-2</v>
      </c>
      <c r="L825" s="392">
        <v>-2.9399999999999999E-2</v>
      </c>
      <c r="M825" s="392">
        <v>-1.2200000000000001E-2</v>
      </c>
    </row>
    <row r="826" spans="4:13" x14ac:dyDescent="0.6">
      <c r="D826"/>
      <c r="E826"/>
      <c r="F826"/>
      <c r="G826"/>
      <c r="H826"/>
      <c r="I826"/>
      <c r="J826">
        <v>0</v>
      </c>
      <c r="K826" s="392">
        <v>-4.0899999999999999E-2</v>
      </c>
      <c r="L826" s="392">
        <v>-2.9399999999999999E-2</v>
      </c>
      <c r="M826" s="392">
        <v>-1.2200000000000001E-2</v>
      </c>
    </row>
    <row r="827" spans="4:13" x14ac:dyDescent="0.6">
      <c r="D827"/>
      <c r="E827"/>
      <c r="F827"/>
      <c r="G827"/>
      <c r="H827"/>
      <c r="I827"/>
      <c r="J827">
        <v>0</v>
      </c>
      <c r="K827" s="392">
        <v>-4.0899999999999999E-2</v>
      </c>
      <c r="L827" s="392">
        <v>-2.9399999999999999E-2</v>
      </c>
      <c r="M827" s="392">
        <v>-1.2200000000000001E-2</v>
      </c>
    </row>
    <row r="828" spans="4:13" x14ac:dyDescent="0.6">
      <c r="D828"/>
      <c r="E828"/>
      <c r="F828"/>
      <c r="G828"/>
      <c r="H828"/>
      <c r="I828"/>
      <c r="J828">
        <v>0</v>
      </c>
      <c r="K828" s="392">
        <v>-4.0899999999999999E-2</v>
      </c>
      <c r="L828" s="392">
        <v>-2.9399999999999999E-2</v>
      </c>
      <c r="M828" s="392">
        <v>-1.2200000000000001E-2</v>
      </c>
    </row>
    <row r="829" spans="4:13" x14ac:dyDescent="0.6">
      <c r="D829"/>
      <c r="E829"/>
      <c r="F829"/>
      <c r="G829"/>
      <c r="H829"/>
      <c r="I829"/>
      <c r="J829">
        <v>0</v>
      </c>
      <c r="K829" s="392">
        <v>-4.0899999999999999E-2</v>
      </c>
      <c r="L829" s="392">
        <v>-2.9399999999999999E-2</v>
      </c>
      <c r="M829" s="392">
        <v>-1.2200000000000001E-2</v>
      </c>
    </row>
    <row r="830" spans="4:13" x14ac:dyDescent="0.6">
      <c r="D830"/>
      <c r="E830"/>
      <c r="F830"/>
      <c r="G830"/>
      <c r="H830"/>
      <c r="I830"/>
      <c r="J830">
        <v>0</v>
      </c>
      <c r="K830" s="392">
        <v>-4.0899999999999999E-2</v>
      </c>
      <c r="L830" s="392">
        <v>-2.9399999999999999E-2</v>
      </c>
      <c r="M830" s="392">
        <v>-1.2200000000000001E-2</v>
      </c>
    </row>
    <row r="831" spans="4:13" x14ac:dyDescent="0.6">
      <c r="D831"/>
      <c r="E831"/>
      <c r="F831"/>
      <c r="G831"/>
      <c r="H831"/>
      <c r="I831"/>
      <c r="J831">
        <v>0</v>
      </c>
      <c r="K831" s="392">
        <v>-4.0899999999999999E-2</v>
      </c>
      <c r="L831" s="392">
        <v>-2.9399999999999999E-2</v>
      </c>
      <c r="M831" s="392">
        <v>-1.2200000000000001E-2</v>
      </c>
    </row>
    <row r="832" spans="4:13" x14ac:dyDescent="0.6">
      <c r="D832"/>
      <c r="E832"/>
      <c r="F832"/>
      <c r="G832"/>
      <c r="H832"/>
      <c r="I832"/>
      <c r="J832">
        <v>0</v>
      </c>
      <c r="K832" s="392">
        <v>-4.0899999999999999E-2</v>
      </c>
      <c r="L832" s="392">
        <v>-2.9399999999999999E-2</v>
      </c>
      <c r="M832" s="392">
        <v>-1.2200000000000001E-2</v>
      </c>
    </row>
    <row r="833" spans="4:13" x14ac:dyDescent="0.6">
      <c r="D833"/>
      <c r="E833"/>
      <c r="F833"/>
      <c r="G833"/>
      <c r="H833"/>
      <c r="I833"/>
      <c r="J833">
        <v>0</v>
      </c>
      <c r="K833" s="392">
        <v>-4.0899999999999999E-2</v>
      </c>
      <c r="L833" s="392">
        <v>-2.9399999999999999E-2</v>
      </c>
      <c r="M833" s="392">
        <v>-1.2200000000000001E-2</v>
      </c>
    </row>
    <row r="834" spans="4:13" x14ac:dyDescent="0.6">
      <c r="D834"/>
      <c r="E834"/>
      <c r="F834"/>
      <c r="G834"/>
      <c r="H834"/>
      <c r="I834"/>
      <c r="J834">
        <v>0</v>
      </c>
      <c r="K834" s="392">
        <v>-4.0899999999999999E-2</v>
      </c>
      <c r="L834" s="392">
        <v>-2.9399999999999999E-2</v>
      </c>
      <c r="M834" s="392">
        <v>-1.2200000000000001E-2</v>
      </c>
    </row>
    <row r="835" spans="4:13" x14ac:dyDescent="0.6">
      <c r="D835"/>
      <c r="E835"/>
      <c r="F835"/>
      <c r="G835"/>
      <c r="H835"/>
      <c r="I835"/>
      <c r="J835">
        <v>0</v>
      </c>
      <c r="K835" s="392">
        <v>-4.0899999999999999E-2</v>
      </c>
      <c r="L835" s="392">
        <v>-2.9399999999999999E-2</v>
      </c>
      <c r="M835" s="392">
        <v>-1.2200000000000001E-2</v>
      </c>
    </row>
    <row r="836" spans="4:13" x14ac:dyDescent="0.6">
      <c r="D836"/>
      <c r="E836"/>
      <c r="F836"/>
      <c r="G836"/>
      <c r="H836"/>
      <c r="I836"/>
      <c r="J836">
        <v>0</v>
      </c>
      <c r="K836" s="392">
        <v>-4.0899999999999999E-2</v>
      </c>
      <c r="L836" s="392">
        <v>-2.9399999999999999E-2</v>
      </c>
      <c r="M836" s="392">
        <v>-1.2200000000000001E-2</v>
      </c>
    </row>
    <row r="837" spans="4:13" x14ac:dyDescent="0.6">
      <c r="D837"/>
      <c r="E837"/>
      <c r="F837"/>
      <c r="G837"/>
      <c r="H837"/>
      <c r="I837"/>
      <c r="J837">
        <v>0</v>
      </c>
      <c r="K837" s="392">
        <v>-4.0899999999999999E-2</v>
      </c>
      <c r="L837" s="392">
        <v>-2.9399999999999999E-2</v>
      </c>
      <c r="M837" s="392">
        <v>-1.2200000000000001E-2</v>
      </c>
    </row>
    <row r="838" spans="4:13" x14ac:dyDescent="0.6">
      <c r="D838"/>
      <c r="E838"/>
      <c r="F838"/>
      <c r="G838"/>
      <c r="H838"/>
      <c r="I838"/>
      <c r="J838">
        <v>0</v>
      </c>
      <c r="K838" s="392">
        <v>-4.0899999999999999E-2</v>
      </c>
      <c r="L838" s="392">
        <v>-2.9399999999999999E-2</v>
      </c>
      <c r="M838" s="392">
        <v>-1.2200000000000001E-2</v>
      </c>
    </row>
    <row r="839" spans="4:13" x14ac:dyDescent="0.6">
      <c r="D839"/>
      <c r="E839"/>
      <c r="F839"/>
      <c r="G839"/>
      <c r="H839"/>
      <c r="I839"/>
      <c r="J839">
        <v>0</v>
      </c>
      <c r="K839" s="392">
        <v>-4.0899999999999999E-2</v>
      </c>
      <c r="L839" s="392">
        <v>-2.9399999999999999E-2</v>
      </c>
      <c r="M839" s="392">
        <v>-1.2200000000000001E-2</v>
      </c>
    </row>
    <row r="840" spans="4:13" x14ac:dyDescent="0.6">
      <c r="D840"/>
      <c r="E840"/>
      <c r="F840"/>
      <c r="G840"/>
      <c r="H840"/>
      <c r="I840"/>
      <c r="J840">
        <v>0</v>
      </c>
      <c r="K840" s="392">
        <v>-4.0899999999999999E-2</v>
      </c>
      <c r="L840" s="392">
        <v>-2.9399999999999999E-2</v>
      </c>
      <c r="M840" s="392">
        <v>-1.2200000000000001E-2</v>
      </c>
    </row>
    <row r="841" spans="4:13" x14ac:dyDescent="0.6">
      <c r="D841"/>
      <c r="E841"/>
      <c r="F841"/>
      <c r="G841"/>
      <c r="H841"/>
      <c r="I841"/>
      <c r="J841">
        <v>0</v>
      </c>
      <c r="K841" s="392">
        <v>-4.0899999999999999E-2</v>
      </c>
      <c r="L841" s="392">
        <v>-2.9399999999999999E-2</v>
      </c>
      <c r="M841" s="392">
        <v>-1.2200000000000001E-2</v>
      </c>
    </row>
    <row r="842" spans="4:13" x14ac:dyDescent="0.6">
      <c r="D842"/>
      <c r="E842"/>
      <c r="F842"/>
      <c r="G842"/>
      <c r="H842"/>
      <c r="I842"/>
      <c r="J842">
        <v>0</v>
      </c>
      <c r="K842" s="392">
        <v>-4.0899999999999999E-2</v>
      </c>
      <c r="L842" s="392">
        <v>-2.9399999999999999E-2</v>
      </c>
      <c r="M842" s="392">
        <v>-1.2200000000000001E-2</v>
      </c>
    </row>
    <row r="843" spans="4:13" x14ac:dyDescent="0.6">
      <c r="D843"/>
      <c r="E843"/>
      <c r="F843"/>
      <c r="G843"/>
      <c r="H843"/>
      <c r="I843"/>
      <c r="J843">
        <v>0</v>
      </c>
      <c r="K843" s="392">
        <v>-4.0899999999999999E-2</v>
      </c>
      <c r="L843" s="392">
        <v>-2.9399999999999999E-2</v>
      </c>
      <c r="M843" s="392">
        <v>-1.2200000000000001E-2</v>
      </c>
    </row>
    <row r="844" spans="4:13" x14ac:dyDescent="0.6">
      <c r="D844"/>
      <c r="E844"/>
      <c r="F844"/>
      <c r="G844"/>
      <c r="H844"/>
      <c r="I844"/>
      <c r="J844">
        <v>0</v>
      </c>
      <c r="K844" s="392">
        <v>-4.0899999999999999E-2</v>
      </c>
      <c r="L844" s="392">
        <v>-2.9399999999999999E-2</v>
      </c>
      <c r="M844" s="392">
        <v>-1.2200000000000001E-2</v>
      </c>
    </row>
    <row r="845" spans="4:13" x14ac:dyDescent="0.6">
      <c r="D845"/>
      <c r="E845"/>
      <c r="F845"/>
      <c r="G845"/>
      <c r="H845"/>
      <c r="I845"/>
      <c r="J845">
        <v>0</v>
      </c>
      <c r="K845" s="392">
        <v>-4.0899999999999999E-2</v>
      </c>
      <c r="L845" s="392">
        <v>-2.9399999999999999E-2</v>
      </c>
      <c r="M845" s="392">
        <v>-1.2200000000000001E-2</v>
      </c>
    </row>
    <row r="846" spans="4:13" x14ac:dyDescent="0.6">
      <c r="D846"/>
      <c r="E846"/>
      <c r="F846"/>
      <c r="G846"/>
      <c r="H846"/>
      <c r="I846"/>
      <c r="J846">
        <v>0</v>
      </c>
      <c r="K846" s="392">
        <v>-4.0899999999999999E-2</v>
      </c>
      <c r="L846" s="392">
        <v>-2.9399999999999999E-2</v>
      </c>
      <c r="M846" s="392">
        <v>-1.2200000000000001E-2</v>
      </c>
    </row>
    <row r="847" spans="4:13" x14ac:dyDescent="0.6">
      <c r="D847"/>
      <c r="E847"/>
      <c r="F847"/>
      <c r="G847"/>
      <c r="H847"/>
      <c r="I847"/>
      <c r="J847">
        <v>0</v>
      </c>
      <c r="K847" s="392">
        <v>-4.0899999999999999E-2</v>
      </c>
      <c r="L847" s="392">
        <v>-2.9399999999999999E-2</v>
      </c>
      <c r="M847" s="392">
        <v>-1.2200000000000001E-2</v>
      </c>
    </row>
    <row r="848" spans="4:13" x14ac:dyDescent="0.6">
      <c r="D848"/>
      <c r="E848"/>
      <c r="F848"/>
      <c r="G848"/>
      <c r="H848"/>
      <c r="I848"/>
      <c r="J848">
        <v>0</v>
      </c>
      <c r="K848" s="392">
        <v>-4.0899999999999999E-2</v>
      </c>
      <c r="L848" s="392">
        <v>-2.9399999999999999E-2</v>
      </c>
      <c r="M848" s="392">
        <v>-1.2200000000000001E-2</v>
      </c>
    </row>
    <row r="849" spans="4:13" x14ac:dyDescent="0.6">
      <c r="D849"/>
      <c r="E849"/>
      <c r="F849"/>
      <c r="G849"/>
      <c r="H849"/>
      <c r="I849"/>
      <c r="J849">
        <v>0</v>
      </c>
      <c r="K849" s="392">
        <v>-4.0899999999999999E-2</v>
      </c>
      <c r="L849" s="392">
        <v>-2.9399999999999999E-2</v>
      </c>
      <c r="M849" s="392">
        <v>-1.2200000000000001E-2</v>
      </c>
    </row>
    <row r="850" spans="4:13" x14ac:dyDescent="0.6">
      <c r="D850"/>
      <c r="E850"/>
      <c r="F850"/>
      <c r="G850"/>
      <c r="H850"/>
      <c r="I850"/>
      <c r="J850">
        <v>0</v>
      </c>
      <c r="K850" s="392">
        <v>-4.0899999999999999E-2</v>
      </c>
      <c r="L850" s="392">
        <v>-2.9399999999999999E-2</v>
      </c>
      <c r="M850" s="392">
        <v>-1.2200000000000001E-2</v>
      </c>
    </row>
    <row r="851" spans="4:13" x14ac:dyDescent="0.6">
      <c r="D851"/>
      <c r="E851"/>
      <c r="F851"/>
      <c r="G851"/>
      <c r="H851"/>
      <c r="I851"/>
      <c r="J851">
        <v>0</v>
      </c>
      <c r="K851" s="392">
        <v>-4.0899999999999999E-2</v>
      </c>
      <c r="L851" s="392">
        <v>-2.9399999999999999E-2</v>
      </c>
      <c r="M851" s="392">
        <v>-1.2200000000000001E-2</v>
      </c>
    </row>
    <row r="852" spans="4:13" x14ac:dyDescent="0.6">
      <c r="D852"/>
      <c r="E852"/>
      <c r="F852"/>
      <c r="G852"/>
      <c r="H852"/>
      <c r="I852"/>
      <c r="J852">
        <v>0</v>
      </c>
      <c r="K852" s="392">
        <v>-4.0899999999999999E-2</v>
      </c>
      <c r="L852" s="392">
        <v>-2.9399999999999999E-2</v>
      </c>
      <c r="M852" s="392">
        <v>-1.2200000000000001E-2</v>
      </c>
    </row>
    <row r="853" spans="4:13" x14ac:dyDescent="0.6">
      <c r="D853"/>
      <c r="E853"/>
      <c r="F853"/>
      <c r="G853"/>
      <c r="H853"/>
      <c r="I853"/>
      <c r="J853">
        <v>0</v>
      </c>
      <c r="K853" s="392">
        <v>-4.0899999999999999E-2</v>
      </c>
      <c r="L853" s="392">
        <v>-2.9399999999999999E-2</v>
      </c>
      <c r="M853" s="392">
        <v>-1.2200000000000001E-2</v>
      </c>
    </row>
    <row r="854" spans="4:13" x14ac:dyDescent="0.6">
      <c r="D854"/>
      <c r="E854"/>
      <c r="F854"/>
      <c r="G854"/>
      <c r="H854"/>
      <c r="I854"/>
      <c r="J854">
        <v>0</v>
      </c>
      <c r="K854" s="392">
        <v>-4.0899999999999999E-2</v>
      </c>
      <c r="L854" s="392">
        <v>-2.9399999999999999E-2</v>
      </c>
      <c r="M854" s="392">
        <v>-1.2200000000000001E-2</v>
      </c>
    </row>
    <row r="855" spans="4:13" x14ac:dyDescent="0.6">
      <c r="D855"/>
      <c r="E855"/>
      <c r="F855"/>
      <c r="G855"/>
      <c r="H855"/>
      <c r="I855"/>
      <c r="J855">
        <v>0</v>
      </c>
      <c r="K855" s="392">
        <v>-4.0899999999999999E-2</v>
      </c>
      <c r="L855" s="392">
        <v>-2.9399999999999999E-2</v>
      </c>
      <c r="M855" s="392">
        <v>-1.2200000000000001E-2</v>
      </c>
    </row>
    <row r="856" spans="4:13" x14ac:dyDescent="0.6">
      <c r="D856"/>
      <c r="E856"/>
      <c r="F856"/>
      <c r="G856"/>
      <c r="H856"/>
      <c r="I856"/>
      <c r="J856">
        <v>0</v>
      </c>
      <c r="K856" s="392">
        <v>-4.0899999999999999E-2</v>
      </c>
      <c r="L856" s="392">
        <v>-2.9399999999999999E-2</v>
      </c>
      <c r="M856" s="392">
        <v>-1.2200000000000001E-2</v>
      </c>
    </row>
    <row r="857" spans="4:13" x14ac:dyDescent="0.6">
      <c r="D857"/>
      <c r="E857"/>
      <c r="F857"/>
      <c r="G857"/>
      <c r="H857"/>
      <c r="I857"/>
      <c r="J857">
        <v>0</v>
      </c>
      <c r="K857" s="392">
        <v>-4.0899999999999999E-2</v>
      </c>
      <c r="L857" s="392">
        <v>-2.9399999999999999E-2</v>
      </c>
      <c r="M857" s="392">
        <v>-1.2200000000000001E-2</v>
      </c>
    </row>
    <row r="858" spans="4:13" x14ac:dyDescent="0.6">
      <c r="D858"/>
      <c r="E858"/>
      <c r="F858"/>
      <c r="G858"/>
      <c r="H858"/>
      <c r="I858"/>
      <c r="J858">
        <v>0</v>
      </c>
      <c r="K858" s="392">
        <v>-4.0899999999999999E-2</v>
      </c>
      <c r="L858" s="392">
        <v>-2.9399999999999999E-2</v>
      </c>
      <c r="M858" s="392">
        <v>-1.2200000000000001E-2</v>
      </c>
    </row>
    <row r="859" spans="4:13" x14ac:dyDescent="0.6">
      <c r="D859"/>
      <c r="E859"/>
      <c r="F859"/>
      <c r="G859"/>
      <c r="H859"/>
      <c r="I859"/>
      <c r="J859">
        <v>0</v>
      </c>
      <c r="K859" s="392">
        <v>-4.0899999999999999E-2</v>
      </c>
      <c r="L859" s="392">
        <v>-2.9399999999999999E-2</v>
      </c>
      <c r="M859" s="392">
        <v>-1.2200000000000001E-2</v>
      </c>
    </row>
    <row r="860" spans="4:13" x14ac:dyDescent="0.6">
      <c r="D860"/>
      <c r="E860"/>
      <c r="F860"/>
      <c r="G860"/>
      <c r="H860"/>
      <c r="I860"/>
      <c r="J860">
        <v>0</v>
      </c>
      <c r="K860" s="392">
        <v>-4.0899999999999999E-2</v>
      </c>
      <c r="L860" s="392">
        <v>-2.9399999999999999E-2</v>
      </c>
      <c r="M860" s="392">
        <v>-1.2200000000000001E-2</v>
      </c>
    </row>
    <row r="861" spans="4:13" x14ac:dyDescent="0.6">
      <c r="D861"/>
      <c r="E861"/>
      <c r="F861"/>
      <c r="G861"/>
      <c r="H861"/>
      <c r="I861"/>
      <c r="J861">
        <v>0</v>
      </c>
      <c r="K861" s="392">
        <v>-4.0899999999999999E-2</v>
      </c>
      <c r="L861" s="392">
        <v>-2.9399999999999999E-2</v>
      </c>
      <c r="M861" s="392">
        <v>-1.2200000000000001E-2</v>
      </c>
    </row>
    <row r="862" spans="4:13" x14ac:dyDescent="0.6">
      <c r="D862"/>
      <c r="E862"/>
      <c r="F862"/>
      <c r="G862"/>
      <c r="H862"/>
      <c r="I862"/>
      <c r="J862">
        <v>0</v>
      </c>
      <c r="K862" s="392">
        <v>-4.0899999999999999E-2</v>
      </c>
      <c r="L862" s="392">
        <v>-2.9399999999999999E-2</v>
      </c>
      <c r="M862" s="392">
        <v>-1.2200000000000001E-2</v>
      </c>
    </row>
    <row r="863" spans="4:13" x14ac:dyDescent="0.6">
      <c r="D863"/>
      <c r="E863"/>
      <c r="F863"/>
      <c r="G863"/>
      <c r="H863"/>
      <c r="I863"/>
      <c r="J863">
        <v>0</v>
      </c>
      <c r="K863" s="392">
        <v>-4.0899999999999999E-2</v>
      </c>
      <c r="L863" s="392">
        <v>-2.9399999999999999E-2</v>
      </c>
      <c r="M863" s="392">
        <v>-1.2200000000000001E-2</v>
      </c>
    </row>
    <row r="864" spans="4:13" x14ac:dyDescent="0.6">
      <c r="D864"/>
      <c r="E864"/>
      <c r="F864"/>
      <c r="G864"/>
      <c r="H864"/>
      <c r="I864"/>
      <c r="J864">
        <v>0</v>
      </c>
      <c r="K864" s="392">
        <v>-4.0899999999999999E-2</v>
      </c>
      <c r="L864" s="392">
        <v>-2.9399999999999999E-2</v>
      </c>
      <c r="M864" s="392">
        <v>-1.2200000000000001E-2</v>
      </c>
    </row>
    <row r="865" spans="4:13" x14ac:dyDescent="0.6">
      <c r="D865"/>
      <c r="E865"/>
      <c r="F865"/>
      <c r="G865"/>
      <c r="H865"/>
      <c r="I865"/>
      <c r="J865">
        <v>0</v>
      </c>
      <c r="K865" s="392">
        <v>-4.0899999999999999E-2</v>
      </c>
      <c r="L865" s="392">
        <v>-2.9399999999999999E-2</v>
      </c>
      <c r="M865" s="392">
        <v>-1.2200000000000001E-2</v>
      </c>
    </row>
    <row r="866" spans="4:13" x14ac:dyDescent="0.6">
      <c r="D866"/>
      <c r="E866"/>
      <c r="F866"/>
      <c r="G866"/>
      <c r="H866"/>
      <c r="I866"/>
      <c r="J866">
        <v>0</v>
      </c>
      <c r="K866" s="392">
        <v>-4.0899999999999999E-2</v>
      </c>
      <c r="L866" s="392">
        <v>-2.9399999999999999E-2</v>
      </c>
      <c r="M866" s="392">
        <v>-1.2200000000000001E-2</v>
      </c>
    </row>
    <row r="867" spans="4:13" x14ac:dyDescent="0.6">
      <c r="D867"/>
      <c r="E867"/>
      <c r="F867"/>
      <c r="G867"/>
      <c r="H867"/>
      <c r="I867"/>
      <c r="J867">
        <v>0</v>
      </c>
      <c r="K867" s="392">
        <v>-4.0899999999999999E-2</v>
      </c>
      <c r="L867" s="392">
        <v>-2.9399999999999999E-2</v>
      </c>
      <c r="M867" s="392">
        <v>-1.2200000000000001E-2</v>
      </c>
    </row>
    <row r="868" spans="4:13" x14ac:dyDescent="0.6">
      <c r="D868"/>
      <c r="E868"/>
      <c r="F868"/>
      <c r="G868"/>
      <c r="H868"/>
      <c r="I868"/>
      <c r="J868">
        <v>0</v>
      </c>
      <c r="K868" s="392">
        <v>-4.0899999999999999E-2</v>
      </c>
      <c r="L868" s="392">
        <v>-2.9399999999999999E-2</v>
      </c>
      <c r="M868" s="392">
        <v>-1.2200000000000001E-2</v>
      </c>
    </row>
    <row r="869" spans="4:13" x14ac:dyDescent="0.6">
      <c r="D869"/>
      <c r="E869"/>
      <c r="F869"/>
      <c r="G869"/>
      <c r="H869"/>
      <c r="I869"/>
      <c r="J869">
        <v>0</v>
      </c>
      <c r="K869" s="392">
        <v>-4.0899999999999999E-2</v>
      </c>
      <c r="L869" s="392">
        <v>-2.9399999999999999E-2</v>
      </c>
      <c r="M869" s="392">
        <v>-1.2200000000000001E-2</v>
      </c>
    </row>
    <row r="870" spans="4:13" x14ac:dyDescent="0.6">
      <c r="D870"/>
      <c r="E870"/>
      <c r="F870"/>
      <c r="G870"/>
      <c r="H870"/>
      <c r="I870"/>
      <c r="J870">
        <v>0</v>
      </c>
      <c r="K870" s="392">
        <v>-4.0899999999999999E-2</v>
      </c>
      <c r="L870" s="392">
        <v>-2.9399999999999999E-2</v>
      </c>
      <c r="M870" s="392">
        <v>-1.2200000000000001E-2</v>
      </c>
    </row>
    <row r="871" spans="4:13" x14ac:dyDescent="0.6">
      <c r="D871"/>
      <c r="E871"/>
      <c r="F871"/>
      <c r="G871"/>
      <c r="H871"/>
      <c r="I871"/>
      <c r="J871">
        <v>0</v>
      </c>
      <c r="K871" s="392">
        <v>-4.0899999999999999E-2</v>
      </c>
      <c r="L871" s="392">
        <v>-2.9399999999999999E-2</v>
      </c>
      <c r="M871" s="392">
        <v>-1.2200000000000001E-2</v>
      </c>
    </row>
    <row r="872" spans="4:13" x14ac:dyDescent="0.6">
      <c r="D872"/>
      <c r="E872"/>
      <c r="F872"/>
      <c r="G872"/>
      <c r="H872"/>
      <c r="I872"/>
      <c r="J872">
        <v>0</v>
      </c>
      <c r="K872" s="392">
        <v>-4.0899999999999999E-2</v>
      </c>
      <c r="L872" s="392">
        <v>-2.9399999999999999E-2</v>
      </c>
      <c r="M872" s="392">
        <v>-1.2200000000000001E-2</v>
      </c>
    </row>
    <row r="873" spans="4:13" x14ac:dyDescent="0.6">
      <c r="D873"/>
      <c r="E873"/>
      <c r="F873"/>
      <c r="G873"/>
      <c r="H873"/>
      <c r="I873"/>
      <c r="J873">
        <v>0</v>
      </c>
      <c r="K873" s="392">
        <v>-4.0899999999999999E-2</v>
      </c>
      <c r="L873" s="392">
        <v>-2.9399999999999999E-2</v>
      </c>
      <c r="M873" s="392">
        <v>-1.2200000000000001E-2</v>
      </c>
    </row>
    <row r="874" spans="4:13" x14ac:dyDescent="0.6">
      <c r="D874"/>
      <c r="E874"/>
      <c r="F874"/>
      <c r="G874"/>
      <c r="H874"/>
      <c r="I874"/>
      <c r="J874">
        <v>0</v>
      </c>
      <c r="K874" s="392">
        <v>-4.0899999999999999E-2</v>
      </c>
      <c r="L874" s="392">
        <v>-2.9399999999999999E-2</v>
      </c>
      <c r="M874" s="392">
        <v>-1.2200000000000001E-2</v>
      </c>
    </row>
    <row r="875" spans="4:13" x14ac:dyDescent="0.6">
      <c r="D875"/>
      <c r="E875"/>
      <c r="F875"/>
      <c r="G875"/>
      <c r="H875"/>
      <c r="I875"/>
      <c r="J875">
        <v>0</v>
      </c>
      <c r="K875" s="392">
        <v>-4.0899999999999999E-2</v>
      </c>
      <c r="L875" s="392">
        <v>-2.9399999999999999E-2</v>
      </c>
      <c r="M875" s="392">
        <v>-1.2200000000000001E-2</v>
      </c>
    </row>
    <row r="876" spans="4:13" x14ac:dyDescent="0.6">
      <c r="D876"/>
      <c r="E876"/>
      <c r="F876"/>
      <c r="G876"/>
      <c r="H876"/>
      <c r="I876"/>
      <c r="J876">
        <v>0</v>
      </c>
      <c r="K876" s="392">
        <v>-4.0899999999999999E-2</v>
      </c>
      <c r="L876" s="392">
        <v>-2.9399999999999999E-2</v>
      </c>
      <c r="M876" s="392">
        <v>-1.2200000000000001E-2</v>
      </c>
    </row>
    <row r="877" spans="4:13" x14ac:dyDescent="0.6">
      <c r="D877"/>
      <c r="E877"/>
      <c r="F877"/>
      <c r="G877"/>
      <c r="H877"/>
      <c r="I877"/>
      <c r="J877">
        <v>0</v>
      </c>
      <c r="K877" s="392">
        <v>-4.0899999999999999E-2</v>
      </c>
      <c r="L877" s="392">
        <v>-2.9399999999999999E-2</v>
      </c>
      <c r="M877" s="392">
        <v>-1.2200000000000001E-2</v>
      </c>
    </row>
    <row r="878" spans="4:13" x14ac:dyDescent="0.6">
      <c r="D878"/>
      <c r="E878"/>
      <c r="F878"/>
      <c r="G878"/>
      <c r="H878"/>
      <c r="I878"/>
      <c r="J878">
        <v>0</v>
      </c>
      <c r="K878" s="392">
        <v>-4.0899999999999999E-2</v>
      </c>
      <c r="L878" s="392">
        <v>-2.9399999999999999E-2</v>
      </c>
      <c r="M878" s="392">
        <v>-1.2200000000000001E-2</v>
      </c>
    </row>
    <row r="879" spans="4:13" x14ac:dyDescent="0.6">
      <c r="D879"/>
      <c r="E879"/>
      <c r="F879"/>
      <c r="G879"/>
      <c r="H879"/>
      <c r="I879"/>
      <c r="J879">
        <v>0</v>
      </c>
      <c r="K879" s="392">
        <v>-4.0899999999999999E-2</v>
      </c>
      <c r="L879" s="392">
        <v>-2.9399999999999999E-2</v>
      </c>
      <c r="M879" s="392">
        <v>-1.2200000000000001E-2</v>
      </c>
    </row>
    <row r="880" spans="4:13" x14ac:dyDescent="0.6">
      <c r="D880"/>
      <c r="E880"/>
      <c r="F880"/>
      <c r="G880"/>
      <c r="H880"/>
      <c r="I880"/>
      <c r="J880">
        <v>0</v>
      </c>
      <c r="K880" s="392">
        <v>-4.0899999999999999E-2</v>
      </c>
      <c r="L880" s="392">
        <v>-2.9399999999999999E-2</v>
      </c>
      <c r="M880" s="392">
        <v>-1.2200000000000001E-2</v>
      </c>
    </row>
    <row r="881" spans="4:13" x14ac:dyDescent="0.6">
      <c r="D881"/>
      <c r="E881"/>
      <c r="F881"/>
      <c r="G881"/>
      <c r="H881"/>
      <c r="I881"/>
      <c r="J881">
        <v>0</v>
      </c>
      <c r="K881" s="392">
        <v>-4.0899999999999999E-2</v>
      </c>
      <c r="L881" s="392">
        <v>-2.9399999999999999E-2</v>
      </c>
      <c r="M881" s="392">
        <v>-1.2200000000000001E-2</v>
      </c>
    </row>
    <row r="882" spans="4:13" x14ac:dyDescent="0.6">
      <c r="D882"/>
      <c r="E882"/>
      <c r="F882"/>
      <c r="G882"/>
      <c r="H882"/>
      <c r="I882"/>
      <c r="J882">
        <v>0</v>
      </c>
      <c r="K882" s="392">
        <v>-4.0899999999999999E-2</v>
      </c>
      <c r="L882" s="392">
        <v>-2.9399999999999999E-2</v>
      </c>
      <c r="M882" s="392">
        <v>-1.2200000000000001E-2</v>
      </c>
    </row>
    <row r="883" spans="4:13" x14ac:dyDescent="0.6">
      <c r="D883"/>
      <c r="E883"/>
      <c r="F883"/>
      <c r="G883"/>
      <c r="H883"/>
      <c r="I883"/>
      <c r="J883">
        <v>0</v>
      </c>
      <c r="K883" s="392">
        <v>-4.0899999999999999E-2</v>
      </c>
      <c r="L883" s="392">
        <v>-2.9399999999999999E-2</v>
      </c>
      <c r="M883" s="392">
        <v>-1.2200000000000001E-2</v>
      </c>
    </row>
    <row r="884" spans="4:13" x14ac:dyDescent="0.6">
      <c r="D884"/>
      <c r="E884"/>
      <c r="F884"/>
      <c r="G884"/>
      <c r="H884"/>
      <c r="I884"/>
      <c r="J884">
        <v>0</v>
      </c>
      <c r="K884" s="392">
        <v>-4.0899999999999999E-2</v>
      </c>
      <c r="L884" s="392">
        <v>-2.9399999999999999E-2</v>
      </c>
      <c r="M884" s="392">
        <v>-1.2200000000000001E-2</v>
      </c>
    </row>
    <row r="885" spans="4:13" x14ac:dyDescent="0.6">
      <c r="D885"/>
      <c r="E885"/>
      <c r="F885"/>
      <c r="G885"/>
      <c r="H885"/>
      <c r="I885"/>
      <c r="J885">
        <v>0</v>
      </c>
      <c r="K885" s="392">
        <v>-4.0899999999999999E-2</v>
      </c>
      <c r="L885" s="392">
        <v>-2.9399999999999999E-2</v>
      </c>
      <c r="M885" s="392">
        <v>-1.2200000000000001E-2</v>
      </c>
    </row>
    <row r="886" spans="4:13" x14ac:dyDescent="0.6">
      <c r="D886"/>
      <c r="E886"/>
      <c r="F886"/>
      <c r="G886"/>
      <c r="H886"/>
      <c r="I886"/>
      <c r="J886">
        <v>0</v>
      </c>
      <c r="K886" s="392">
        <v>-4.0899999999999999E-2</v>
      </c>
      <c r="L886" s="392">
        <v>-2.9399999999999999E-2</v>
      </c>
      <c r="M886" s="392">
        <v>-1.2200000000000001E-2</v>
      </c>
    </row>
    <row r="887" spans="4:13" x14ac:dyDescent="0.6">
      <c r="D887"/>
      <c r="E887"/>
      <c r="F887"/>
      <c r="G887"/>
      <c r="H887"/>
      <c r="I887"/>
      <c r="J887">
        <v>0</v>
      </c>
      <c r="K887" s="392">
        <v>-4.0899999999999999E-2</v>
      </c>
      <c r="L887" s="392">
        <v>-2.9399999999999999E-2</v>
      </c>
      <c r="M887" s="392">
        <v>-1.2200000000000001E-2</v>
      </c>
    </row>
    <row r="888" spans="4:13" x14ac:dyDescent="0.6">
      <c r="D888"/>
      <c r="E888"/>
      <c r="F888"/>
      <c r="G888"/>
      <c r="H888"/>
      <c r="I888"/>
      <c r="J888">
        <v>0</v>
      </c>
      <c r="K888" s="392">
        <v>-4.0899999999999999E-2</v>
      </c>
      <c r="L888" s="392">
        <v>-2.9399999999999999E-2</v>
      </c>
      <c r="M888" s="392">
        <v>-1.2200000000000001E-2</v>
      </c>
    </row>
    <row r="889" spans="4:13" x14ac:dyDescent="0.6">
      <c r="D889"/>
      <c r="E889"/>
      <c r="F889"/>
      <c r="G889"/>
      <c r="H889"/>
      <c r="I889"/>
      <c r="J889">
        <v>0</v>
      </c>
      <c r="K889" s="392">
        <v>-4.0899999999999999E-2</v>
      </c>
      <c r="L889" s="392">
        <v>-2.9399999999999999E-2</v>
      </c>
      <c r="M889" s="392">
        <v>-1.2200000000000001E-2</v>
      </c>
    </row>
    <row r="890" spans="4:13" x14ac:dyDescent="0.6">
      <c r="D890"/>
      <c r="E890"/>
      <c r="F890"/>
      <c r="G890"/>
      <c r="H890"/>
      <c r="I890"/>
      <c r="J890">
        <v>0</v>
      </c>
      <c r="K890" s="392">
        <v>-4.0899999999999999E-2</v>
      </c>
      <c r="L890" s="392">
        <v>-2.9399999999999999E-2</v>
      </c>
      <c r="M890" s="392">
        <v>-1.2200000000000001E-2</v>
      </c>
    </row>
    <row r="891" spans="4:13" x14ac:dyDescent="0.6">
      <c r="D891"/>
      <c r="E891"/>
      <c r="F891"/>
      <c r="G891"/>
      <c r="H891"/>
      <c r="I891"/>
      <c r="J891">
        <v>0</v>
      </c>
      <c r="K891" s="392">
        <v>-4.0899999999999999E-2</v>
      </c>
      <c r="L891" s="392">
        <v>-2.9399999999999999E-2</v>
      </c>
      <c r="M891" s="392">
        <v>-1.2200000000000001E-2</v>
      </c>
    </row>
    <row r="892" spans="4:13" x14ac:dyDescent="0.6">
      <c r="D892"/>
      <c r="E892"/>
      <c r="F892"/>
      <c r="G892"/>
      <c r="H892"/>
      <c r="I892"/>
      <c r="J892">
        <v>0</v>
      </c>
      <c r="K892" s="392">
        <v>-4.0899999999999999E-2</v>
      </c>
      <c r="L892" s="392">
        <v>-2.9399999999999999E-2</v>
      </c>
      <c r="M892" s="392">
        <v>-1.2200000000000001E-2</v>
      </c>
    </row>
    <row r="893" spans="4:13" x14ac:dyDescent="0.6">
      <c r="D893"/>
      <c r="E893"/>
      <c r="F893"/>
      <c r="G893"/>
      <c r="H893"/>
      <c r="I893"/>
      <c r="J893">
        <v>0</v>
      </c>
      <c r="K893" s="392">
        <v>-4.0899999999999999E-2</v>
      </c>
      <c r="L893" s="392">
        <v>-2.9399999999999999E-2</v>
      </c>
      <c r="M893" s="392">
        <v>-1.2200000000000001E-2</v>
      </c>
    </row>
    <row r="894" spans="4:13" x14ac:dyDescent="0.6">
      <c r="D894"/>
      <c r="E894"/>
      <c r="F894"/>
      <c r="G894"/>
      <c r="H894"/>
      <c r="I894"/>
      <c r="J894">
        <v>0</v>
      </c>
      <c r="K894" s="392">
        <v>-4.0899999999999999E-2</v>
      </c>
      <c r="L894" s="392">
        <v>-2.9399999999999999E-2</v>
      </c>
      <c r="M894" s="392">
        <v>-1.2200000000000001E-2</v>
      </c>
    </row>
    <row r="895" spans="4:13" x14ac:dyDescent="0.6">
      <c r="D895"/>
      <c r="E895"/>
      <c r="F895"/>
      <c r="G895"/>
      <c r="H895"/>
      <c r="I895"/>
      <c r="J895">
        <v>0</v>
      </c>
      <c r="K895" s="392">
        <v>-4.0899999999999999E-2</v>
      </c>
      <c r="L895" s="392">
        <v>-2.9399999999999999E-2</v>
      </c>
      <c r="M895" s="392">
        <v>-1.2200000000000001E-2</v>
      </c>
    </row>
    <row r="896" spans="4:13" x14ac:dyDescent="0.6">
      <c r="D896"/>
      <c r="E896"/>
      <c r="F896"/>
      <c r="G896"/>
      <c r="H896"/>
      <c r="I896"/>
      <c r="J896">
        <v>0</v>
      </c>
      <c r="K896" s="392">
        <v>-4.0899999999999999E-2</v>
      </c>
      <c r="L896" s="392">
        <v>-2.9399999999999999E-2</v>
      </c>
      <c r="M896" s="392">
        <v>-1.2200000000000001E-2</v>
      </c>
    </row>
    <row r="897" spans="4:13" x14ac:dyDescent="0.6">
      <c r="D897"/>
      <c r="E897"/>
      <c r="F897"/>
      <c r="G897"/>
      <c r="H897"/>
      <c r="I897"/>
      <c r="J897">
        <v>0</v>
      </c>
      <c r="K897" s="392">
        <v>-4.0899999999999999E-2</v>
      </c>
      <c r="L897" s="392">
        <v>-2.9399999999999999E-2</v>
      </c>
      <c r="M897" s="392">
        <v>-1.2200000000000001E-2</v>
      </c>
    </row>
    <row r="898" spans="4:13" x14ac:dyDescent="0.6">
      <c r="D898"/>
      <c r="E898"/>
      <c r="F898"/>
      <c r="G898"/>
      <c r="H898"/>
      <c r="I898"/>
      <c r="J898">
        <v>0</v>
      </c>
      <c r="K898" s="392">
        <v>-4.0899999999999999E-2</v>
      </c>
      <c r="L898" s="392">
        <v>-2.9399999999999999E-2</v>
      </c>
      <c r="M898" s="392">
        <v>-1.2200000000000001E-2</v>
      </c>
    </row>
    <row r="899" spans="4:13" x14ac:dyDescent="0.6">
      <c r="D899"/>
      <c r="E899"/>
      <c r="F899"/>
      <c r="G899"/>
      <c r="H899"/>
      <c r="I899"/>
      <c r="J899">
        <v>0</v>
      </c>
      <c r="K899" s="392">
        <v>-4.0899999999999999E-2</v>
      </c>
      <c r="L899" s="392">
        <v>-2.9399999999999999E-2</v>
      </c>
      <c r="M899" s="392">
        <v>-1.2200000000000001E-2</v>
      </c>
    </row>
    <row r="900" spans="4:13" x14ac:dyDescent="0.6">
      <c r="D900"/>
      <c r="E900"/>
      <c r="F900"/>
      <c r="G900"/>
      <c r="H900"/>
      <c r="I900"/>
      <c r="J900">
        <v>0</v>
      </c>
      <c r="K900" s="392">
        <v>-4.0899999999999999E-2</v>
      </c>
      <c r="L900" s="392">
        <v>-2.9399999999999999E-2</v>
      </c>
      <c r="M900" s="392">
        <v>-1.2200000000000001E-2</v>
      </c>
    </row>
    <row r="901" spans="4:13" x14ac:dyDescent="0.6">
      <c r="D901"/>
      <c r="E901"/>
      <c r="F901"/>
      <c r="G901"/>
      <c r="H901"/>
      <c r="I901"/>
      <c r="J901">
        <v>0</v>
      </c>
      <c r="K901" s="392">
        <v>-4.0899999999999999E-2</v>
      </c>
      <c r="L901" s="392">
        <v>-2.9399999999999999E-2</v>
      </c>
      <c r="M901" s="392">
        <v>-1.2200000000000001E-2</v>
      </c>
    </row>
    <row r="902" spans="4:13" x14ac:dyDescent="0.6">
      <c r="D902"/>
      <c r="E902"/>
      <c r="F902"/>
      <c r="G902"/>
      <c r="H902"/>
      <c r="I902"/>
      <c r="J902">
        <v>0</v>
      </c>
      <c r="K902" s="392">
        <v>-4.0899999999999999E-2</v>
      </c>
      <c r="L902" s="392">
        <v>-2.9399999999999999E-2</v>
      </c>
      <c r="M902" s="392">
        <v>-1.2200000000000001E-2</v>
      </c>
    </row>
    <row r="903" spans="4:13" x14ac:dyDescent="0.6">
      <c r="D903"/>
      <c r="E903"/>
      <c r="F903"/>
      <c r="G903"/>
      <c r="H903"/>
      <c r="I903"/>
      <c r="J903">
        <v>0</v>
      </c>
      <c r="K903" s="392">
        <v>-4.0899999999999999E-2</v>
      </c>
      <c r="L903" s="392">
        <v>-2.9399999999999999E-2</v>
      </c>
      <c r="M903" s="392">
        <v>-1.2200000000000001E-2</v>
      </c>
    </row>
    <row r="904" spans="4:13" x14ac:dyDescent="0.6">
      <c r="D904"/>
      <c r="E904"/>
      <c r="F904"/>
      <c r="G904"/>
      <c r="H904"/>
      <c r="I904"/>
      <c r="J904">
        <v>0</v>
      </c>
      <c r="K904" s="392">
        <v>-4.0899999999999999E-2</v>
      </c>
      <c r="L904" s="392">
        <v>-2.9399999999999999E-2</v>
      </c>
      <c r="M904" s="392">
        <v>-1.2200000000000001E-2</v>
      </c>
    </row>
    <row r="905" spans="4:13" x14ac:dyDescent="0.6">
      <c r="D905"/>
      <c r="E905"/>
      <c r="F905"/>
      <c r="G905"/>
      <c r="H905"/>
      <c r="I905"/>
      <c r="J905">
        <v>0</v>
      </c>
      <c r="K905" s="392">
        <v>-4.0899999999999999E-2</v>
      </c>
      <c r="L905" s="392">
        <v>-2.9399999999999999E-2</v>
      </c>
      <c r="M905" s="392">
        <v>-1.2200000000000001E-2</v>
      </c>
    </row>
    <row r="906" spans="4:13" x14ac:dyDescent="0.6">
      <c r="D906"/>
      <c r="E906"/>
      <c r="F906"/>
      <c r="G906"/>
      <c r="H906"/>
      <c r="I906"/>
      <c r="J906">
        <v>0</v>
      </c>
      <c r="K906" s="392">
        <v>-4.0899999999999999E-2</v>
      </c>
      <c r="L906" s="392">
        <v>-2.9399999999999999E-2</v>
      </c>
      <c r="M906" s="392">
        <v>-1.2200000000000001E-2</v>
      </c>
    </row>
    <row r="907" spans="4:13" x14ac:dyDescent="0.6">
      <c r="D907"/>
      <c r="E907"/>
      <c r="F907"/>
      <c r="G907"/>
      <c r="H907"/>
      <c r="I907"/>
      <c r="J907">
        <v>0</v>
      </c>
      <c r="K907" s="392">
        <v>-4.0899999999999999E-2</v>
      </c>
      <c r="L907" s="392">
        <v>-2.9399999999999999E-2</v>
      </c>
      <c r="M907" s="392">
        <v>-1.2200000000000001E-2</v>
      </c>
    </row>
    <row r="908" spans="4:13" x14ac:dyDescent="0.6">
      <c r="D908"/>
      <c r="E908"/>
      <c r="F908"/>
      <c r="G908"/>
      <c r="H908"/>
      <c r="I908"/>
      <c r="J908">
        <v>0</v>
      </c>
      <c r="K908" s="392">
        <v>-4.0899999999999999E-2</v>
      </c>
      <c r="L908" s="392">
        <v>-2.9399999999999999E-2</v>
      </c>
      <c r="M908" s="392">
        <v>-1.2200000000000001E-2</v>
      </c>
    </row>
    <row r="909" spans="4:13" x14ac:dyDescent="0.6">
      <c r="D909"/>
      <c r="E909"/>
      <c r="F909"/>
      <c r="G909"/>
      <c r="H909"/>
      <c r="I909"/>
      <c r="J909">
        <v>0</v>
      </c>
      <c r="K909" s="392">
        <v>-4.0899999999999999E-2</v>
      </c>
      <c r="L909" s="392">
        <v>-2.9399999999999999E-2</v>
      </c>
      <c r="M909" s="392">
        <v>-1.2200000000000001E-2</v>
      </c>
    </row>
    <row r="910" spans="4:13" x14ac:dyDescent="0.6">
      <c r="D910"/>
      <c r="E910"/>
      <c r="F910"/>
      <c r="G910"/>
      <c r="H910"/>
      <c r="I910"/>
      <c r="J910">
        <v>0</v>
      </c>
      <c r="K910" s="392">
        <v>-4.0899999999999999E-2</v>
      </c>
      <c r="L910" s="392">
        <v>-2.9399999999999999E-2</v>
      </c>
      <c r="M910" s="392">
        <v>-1.2200000000000001E-2</v>
      </c>
    </row>
    <row r="911" spans="4:13" x14ac:dyDescent="0.6">
      <c r="D911"/>
      <c r="E911"/>
      <c r="F911"/>
      <c r="G911"/>
      <c r="H911"/>
      <c r="I911"/>
      <c r="J911">
        <v>0</v>
      </c>
      <c r="K911" s="392">
        <v>-4.0899999999999999E-2</v>
      </c>
      <c r="L911" s="392">
        <v>-2.9399999999999999E-2</v>
      </c>
      <c r="M911" s="392">
        <v>-1.2200000000000001E-2</v>
      </c>
    </row>
    <row r="912" spans="4:13" x14ac:dyDescent="0.6">
      <c r="D912"/>
      <c r="E912"/>
      <c r="F912"/>
      <c r="G912"/>
      <c r="H912"/>
      <c r="I912"/>
      <c r="J912">
        <v>0</v>
      </c>
      <c r="K912" s="392">
        <v>-4.0899999999999999E-2</v>
      </c>
      <c r="L912" s="392">
        <v>-2.9399999999999999E-2</v>
      </c>
      <c r="M912" s="392">
        <v>-1.2200000000000001E-2</v>
      </c>
    </row>
    <row r="913" spans="4:13" x14ac:dyDescent="0.6">
      <c r="D913"/>
      <c r="E913"/>
      <c r="F913"/>
      <c r="G913"/>
      <c r="H913"/>
      <c r="I913"/>
      <c r="J913">
        <v>0</v>
      </c>
      <c r="K913" s="392">
        <v>-4.0899999999999999E-2</v>
      </c>
      <c r="L913" s="392">
        <v>-2.9399999999999999E-2</v>
      </c>
      <c r="M913" s="392">
        <v>-1.2200000000000001E-2</v>
      </c>
    </row>
    <row r="914" spans="4:13" x14ac:dyDescent="0.6">
      <c r="D914"/>
      <c r="E914"/>
      <c r="F914"/>
      <c r="G914"/>
      <c r="H914"/>
      <c r="I914"/>
      <c r="J914">
        <v>0</v>
      </c>
      <c r="K914" s="392">
        <v>-4.0899999999999999E-2</v>
      </c>
      <c r="L914" s="392">
        <v>-2.9399999999999999E-2</v>
      </c>
      <c r="M914" s="392">
        <v>-1.2200000000000001E-2</v>
      </c>
    </row>
    <row r="915" spans="4:13" x14ac:dyDescent="0.6">
      <c r="D915"/>
      <c r="E915"/>
      <c r="F915"/>
      <c r="G915"/>
      <c r="H915"/>
      <c r="I915"/>
      <c r="J915">
        <v>0</v>
      </c>
      <c r="K915" s="392">
        <v>-4.0899999999999999E-2</v>
      </c>
      <c r="L915" s="392">
        <v>-2.9399999999999999E-2</v>
      </c>
      <c r="M915" s="392">
        <v>-1.2200000000000001E-2</v>
      </c>
    </row>
    <row r="916" spans="4:13" x14ac:dyDescent="0.6">
      <c r="D916"/>
      <c r="E916"/>
      <c r="F916"/>
      <c r="G916"/>
      <c r="H916"/>
      <c r="I916"/>
      <c r="J916">
        <v>0</v>
      </c>
      <c r="K916" s="392">
        <v>-4.0899999999999999E-2</v>
      </c>
      <c r="L916" s="392">
        <v>-2.9399999999999999E-2</v>
      </c>
      <c r="M916" s="392">
        <v>-1.2200000000000001E-2</v>
      </c>
    </row>
    <row r="917" spans="4:13" x14ac:dyDescent="0.6">
      <c r="D917"/>
      <c r="E917"/>
      <c r="F917"/>
      <c r="G917"/>
      <c r="H917"/>
      <c r="I917"/>
      <c r="J917">
        <v>0</v>
      </c>
      <c r="K917" s="392">
        <v>-4.0899999999999999E-2</v>
      </c>
      <c r="L917" s="392">
        <v>-2.9399999999999999E-2</v>
      </c>
      <c r="M917" s="392">
        <v>-1.2200000000000001E-2</v>
      </c>
    </row>
    <row r="918" spans="4:13" x14ac:dyDescent="0.6">
      <c r="D918"/>
      <c r="E918"/>
      <c r="F918"/>
      <c r="G918"/>
      <c r="H918"/>
      <c r="I918"/>
      <c r="J918">
        <v>0</v>
      </c>
      <c r="K918" s="392">
        <v>-4.0899999999999999E-2</v>
      </c>
      <c r="L918" s="392">
        <v>-2.9399999999999999E-2</v>
      </c>
      <c r="M918" s="392">
        <v>-1.2200000000000001E-2</v>
      </c>
    </row>
    <row r="919" spans="4:13" x14ac:dyDescent="0.6">
      <c r="D919"/>
      <c r="E919"/>
      <c r="F919"/>
      <c r="G919"/>
      <c r="H919"/>
      <c r="I919"/>
      <c r="J919">
        <v>0</v>
      </c>
      <c r="K919" s="392">
        <v>-4.0899999999999999E-2</v>
      </c>
      <c r="L919" s="392">
        <v>-2.9399999999999999E-2</v>
      </c>
      <c r="M919" s="392">
        <v>-1.2200000000000001E-2</v>
      </c>
    </row>
    <row r="920" spans="4:13" x14ac:dyDescent="0.6">
      <c r="D920"/>
      <c r="E920"/>
      <c r="F920"/>
      <c r="G920"/>
      <c r="H920"/>
      <c r="I920"/>
      <c r="J920">
        <v>0</v>
      </c>
      <c r="K920" s="392">
        <v>-4.0899999999999999E-2</v>
      </c>
      <c r="L920" s="392">
        <v>-2.9399999999999999E-2</v>
      </c>
      <c r="M920" s="392">
        <v>-1.2200000000000001E-2</v>
      </c>
    </row>
    <row r="921" spans="4:13" x14ac:dyDescent="0.6">
      <c r="D921"/>
      <c r="E921"/>
      <c r="F921"/>
      <c r="G921"/>
      <c r="H921"/>
      <c r="I921"/>
      <c r="J921">
        <v>0</v>
      </c>
      <c r="K921" s="392">
        <v>-4.0899999999999999E-2</v>
      </c>
      <c r="L921" s="392">
        <v>-2.9399999999999999E-2</v>
      </c>
      <c r="M921" s="392">
        <v>-1.2200000000000001E-2</v>
      </c>
    </row>
    <row r="922" spans="4:13" x14ac:dyDescent="0.6">
      <c r="D922"/>
      <c r="E922"/>
      <c r="F922"/>
      <c r="G922"/>
      <c r="H922"/>
      <c r="I922"/>
      <c r="J922">
        <v>0</v>
      </c>
      <c r="K922" s="392">
        <v>-4.0899999999999999E-2</v>
      </c>
      <c r="L922" s="392">
        <v>-2.9399999999999999E-2</v>
      </c>
      <c r="M922" s="392">
        <v>-1.2200000000000001E-2</v>
      </c>
    </row>
    <row r="923" spans="4:13" x14ac:dyDescent="0.6">
      <c r="D923"/>
      <c r="E923"/>
      <c r="F923"/>
      <c r="G923"/>
      <c r="H923"/>
      <c r="I923"/>
      <c r="J923">
        <v>0</v>
      </c>
      <c r="K923" s="392">
        <v>-4.0899999999999999E-2</v>
      </c>
      <c r="L923" s="392">
        <v>-2.9399999999999999E-2</v>
      </c>
      <c r="M923" s="392">
        <v>-1.2200000000000001E-2</v>
      </c>
    </row>
    <row r="924" spans="4:13" x14ac:dyDescent="0.6">
      <c r="D924"/>
      <c r="E924"/>
      <c r="F924"/>
      <c r="G924"/>
      <c r="H924"/>
      <c r="I924"/>
      <c r="J924">
        <v>0</v>
      </c>
      <c r="K924" s="392">
        <v>-4.0899999999999999E-2</v>
      </c>
      <c r="L924" s="392">
        <v>-2.9399999999999999E-2</v>
      </c>
      <c r="M924" s="392">
        <v>-1.2200000000000001E-2</v>
      </c>
    </row>
    <row r="925" spans="4:13" x14ac:dyDescent="0.6">
      <c r="D925"/>
      <c r="E925"/>
      <c r="F925"/>
      <c r="G925"/>
      <c r="H925"/>
      <c r="I925"/>
      <c r="J925">
        <v>0</v>
      </c>
      <c r="K925" s="392">
        <v>-4.0899999999999999E-2</v>
      </c>
      <c r="L925" s="392">
        <v>-2.9399999999999999E-2</v>
      </c>
      <c r="M925" s="392">
        <v>-1.2200000000000001E-2</v>
      </c>
    </row>
    <row r="926" spans="4:13" x14ac:dyDescent="0.6">
      <c r="D926"/>
      <c r="E926"/>
      <c r="F926"/>
      <c r="G926"/>
      <c r="H926"/>
      <c r="I926"/>
      <c r="J926">
        <v>0</v>
      </c>
      <c r="K926" s="392">
        <v>-4.0899999999999999E-2</v>
      </c>
      <c r="L926" s="392">
        <v>-2.9399999999999999E-2</v>
      </c>
      <c r="M926" s="392">
        <v>-1.2200000000000001E-2</v>
      </c>
    </row>
    <row r="927" spans="4:13" x14ac:dyDescent="0.6">
      <c r="D927"/>
      <c r="E927"/>
      <c r="F927"/>
      <c r="G927"/>
      <c r="H927"/>
      <c r="I927"/>
      <c r="J927">
        <v>0</v>
      </c>
      <c r="K927" s="392">
        <v>-4.0899999999999999E-2</v>
      </c>
      <c r="L927" s="392">
        <v>-2.9399999999999999E-2</v>
      </c>
      <c r="M927" s="392">
        <v>-1.2200000000000001E-2</v>
      </c>
    </row>
    <row r="928" spans="4:13" x14ac:dyDescent="0.6">
      <c r="D928"/>
      <c r="E928"/>
      <c r="F928"/>
      <c r="G928"/>
      <c r="H928"/>
      <c r="I928"/>
      <c r="J928">
        <v>0</v>
      </c>
      <c r="K928" s="392">
        <v>-4.0899999999999999E-2</v>
      </c>
      <c r="L928" s="392">
        <v>-2.9399999999999999E-2</v>
      </c>
      <c r="M928" s="392">
        <v>-1.2200000000000001E-2</v>
      </c>
    </row>
    <row r="929" spans="4:13" x14ac:dyDescent="0.6">
      <c r="D929"/>
      <c r="E929"/>
      <c r="F929"/>
      <c r="G929"/>
      <c r="H929"/>
      <c r="I929"/>
      <c r="J929">
        <v>0</v>
      </c>
      <c r="K929" s="392">
        <v>-4.0899999999999999E-2</v>
      </c>
      <c r="L929" s="392">
        <v>-2.9399999999999999E-2</v>
      </c>
      <c r="M929" s="392">
        <v>-1.2200000000000001E-2</v>
      </c>
    </row>
    <row r="930" spans="4:13" x14ac:dyDescent="0.6">
      <c r="D930"/>
      <c r="E930"/>
      <c r="F930"/>
      <c r="G930"/>
      <c r="H930"/>
      <c r="I930"/>
      <c r="J930">
        <v>0</v>
      </c>
      <c r="K930" s="392">
        <v>-4.0899999999999999E-2</v>
      </c>
      <c r="L930" s="392">
        <v>-2.9399999999999999E-2</v>
      </c>
      <c r="M930" s="392">
        <v>-1.2200000000000001E-2</v>
      </c>
    </row>
    <row r="931" spans="4:13" x14ac:dyDescent="0.6">
      <c r="D931"/>
      <c r="E931"/>
      <c r="F931"/>
      <c r="G931"/>
      <c r="H931"/>
      <c r="I931"/>
      <c r="J931">
        <v>0</v>
      </c>
      <c r="K931" s="392">
        <v>-4.0899999999999999E-2</v>
      </c>
      <c r="L931" s="392">
        <v>-2.9399999999999999E-2</v>
      </c>
      <c r="M931" s="392">
        <v>-1.2200000000000001E-2</v>
      </c>
    </row>
    <row r="932" spans="4:13" x14ac:dyDescent="0.6">
      <c r="D932"/>
      <c r="E932"/>
      <c r="F932"/>
      <c r="G932"/>
      <c r="H932"/>
      <c r="I932"/>
      <c r="J932">
        <v>0</v>
      </c>
      <c r="K932" s="392">
        <v>-4.0899999999999999E-2</v>
      </c>
      <c r="L932" s="392">
        <v>-2.9399999999999999E-2</v>
      </c>
      <c r="M932" s="392">
        <v>-1.2200000000000001E-2</v>
      </c>
    </row>
    <row r="933" spans="4:13" x14ac:dyDescent="0.6">
      <c r="D933"/>
      <c r="E933"/>
      <c r="F933"/>
      <c r="G933"/>
      <c r="H933"/>
      <c r="I933"/>
      <c r="J933">
        <v>0</v>
      </c>
      <c r="K933" s="392">
        <v>-4.0899999999999999E-2</v>
      </c>
      <c r="L933" s="392">
        <v>-2.9399999999999999E-2</v>
      </c>
      <c r="M933" s="392">
        <v>-1.2200000000000001E-2</v>
      </c>
    </row>
    <row r="934" spans="4:13" x14ac:dyDescent="0.6">
      <c r="D934"/>
      <c r="E934"/>
      <c r="F934"/>
      <c r="G934"/>
      <c r="H934"/>
      <c r="I934"/>
      <c r="J934">
        <v>0</v>
      </c>
      <c r="K934" s="392">
        <v>-4.0899999999999999E-2</v>
      </c>
      <c r="L934" s="392">
        <v>-2.9399999999999999E-2</v>
      </c>
      <c r="M934" s="392">
        <v>-1.2200000000000001E-2</v>
      </c>
    </row>
    <row r="935" spans="4:13" x14ac:dyDescent="0.6">
      <c r="D935"/>
      <c r="E935"/>
      <c r="F935"/>
      <c r="G935"/>
      <c r="H935"/>
      <c r="I935"/>
      <c r="J935">
        <v>0</v>
      </c>
      <c r="K935" s="392">
        <v>-4.0899999999999999E-2</v>
      </c>
      <c r="L935" s="392">
        <v>-2.9399999999999999E-2</v>
      </c>
      <c r="M935" s="392">
        <v>-1.2200000000000001E-2</v>
      </c>
    </row>
    <row r="936" spans="4:13" x14ac:dyDescent="0.6">
      <c r="D936"/>
      <c r="E936"/>
      <c r="F936"/>
      <c r="G936"/>
      <c r="H936"/>
      <c r="I936"/>
      <c r="J936">
        <v>0</v>
      </c>
      <c r="K936" s="392">
        <v>-4.0899999999999999E-2</v>
      </c>
      <c r="L936" s="392">
        <v>-2.9399999999999999E-2</v>
      </c>
      <c r="M936" s="392">
        <v>-1.2200000000000001E-2</v>
      </c>
    </row>
    <row r="937" spans="4:13" x14ac:dyDescent="0.6">
      <c r="D937"/>
      <c r="E937"/>
      <c r="F937"/>
      <c r="G937"/>
      <c r="H937"/>
      <c r="I937"/>
      <c r="J937">
        <v>0</v>
      </c>
      <c r="K937" s="392">
        <v>-4.0899999999999999E-2</v>
      </c>
      <c r="L937" s="392">
        <v>-2.9399999999999999E-2</v>
      </c>
      <c r="M937" s="392">
        <v>-1.2200000000000001E-2</v>
      </c>
    </row>
    <row r="938" spans="4:13" x14ac:dyDescent="0.6">
      <c r="D938"/>
      <c r="E938"/>
      <c r="F938"/>
      <c r="G938"/>
      <c r="H938"/>
      <c r="I938"/>
      <c r="J938">
        <v>0</v>
      </c>
      <c r="K938" s="392">
        <v>-4.0899999999999999E-2</v>
      </c>
      <c r="L938" s="392">
        <v>-2.9399999999999999E-2</v>
      </c>
      <c r="M938" s="392">
        <v>-1.2200000000000001E-2</v>
      </c>
    </row>
    <row r="939" spans="4:13" x14ac:dyDescent="0.6">
      <c r="D939"/>
      <c r="E939"/>
      <c r="F939"/>
      <c r="G939"/>
      <c r="H939"/>
      <c r="I939"/>
      <c r="J939">
        <v>0</v>
      </c>
      <c r="K939" s="392">
        <v>-4.0899999999999999E-2</v>
      </c>
      <c r="L939" s="392">
        <v>-2.9399999999999999E-2</v>
      </c>
      <c r="M939" s="392">
        <v>-1.2200000000000001E-2</v>
      </c>
    </row>
    <row r="940" spans="4:13" x14ac:dyDescent="0.6">
      <c r="D940"/>
      <c r="E940"/>
      <c r="F940"/>
      <c r="G940"/>
      <c r="H940"/>
      <c r="I940"/>
      <c r="J940">
        <v>0</v>
      </c>
      <c r="K940" s="392">
        <v>-4.0899999999999999E-2</v>
      </c>
      <c r="L940" s="392">
        <v>-2.9399999999999999E-2</v>
      </c>
      <c r="M940" s="392">
        <v>-1.2200000000000001E-2</v>
      </c>
    </row>
    <row r="941" spans="4:13" x14ac:dyDescent="0.6">
      <c r="D941"/>
      <c r="E941"/>
      <c r="F941"/>
      <c r="G941"/>
      <c r="H941"/>
      <c r="I941"/>
      <c r="J941">
        <v>0</v>
      </c>
      <c r="K941" s="392">
        <v>-4.0899999999999999E-2</v>
      </c>
      <c r="L941" s="392">
        <v>-2.9399999999999999E-2</v>
      </c>
      <c r="M941" s="392">
        <v>-1.2200000000000001E-2</v>
      </c>
    </row>
    <row r="942" spans="4:13" x14ac:dyDescent="0.6">
      <c r="D942"/>
      <c r="E942"/>
      <c r="F942"/>
      <c r="G942"/>
      <c r="H942"/>
      <c r="I942"/>
      <c r="J942">
        <v>0</v>
      </c>
      <c r="K942" s="392">
        <v>-4.0899999999999999E-2</v>
      </c>
      <c r="L942" s="392">
        <v>-2.9399999999999999E-2</v>
      </c>
      <c r="M942" s="392">
        <v>-1.2200000000000001E-2</v>
      </c>
    </row>
    <row r="943" spans="4:13" x14ac:dyDescent="0.6">
      <c r="D943"/>
      <c r="E943"/>
      <c r="F943"/>
      <c r="G943"/>
      <c r="H943"/>
      <c r="I943"/>
      <c r="J943">
        <v>0</v>
      </c>
      <c r="K943" s="392">
        <v>-4.0899999999999999E-2</v>
      </c>
      <c r="L943" s="392">
        <v>-2.9399999999999999E-2</v>
      </c>
      <c r="M943" s="392">
        <v>-1.2200000000000001E-2</v>
      </c>
    </row>
    <row r="944" spans="4:13" x14ac:dyDescent="0.6">
      <c r="D944"/>
      <c r="E944"/>
      <c r="F944"/>
      <c r="G944"/>
      <c r="H944"/>
      <c r="I944"/>
      <c r="J944">
        <v>0</v>
      </c>
      <c r="K944" s="392">
        <v>-4.0899999999999999E-2</v>
      </c>
      <c r="L944" s="392">
        <v>-2.9399999999999999E-2</v>
      </c>
      <c r="M944" s="392">
        <v>-1.2200000000000001E-2</v>
      </c>
    </row>
    <row r="945" spans="4:13" x14ac:dyDescent="0.6">
      <c r="D945"/>
      <c r="E945"/>
      <c r="F945"/>
      <c r="G945"/>
      <c r="H945"/>
      <c r="I945"/>
      <c r="J945">
        <v>0</v>
      </c>
      <c r="K945" s="392">
        <v>-4.0899999999999999E-2</v>
      </c>
      <c r="L945" s="392">
        <v>-2.9399999999999999E-2</v>
      </c>
      <c r="M945" s="392">
        <v>-1.2200000000000001E-2</v>
      </c>
    </row>
    <row r="946" spans="4:13" x14ac:dyDescent="0.6">
      <c r="D946"/>
      <c r="E946"/>
      <c r="F946"/>
      <c r="G946"/>
      <c r="H946"/>
      <c r="I946"/>
      <c r="J946">
        <v>0</v>
      </c>
      <c r="K946" s="392">
        <v>-4.0899999999999999E-2</v>
      </c>
      <c r="L946" s="392">
        <v>-2.9399999999999999E-2</v>
      </c>
      <c r="M946" s="392">
        <v>-1.2200000000000001E-2</v>
      </c>
    </row>
    <row r="947" spans="4:13" x14ac:dyDescent="0.6">
      <c r="D947"/>
      <c r="E947"/>
      <c r="F947"/>
      <c r="G947"/>
      <c r="H947"/>
      <c r="I947"/>
      <c r="J947">
        <v>0</v>
      </c>
      <c r="K947" s="392">
        <v>-4.0899999999999999E-2</v>
      </c>
      <c r="L947" s="392">
        <v>-2.9399999999999999E-2</v>
      </c>
      <c r="M947" s="392">
        <v>-1.2200000000000001E-2</v>
      </c>
    </row>
    <row r="948" spans="4:13" x14ac:dyDescent="0.6">
      <c r="D948"/>
      <c r="E948"/>
      <c r="F948"/>
      <c r="G948"/>
      <c r="H948"/>
      <c r="I948"/>
      <c r="J948">
        <v>0</v>
      </c>
      <c r="K948" s="392">
        <v>-4.0899999999999999E-2</v>
      </c>
      <c r="L948" s="392">
        <v>-2.9399999999999999E-2</v>
      </c>
      <c r="M948" s="392">
        <v>-1.2200000000000001E-2</v>
      </c>
    </row>
    <row r="949" spans="4:13" x14ac:dyDescent="0.6">
      <c r="D949"/>
      <c r="E949"/>
      <c r="F949"/>
      <c r="G949"/>
      <c r="H949"/>
      <c r="I949"/>
      <c r="J949">
        <v>0</v>
      </c>
      <c r="K949" s="392">
        <v>-4.0899999999999999E-2</v>
      </c>
      <c r="L949" s="392">
        <v>-2.9399999999999999E-2</v>
      </c>
      <c r="M949" s="392">
        <v>-1.2200000000000001E-2</v>
      </c>
    </row>
    <row r="950" spans="4:13" x14ac:dyDescent="0.6">
      <c r="D950"/>
      <c r="E950"/>
      <c r="F950"/>
      <c r="G950"/>
      <c r="H950"/>
      <c r="I950"/>
      <c r="J950">
        <v>0</v>
      </c>
      <c r="K950" s="392">
        <v>-4.0899999999999999E-2</v>
      </c>
      <c r="L950" s="392">
        <v>-2.9399999999999999E-2</v>
      </c>
      <c r="M950" s="392">
        <v>-1.2200000000000001E-2</v>
      </c>
    </row>
    <row r="951" spans="4:13" x14ac:dyDescent="0.6">
      <c r="D951"/>
      <c r="E951"/>
      <c r="F951"/>
      <c r="G951"/>
      <c r="H951"/>
      <c r="I951"/>
      <c r="J951">
        <v>0</v>
      </c>
      <c r="K951" s="392">
        <v>-4.0899999999999999E-2</v>
      </c>
      <c r="L951" s="392">
        <v>-2.9399999999999999E-2</v>
      </c>
      <c r="M951" s="392">
        <v>-1.2200000000000001E-2</v>
      </c>
    </row>
    <row r="952" spans="4:13" x14ac:dyDescent="0.6">
      <c r="D952"/>
      <c r="E952"/>
      <c r="F952"/>
      <c r="G952"/>
      <c r="H952"/>
      <c r="I952"/>
      <c r="J952">
        <v>0</v>
      </c>
      <c r="K952" s="392">
        <v>-4.0899999999999999E-2</v>
      </c>
      <c r="L952" s="392">
        <v>-2.9399999999999999E-2</v>
      </c>
      <c r="M952" s="392">
        <v>-1.2200000000000001E-2</v>
      </c>
    </row>
    <row r="953" spans="4:13" x14ac:dyDescent="0.6">
      <c r="D953"/>
      <c r="E953"/>
      <c r="F953"/>
      <c r="G953"/>
      <c r="H953"/>
      <c r="I953"/>
      <c r="J953">
        <v>0</v>
      </c>
      <c r="K953" s="392">
        <v>-4.0899999999999999E-2</v>
      </c>
      <c r="L953" s="392">
        <v>-2.9399999999999999E-2</v>
      </c>
      <c r="M953" s="392">
        <v>-1.2200000000000001E-2</v>
      </c>
    </row>
    <row r="954" spans="4:13" x14ac:dyDescent="0.6">
      <c r="D954"/>
      <c r="E954"/>
      <c r="F954"/>
      <c r="G954"/>
      <c r="H954"/>
      <c r="I954"/>
      <c r="J954">
        <v>0</v>
      </c>
      <c r="K954" s="392">
        <v>-4.0899999999999999E-2</v>
      </c>
      <c r="L954" s="392">
        <v>-2.9399999999999999E-2</v>
      </c>
      <c r="M954" s="392">
        <v>-1.2200000000000001E-2</v>
      </c>
    </row>
    <row r="955" spans="4:13" x14ac:dyDescent="0.6">
      <c r="D955"/>
      <c r="E955"/>
      <c r="F955"/>
      <c r="G955"/>
      <c r="H955"/>
      <c r="I955"/>
      <c r="J955">
        <v>0</v>
      </c>
      <c r="K955" s="392">
        <v>-4.0899999999999999E-2</v>
      </c>
      <c r="L955" s="392">
        <v>-2.9399999999999999E-2</v>
      </c>
      <c r="M955" s="392">
        <v>-1.2200000000000001E-2</v>
      </c>
    </row>
    <row r="956" spans="4:13" x14ac:dyDescent="0.6">
      <c r="D956"/>
      <c r="E956"/>
      <c r="F956"/>
      <c r="G956"/>
      <c r="H956"/>
      <c r="I956"/>
      <c r="J956">
        <v>0</v>
      </c>
      <c r="K956" s="392">
        <v>-4.0899999999999999E-2</v>
      </c>
      <c r="L956" s="392">
        <v>-2.9399999999999999E-2</v>
      </c>
      <c r="M956" s="392">
        <v>-1.2200000000000001E-2</v>
      </c>
    </row>
    <row r="957" spans="4:13" x14ac:dyDescent="0.6">
      <c r="D957"/>
      <c r="E957"/>
      <c r="F957"/>
      <c r="G957"/>
      <c r="H957"/>
      <c r="I957"/>
      <c r="J957">
        <v>0</v>
      </c>
      <c r="K957" s="392">
        <v>-4.0899999999999999E-2</v>
      </c>
      <c r="L957" s="392">
        <v>-2.9399999999999999E-2</v>
      </c>
      <c r="M957" s="392">
        <v>-1.2200000000000001E-2</v>
      </c>
    </row>
    <row r="958" spans="4:13" x14ac:dyDescent="0.6">
      <c r="D958"/>
      <c r="E958"/>
      <c r="F958"/>
      <c r="G958"/>
      <c r="H958"/>
      <c r="I958"/>
      <c r="J958">
        <v>0</v>
      </c>
      <c r="K958" s="392">
        <v>-4.0899999999999999E-2</v>
      </c>
      <c r="L958" s="392">
        <v>-2.9399999999999999E-2</v>
      </c>
      <c r="M958" s="392">
        <v>-1.2200000000000001E-2</v>
      </c>
    </row>
    <row r="959" spans="4:13" x14ac:dyDescent="0.6">
      <c r="D959"/>
      <c r="E959"/>
      <c r="F959"/>
      <c r="G959"/>
      <c r="H959"/>
      <c r="I959"/>
      <c r="J959">
        <v>0</v>
      </c>
      <c r="K959" s="392">
        <v>-4.0899999999999999E-2</v>
      </c>
      <c r="L959" s="392">
        <v>-2.9399999999999999E-2</v>
      </c>
      <c r="M959" s="392">
        <v>-1.2200000000000001E-2</v>
      </c>
    </row>
    <row r="960" spans="4:13" x14ac:dyDescent="0.6">
      <c r="D960"/>
      <c r="E960"/>
      <c r="F960"/>
      <c r="G960"/>
      <c r="H960"/>
      <c r="I960"/>
      <c r="J960">
        <v>0</v>
      </c>
      <c r="K960" s="392">
        <v>-4.0899999999999999E-2</v>
      </c>
      <c r="L960" s="392">
        <v>-2.9399999999999999E-2</v>
      </c>
      <c r="M960" s="392">
        <v>-1.2200000000000001E-2</v>
      </c>
    </row>
    <row r="961" spans="4:13" x14ac:dyDescent="0.6">
      <c r="D961"/>
      <c r="E961"/>
      <c r="F961"/>
      <c r="G961"/>
      <c r="H961"/>
      <c r="I961"/>
      <c r="J961">
        <v>0</v>
      </c>
      <c r="K961" s="392">
        <v>-4.0899999999999999E-2</v>
      </c>
      <c r="L961" s="392">
        <v>-2.9399999999999999E-2</v>
      </c>
      <c r="M961" s="392">
        <v>-1.2200000000000001E-2</v>
      </c>
    </row>
    <row r="962" spans="4:13" x14ac:dyDescent="0.6">
      <c r="D962"/>
      <c r="E962"/>
      <c r="F962"/>
      <c r="G962"/>
      <c r="H962"/>
      <c r="I962"/>
      <c r="J962">
        <v>0</v>
      </c>
      <c r="K962" s="392">
        <v>-4.0899999999999999E-2</v>
      </c>
      <c r="L962" s="392">
        <v>-2.9399999999999999E-2</v>
      </c>
      <c r="M962" s="392">
        <v>-1.2200000000000001E-2</v>
      </c>
    </row>
    <row r="963" spans="4:13" x14ac:dyDescent="0.6">
      <c r="D963"/>
      <c r="E963"/>
      <c r="F963"/>
      <c r="G963"/>
      <c r="H963"/>
      <c r="I963"/>
      <c r="J963">
        <v>0</v>
      </c>
      <c r="K963" s="392">
        <v>-4.0899999999999999E-2</v>
      </c>
      <c r="L963" s="392">
        <v>-2.9399999999999999E-2</v>
      </c>
      <c r="M963" s="392">
        <v>-1.2200000000000001E-2</v>
      </c>
    </row>
    <row r="964" spans="4:13" x14ac:dyDescent="0.6">
      <c r="D964"/>
      <c r="E964"/>
      <c r="F964"/>
      <c r="G964"/>
      <c r="H964"/>
      <c r="I964"/>
      <c r="J964">
        <v>0</v>
      </c>
      <c r="K964" s="392">
        <v>-4.0899999999999999E-2</v>
      </c>
      <c r="L964" s="392">
        <v>-2.9399999999999999E-2</v>
      </c>
      <c r="M964" s="392">
        <v>-1.2200000000000001E-2</v>
      </c>
    </row>
    <row r="965" spans="4:13" x14ac:dyDescent="0.6">
      <c r="D965"/>
      <c r="E965"/>
      <c r="F965"/>
      <c r="G965"/>
      <c r="H965"/>
      <c r="I965"/>
      <c r="J965">
        <v>0</v>
      </c>
      <c r="K965" s="392">
        <v>-4.0899999999999999E-2</v>
      </c>
      <c r="L965" s="392">
        <v>-2.9399999999999999E-2</v>
      </c>
      <c r="M965" s="392">
        <v>-1.2200000000000001E-2</v>
      </c>
    </row>
    <row r="966" spans="4:13" x14ac:dyDescent="0.6">
      <c r="D966"/>
      <c r="E966"/>
      <c r="F966"/>
      <c r="G966"/>
      <c r="H966"/>
      <c r="I966"/>
      <c r="J966">
        <v>0</v>
      </c>
      <c r="K966" s="392">
        <v>-4.0899999999999999E-2</v>
      </c>
      <c r="L966" s="392">
        <v>-2.9399999999999999E-2</v>
      </c>
      <c r="M966" s="392">
        <v>-1.2200000000000001E-2</v>
      </c>
    </row>
    <row r="967" spans="4:13" x14ac:dyDescent="0.6">
      <c r="D967"/>
      <c r="E967"/>
      <c r="F967"/>
      <c r="G967"/>
      <c r="H967"/>
      <c r="I967"/>
      <c r="J967">
        <v>0</v>
      </c>
      <c r="K967" s="392">
        <v>-4.0899999999999999E-2</v>
      </c>
      <c r="L967" s="392">
        <v>-2.9399999999999999E-2</v>
      </c>
      <c r="M967" s="392">
        <v>-1.2200000000000001E-2</v>
      </c>
    </row>
    <row r="968" spans="4:13" x14ac:dyDescent="0.6">
      <c r="D968"/>
      <c r="E968"/>
      <c r="F968"/>
      <c r="G968"/>
      <c r="H968"/>
      <c r="I968"/>
      <c r="J968">
        <v>0</v>
      </c>
      <c r="K968" s="392">
        <v>-4.0899999999999999E-2</v>
      </c>
      <c r="L968" s="392">
        <v>-2.9399999999999999E-2</v>
      </c>
      <c r="M968" s="392">
        <v>-1.2200000000000001E-2</v>
      </c>
    </row>
    <row r="969" spans="4:13" x14ac:dyDescent="0.6">
      <c r="D969"/>
      <c r="E969"/>
      <c r="F969"/>
      <c r="G969"/>
      <c r="H969"/>
      <c r="I969"/>
      <c r="J969">
        <v>0</v>
      </c>
      <c r="K969" s="392">
        <v>-4.0899999999999999E-2</v>
      </c>
      <c r="L969" s="392">
        <v>-2.9399999999999999E-2</v>
      </c>
      <c r="M969" s="392">
        <v>-1.2200000000000001E-2</v>
      </c>
    </row>
    <row r="970" spans="4:13" x14ac:dyDescent="0.6">
      <c r="D970"/>
      <c r="E970"/>
      <c r="F970"/>
      <c r="G970"/>
      <c r="H970"/>
      <c r="I970"/>
      <c r="J970">
        <v>0</v>
      </c>
      <c r="K970" s="392">
        <v>-4.0899999999999999E-2</v>
      </c>
      <c r="L970" s="392">
        <v>-2.9399999999999999E-2</v>
      </c>
      <c r="M970" s="392">
        <v>-1.2200000000000001E-2</v>
      </c>
    </row>
    <row r="971" spans="4:13" x14ac:dyDescent="0.6">
      <c r="D971"/>
      <c r="E971"/>
      <c r="F971"/>
      <c r="G971"/>
      <c r="H971"/>
      <c r="I971"/>
      <c r="J971">
        <v>0</v>
      </c>
      <c r="K971" s="392">
        <v>-4.0899999999999999E-2</v>
      </c>
      <c r="L971" s="392">
        <v>-2.9399999999999999E-2</v>
      </c>
      <c r="M971" s="392">
        <v>-1.2200000000000001E-2</v>
      </c>
    </row>
    <row r="972" spans="4:13" x14ac:dyDescent="0.6">
      <c r="D972"/>
      <c r="E972"/>
      <c r="F972"/>
      <c r="G972"/>
      <c r="H972"/>
      <c r="I972"/>
      <c r="J972">
        <v>0</v>
      </c>
      <c r="K972" s="392">
        <v>-4.0899999999999999E-2</v>
      </c>
      <c r="L972" s="392">
        <v>-2.9399999999999999E-2</v>
      </c>
      <c r="M972" s="392">
        <v>-1.2200000000000001E-2</v>
      </c>
    </row>
    <row r="973" spans="4:13" x14ac:dyDescent="0.6">
      <c r="D973"/>
      <c r="E973"/>
      <c r="F973"/>
      <c r="G973"/>
      <c r="H973"/>
      <c r="I973"/>
      <c r="J973">
        <v>0</v>
      </c>
      <c r="K973" s="392">
        <v>-4.0899999999999999E-2</v>
      </c>
      <c r="L973" s="392">
        <v>-2.9399999999999999E-2</v>
      </c>
      <c r="M973" s="392">
        <v>-1.2200000000000001E-2</v>
      </c>
    </row>
    <row r="974" spans="4:13" x14ac:dyDescent="0.6">
      <c r="D974"/>
      <c r="E974"/>
      <c r="F974"/>
      <c r="G974"/>
      <c r="H974"/>
      <c r="I974"/>
      <c r="J974">
        <v>0</v>
      </c>
      <c r="K974" s="392">
        <v>-4.0899999999999999E-2</v>
      </c>
      <c r="L974" s="392">
        <v>-2.9399999999999999E-2</v>
      </c>
      <c r="M974" s="392">
        <v>-1.2200000000000001E-2</v>
      </c>
    </row>
    <row r="975" spans="4:13" x14ac:dyDescent="0.6">
      <c r="D975"/>
      <c r="E975"/>
      <c r="F975"/>
      <c r="G975"/>
      <c r="H975"/>
      <c r="I975"/>
      <c r="J975">
        <v>0</v>
      </c>
      <c r="K975" s="392">
        <v>-4.0899999999999999E-2</v>
      </c>
      <c r="L975" s="392">
        <v>-2.9399999999999999E-2</v>
      </c>
      <c r="M975" s="392">
        <v>-1.2200000000000001E-2</v>
      </c>
    </row>
    <row r="976" spans="4:13" x14ac:dyDescent="0.6">
      <c r="D976"/>
      <c r="E976"/>
      <c r="F976"/>
      <c r="G976"/>
      <c r="H976"/>
      <c r="I976"/>
      <c r="J976">
        <v>0</v>
      </c>
      <c r="K976" s="392">
        <v>-4.0899999999999999E-2</v>
      </c>
      <c r="L976" s="392">
        <v>-2.9399999999999999E-2</v>
      </c>
      <c r="M976" s="392">
        <v>-1.2200000000000001E-2</v>
      </c>
    </row>
    <row r="977" spans="4:13" x14ac:dyDescent="0.6">
      <c r="D977"/>
      <c r="E977"/>
      <c r="F977"/>
      <c r="G977"/>
      <c r="H977"/>
      <c r="I977"/>
      <c r="J977">
        <v>0</v>
      </c>
      <c r="K977" s="392">
        <v>-4.0899999999999999E-2</v>
      </c>
      <c r="L977" s="392">
        <v>-2.9399999999999999E-2</v>
      </c>
      <c r="M977" s="392">
        <v>-1.2200000000000001E-2</v>
      </c>
    </row>
    <row r="978" spans="4:13" x14ac:dyDescent="0.6">
      <c r="D978"/>
      <c r="E978"/>
      <c r="F978"/>
      <c r="G978"/>
      <c r="H978"/>
      <c r="I978"/>
      <c r="J978">
        <v>0</v>
      </c>
      <c r="K978" s="392">
        <v>-4.0899999999999999E-2</v>
      </c>
      <c r="L978" s="392">
        <v>-2.9399999999999999E-2</v>
      </c>
      <c r="M978" s="392">
        <v>-1.2200000000000001E-2</v>
      </c>
    </row>
    <row r="979" spans="4:13" x14ac:dyDescent="0.6">
      <c r="D979"/>
      <c r="E979"/>
      <c r="F979"/>
      <c r="G979"/>
      <c r="H979"/>
      <c r="I979"/>
      <c r="J979">
        <v>0</v>
      </c>
      <c r="K979" s="392">
        <v>-4.0899999999999999E-2</v>
      </c>
      <c r="L979" s="392">
        <v>-2.9399999999999999E-2</v>
      </c>
      <c r="M979" s="392">
        <v>-1.2200000000000001E-2</v>
      </c>
    </row>
    <row r="980" spans="4:13" x14ac:dyDescent="0.6">
      <c r="D980"/>
      <c r="E980"/>
      <c r="F980"/>
      <c r="G980"/>
      <c r="H980"/>
      <c r="I980"/>
      <c r="J980">
        <v>0</v>
      </c>
      <c r="K980" s="392">
        <v>-4.0899999999999999E-2</v>
      </c>
      <c r="L980" s="392">
        <v>-2.9399999999999999E-2</v>
      </c>
      <c r="M980" s="392">
        <v>-1.2200000000000001E-2</v>
      </c>
    </row>
    <row r="981" spans="4:13" x14ac:dyDescent="0.6">
      <c r="D981"/>
      <c r="E981"/>
      <c r="F981"/>
      <c r="G981"/>
      <c r="H981"/>
      <c r="I981"/>
      <c r="J981">
        <v>0</v>
      </c>
      <c r="K981" s="392">
        <v>-4.0899999999999999E-2</v>
      </c>
      <c r="L981" s="392">
        <v>-2.9399999999999999E-2</v>
      </c>
      <c r="M981" s="392">
        <v>-1.2200000000000001E-2</v>
      </c>
    </row>
    <row r="982" spans="4:13" x14ac:dyDescent="0.6">
      <c r="D982"/>
      <c r="E982"/>
      <c r="F982"/>
      <c r="G982"/>
      <c r="H982"/>
      <c r="I982"/>
      <c r="J982">
        <v>0</v>
      </c>
      <c r="K982" s="392">
        <v>-4.0899999999999999E-2</v>
      </c>
      <c r="L982" s="392">
        <v>-2.9399999999999999E-2</v>
      </c>
      <c r="M982" s="392">
        <v>-1.2200000000000001E-2</v>
      </c>
    </row>
    <row r="983" spans="4:13" x14ac:dyDescent="0.6">
      <c r="D983"/>
      <c r="E983"/>
      <c r="F983"/>
      <c r="G983"/>
      <c r="H983"/>
      <c r="I983"/>
      <c r="J983">
        <v>0</v>
      </c>
      <c r="K983" s="392">
        <v>-4.0899999999999999E-2</v>
      </c>
      <c r="L983" s="392">
        <v>-2.9399999999999999E-2</v>
      </c>
      <c r="M983" s="392">
        <v>-1.2200000000000001E-2</v>
      </c>
    </row>
    <row r="984" spans="4:13" x14ac:dyDescent="0.6">
      <c r="D984"/>
      <c r="E984"/>
      <c r="F984"/>
      <c r="G984"/>
      <c r="H984"/>
      <c r="I984"/>
      <c r="J984">
        <v>0</v>
      </c>
      <c r="K984" s="392">
        <v>-4.0899999999999999E-2</v>
      </c>
      <c r="L984" s="392">
        <v>-2.9399999999999999E-2</v>
      </c>
      <c r="M984" s="392">
        <v>-1.2200000000000001E-2</v>
      </c>
    </row>
    <row r="985" spans="4:13" x14ac:dyDescent="0.6">
      <c r="D985"/>
      <c r="E985"/>
      <c r="F985"/>
      <c r="G985"/>
      <c r="H985"/>
      <c r="I985"/>
      <c r="J985">
        <v>0</v>
      </c>
      <c r="K985" s="392">
        <v>-4.0899999999999999E-2</v>
      </c>
      <c r="L985" s="392">
        <v>-2.9399999999999999E-2</v>
      </c>
      <c r="M985" s="392">
        <v>-1.2200000000000001E-2</v>
      </c>
    </row>
    <row r="986" spans="4:13" x14ac:dyDescent="0.6">
      <c r="D986"/>
      <c r="E986"/>
      <c r="F986"/>
      <c r="G986"/>
      <c r="H986"/>
      <c r="I986"/>
      <c r="J986">
        <v>0</v>
      </c>
      <c r="K986" s="392">
        <v>-4.0899999999999999E-2</v>
      </c>
      <c r="L986" s="392">
        <v>-2.9399999999999999E-2</v>
      </c>
      <c r="M986" s="392">
        <v>-1.2200000000000001E-2</v>
      </c>
    </row>
    <row r="987" spans="4:13" x14ac:dyDescent="0.6">
      <c r="D987"/>
      <c r="E987"/>
      <c r="F987"/>
      <c r="G987"/>
      <c r="H987"/>
      <c r="I987"/>
      <c r="J987">
        <v>0</v>
      </c>
      <c r="K987" s="392">
        <v>-4.0899999999999999E-2</v>
      </c>
      <c r="L987" s="392">
        <v>-2.9399999999999999E-2</v>
      </c>
      <c r="M987" s="392">
        <v>-1.2200000000000001E-2</v>
      </c>
    </row>
    <row r="988" spans="4:13" x14ac:dyDescent="0.6">
      <c r="D988"/>
      <c r="E988"/>
      <c r="F988"/>
      <c r="G988"/>
      <c r="H988"/>
      <c r="I988"/>
      <c r="J988">
        <v>0</v>
      </c>
      <c r="K988" s="392">
        <v>-4.0899999999999999E-2</v>
      </c>
      <c r="L988" s="392">
        <v>-2.9399999999999999E-2</v>
      </c>
      <c r="M988" s="392">
        <v>-1.2200000000000001E-2</v>
      </c>
    </row>
    <row r="989" spans="4:13" x14ac:dyDescent="0.6">
      <c r="D989"/>
      <c r="E989"/>
      <c r="F989"/>
      <c r="G989"/>
      <c r="H989"/>
      <c r="I989"/>
      <c r="J989">
        <v>0</v>
      </c>
      <c r="K989" s="392">
        <v>-4.0899999999999999E-2</v>
      </c>
      <c r="L989" s="392">
        <v>-2.9399999999999999E-2</v>
      </c>
      <c r="M989" s="392">
        <v>-1.2200000000000001E-2</v>
      </c>
    </row>
    <row r="990" spans="4:13" x14ac:dyDescent="0.6">
      <c r="D990"/>
      <c r="E990"/>
      <c r="F990"/>
      <c r="G990"/>
      <c r="H990"/>
      <c r="I990"/>
      <c r="J990">
        <v>0</v>
      </c>
      <c r="K990" s="392">
        <v>-4.0899999999999999E-2</v>
      </c>
      <c r="L990" s="392">
        <v>-2.9399999999999999E-2</v>
      </c>
      <c r="M990" s="392">
        <v>-1.2200000000000001E-2</v>
      </c>
    </row>
    <row r="991" spans="4:13" x14ac:dyDescent="0.6">
      <c r="D991"/>
      <c r="E991"/>
      <c r="F991"/>
      <c r="G991"/>
      <c r="H991"/>
      <c r="I991"/>
      <c r="J991">
        <v>0</v>
      </c>
      <c r="K991" s="392">
        <v>-4.0899999999999999E-2</v>
      </c>
      <c r="L991" s="392">
        <v>-2.9399999999999999E-2</v>
      </c>
      <c r="M991" s="392">
        <v>-1.2200000000000001E-2</v>
      </c>
    </row>
    <row r="992" spans="4:13" x14ac:dyDescent="0.6">
      <c r="D992"/>
      <c r="E992"/>
      <c r="F992"/>
      <c r="G992"/>
      <c r="H992"/>
      <c r="I992"/>
      <c r="J992">
        <v>0</v>
      </c>
      <c r="K992" s="392">
        <v>-4.0899999999999999E-2</v>
      </c>
      <c r="L992" s="392">
        <v>-2.9399999999999999E-2</v>
      </c>
      <c r="M992" s="392">
        <v>-1.2200000000000001E-2</v>
      </c>
    </row>
    <row r="993" spans="4:13" x14ac:dyDescent="0.6">
      <c r="D993"/>
      <c r="E993"/>
      <c r="F993"/>
      <c r="G993"/>
      <c r="H993"/>
      <c r="I993"/>
      <c r="J993">
        <v>0</v>
      </c>
      <c r="K993" s="392">
        <v>-4.0899999999999999E-2</v>
      </c>
      <c r="L993" s="392">
        <v>-2.9399999999999999E-2</v>
      </c>
      <c r="M993" s="392">
        <v>-1.2200000000000001E-2</v>
      </c>
    </row>
    <row r="994" spans="4:13" x14ac:dyDescent="0.6">
      <c r="D994"/>
      <c r="E994"/>
      <c r="F994"/>
      <c r="G994"/>
      <c r="H994"/>
      <c r="I994"/>
      <c r="J994">
        <v>0</v>
      </c>
      <c r="K994" s="392">
        <v>-4.0899999999999999E-2</v>
      </c>
      <c r="L994" s="392">
        <v>-2.9399999999999999E-2</v>
      </c>
      <c r="M994" s="392">
        <v>-1.2200000000000001E-2</v>
      </c>
    </row>
    <row r="995" spans="4:13" x14ac:dyDescent="0.6">
      <c r="D995"/>
      <c r="E995"/>
      <c r="F995"/>
      <c r="G995"/>
      <c r="H995"/>
      <c r="I995"/>
      <c r="J995">
        <v>0</v>
      </c>
      <c r="K995" s="392">
        <v>-4.0899999999999999E-2</v>
      </c>
      <c r="L995" s="392">
        <v>-2.9399999999999999E-2</v>
      </c>
      <c r="M995" s="392">
        <v>-1.2200000000000001E-2</v>
      </c>
    </row>
    <row r="996" spans="4:13" x14ac:dyDescent="0.6">
      <c r="D996"/>
      <c r="E996"/>
      <c r="F996"/>
      <c r="G996"/>
      <c r="H996"/>
      <c r="I996"/>
      <c r="J996">
        <v>0</v>
      </c>
      <c r="K996" s="392">
        <v>-4.0899999999999999E-2</v>
      </c>
      <c r="L996" s="392">
        <v>-2.9399999999999999E-2</v>
      </c>
      <c r="M996" s="392">
        <v>-1.2200000000000001E-2</v>
      </c>
    </row>
    <row r="997" spans="4:13" x14ac:dyDescent="0.6">
      <c r="D997"/>
      <c r="E997"/>
      <c r="F997"/>
      <c r="G997"/>
      <c r="H997"/>
      <c r="I997"/>
      <c r="J997">
        <v>0</v>
      </c>
      <c r="K997" s="392">
        <v>-4.0899999999999999E-2</v>
      </c>
      <c r="L997" s="392">
        <v>-2.9399999999999999E-2</v>
      </c>
      <c r="M997" s="392">
        <v>-1.2200000000000001E-2</v>
      </c>
    </row>
    <row r="998" spans="4:13" x14ac:dyDescent="0.6">
      <c r="D998"/>
      <c r="E998"/>
      <c r="F998"/>
      <c r="G998"/>
      <c r="H998"/>
      <c r="I998"/>
      <c r="J998">
        <v>0</v>
      </c>
      <c r="K998" s="392">
        <v>-4.0899999999999999E-2</v>
      </c>
      <c r="L998" s="392">
        <v>-2.9399999999999999E-2</v>
      </c>
      <c r="M998" s="392">
        <v>-1.2200000000000001E-2</v>
      </c>
    </row>
    <row r="999" spans="4:13" x14ac:dyDescent="0.6">
      <c r="D999"/>
      <c r="E999"/>
      <c r="F999"/>
      <c r="G999"/>
      <c r="H999"/>
      <c r="I999"/>
      <c r="J999">
        <v>0</v>
      </c>
      <c r="K999" s="392">
        <v>-4.0899999999999999E-2</v>
      </c>
      <c r="L999" s="392">
        <v>-2.9399999999999999E-2</v>
      </c>
      <c r="M999" s="392">
        <v>-1.2200000000000001E-2</v>
      </c>
    </row>
    <row r="1000" spans="4:13" x14ac:dyDescent="0.6">
      <c r="D1000"/>
      <c r="E1000"/>
      <c r="F1000"/>
      <c r="G1000"/>
      <c r="H1000"/>
      <c r="I1000"/>
      <c r="J1000">
        <v>0</v>
      </c>
      <c r="K1000" s="392">
        <v>-4.0899999999999999E-2</v>
      </c>
      <c r="L1000" s="392">
        <v>-2.9399999999999999E-2</v>
      </c>
      <c r="M1000" s="392">
        <v>-1.2200000000000001E-2</v>
      </c>
    </row>
    <row r="1001" spans="4:13" x14ac:dyDescent="0.6">
      <c r="J1001" s="311">
        <v>0</v>
      </c>
      <c r="K1001" s="546">
        <v>-4.0899999999999999E-2</v>
      </c>
      <c r="L1001" s="546">
        <v>-2.9399999999999999E-2</v>
      </c>
      <c r="M1001" s="546">
        <v>-1.2200000000000001E-2</v>
      </c>
    </row>
    <row r="1002" spans="4:13" x14ac:dyDescent="0.6">
      <c r="J1002" s="311">
        <v>0</v>
      </c>
      <c r="K1002" s="546">
        <v>-4.0899999999999999E-2</v>
      </c>
      <c r="L1002" s="546">
        <v>-2.9399999999999999E-2</v>
      </c>
      <c r="M1002" s="546">
        <v>-1.2200000000000001E-2</v>
      </c>
    </row>
    <row r="1003" spans="4:13" x14ac:dyDescent="0.6">
      <c r="J1003" s="311">
        <v>0</v>
      </c>
      <c r="K1003" s="546">
        <v>-4.0899999999999999E-2</v>
      </c>
      <c r="L1003" s="546">
        <v>-2.9399999999999999E-2</v>
      </c>
      <c r="M1003" s="546">
        <v>-1.2200000000000001E-2</v>
      </c>
    </row>
    <row r="1004" spans="4:13" x14ac:dyDescent="0.6">
      <c r="J1004" s="311">
        <v>0</v>
      </c>
      <c r="K1004" s="546">
        <v>-4.0899999999999999E-2</v>
      </c>
      <c r="L1004" s="546">
        <v>-2.9399999999999999E-2</v>
      </c>
      <c r="M1004" s="546">
        <v>-1.2200000000000001E-2</v>
      </c>
    </row>
    <row r="1005" spans="4:13" x14ac:dyDescent="0.6">
      <c r="J1005" s="311">
        <v>0</v>
      </c>
      <c r="K1005" s="546">
        <v>-4.0899999999999999E-2</v>
      </c>
      <c r="L1005" s="546">
        <v>-2.9399999999999999E-2</v>
      </c>
      <c r="M1005" s="546">
        <v>-1.2200000000000001E-2</v>
      </c>
    </row>
    <row r="1006" spans="4:13" x14ac:dyDescent="0.6">
      <c r="J1006" s="311">
        <v>0</v>
      </c>
      <c r="K1006" s="546">
        <v>-4.0899999999999999E-2</v>
      </c>
      <c r="L1006" s="546">
        <v>-2.9399999999999999E-2</v>
      </c>
      <c r="M1006" s="546">
        <v>-1.2200000000000001E-2</v>
      </c>
    </row>
    <row r="1007" spans="4:13" x14ac:dyDescent="0.6">
      <c r="J1007" s="311">
        <v>0</v>
      </c>
      <c r="K1007" s="546">
        <v>-4.0899999999999999E-2</v>
      </c>
      <c r="L1007" s="546">
        <v>-2.9399999999999999E-2</v>
      </c>
      <c r="M1007" s="546">
        <v>-1.2200000000000001E-2</v>
      </c>
    </row>
    <row r="1008" spans="4:13" x14ac:dyDescent="0.6">
      <c r="J1008" s="311">
        <v>0</v>
      </c>
      <c r="K1008" s="546">
        <v>-4.0899999999999999E-2</v>
      </c>
      <c r="L1008" s="546">
        <v>-2.9399999999999999E-2</v>
      </c>
      <c r="M1008" s="546">
        <v>-1.2200000000000001E-2</v>
      </c>
    </row>
    <row r="1009" spans="10:13" x14ac:dyDescent="0.6">
      <c r="J1009" s="311">
        <v>0</v>
      </c>
      <c r="K1009" s="546">
        <v>-4.0899999999999999E-2</v>
      </c>
      <c r="L1009" s="546">
        <v>-2.9399999999999999E-2</v>
      </c>
      <c r="M1009" s="546">
        <v>-1.2200000000000001E-2</v>
      </c>
    </row>
    <row r="1010" spans="10:13" x14ac:dyDescent="0.6">
      <c r="J1010" s="311">
        <v>0</v>
      </c>
      <c r="K1010" s="546">
        <v>-4.0899999999999999E-2</v>
      </c>
      <c r="L1010" s="546">
        <v>-2.9399999999999999E-2</v>
      </c>
      <c r="M1010" s="546">
        <v>-1.2200000000000001E-2</v>
      </c>
    </row>
    <row r="1011" spans="10:13" x14ac:dyDescent="0.6">
      <c r="J1011" s="311">
        <v>0</v>
      </c>
      <c r="K1011" s="546">
        <v>-4.0899999999999999E-2</v>
      </c>
      <c r="L1011" s="546">
        <v>-2.9399999999999999E-2</v>
      </c>
      <c r="M1011" s="546">
        <v>-1.2200000000000001E-2</v>
      </c>
    </row>
    <row r="1012" spans="10:13" x14ac:dyDescent="0.6">
      <c r="J1012" s="311">
        <v>0</v>
      </c>
      <c r="K1012" s="546">
        <v>-4.0899999999999999E-2</v>
      </c>
      <c r="L1012" s="546">
        <v>-2.9399999999999999E-2</v>
      </c>
      <c r="M1012" s="546">
        <v>-1.2200000000000001E-2</v>
      </c>
    </row>
    <row r="1013" spans="10:13" x14ac:dyDescent="0.6">
      <c r="J1013" s="311">
        <v>0</v>
      </c>
      <c r="K1013" s="546">
        <v>-4.0899999999999999E-2</v>
      </c>
      <c r="L1013" s="546">
        <v>-2.9399999999999999E-2</v>
      </c>
      <c r="M1013" s="546">
        <v>-1.2200000000000001E-2</v>
      </c>
    </row>
    <row r="1014" spans="10:13" x14ac:dyDescent="0.6">
      <c r="J1014" s="311">
        <v>0</v>
      </c>
      <c r="K1014" s="546">
        <v>-4.0899999999999999E-2</v>
      </c>
      <c r="L1014" s="546">
        <v>-2.9399999999999999E-2</v>
      </c>
      <c r="M1014" s="546">
        <v>-1.2200000000000001E-2</v>
      </c>
    </row>
    <row r="1015" spans="10:13" x14ac:dyDescent="0.6">
      <c r="J1015" s="311">
        <v>0</v>
      </c>
      <c r="K1015" s="546">
        <v>-4.0899999999999999E-2</v>
      </c>
      <c r="L1015" s="546">
        <v>-2.9399999999999999E-2</v>
      </c>
      <c r="M1015" s="546">
        <v>-1.2200000000000001E-2</v>
      </c>
    </row>
    <row r="1016" spans="10:13" x14ac:dyDescent="0.6">
      <c r="J1016" s="311">
        <v>0</v>
      </c>
      <c r="K1016" s="546">
        <v>-4.0899999999999999E-2</v>
      </c>
      <c r="L1016" s="546">
        <v>-2.9399999999999999E-2</v>
      </c>
      <c r="M1016" s="546">
        <v>-1.2200000000000001E-2</v>
      </c>
    </row>
    <row r="1017" spans="10:13" x14ac:dyDescent="0.6">
      <c r="J1017" s="311">
        <v>0</v>
      </c>
      <c r="K1017" s="546">
        <v>-4.0899999999999999E-2</v>
      </c>
      <c r="L1017" s="546">
        <v>-2.9399999999999999E-2</v>
      </c>
      <c r="M1017" s="546">
        <v>-1.2200000000000001E-2</v>
      </c>
    </row>
    <row r="1018" spans="10:13" x14ac:dyDescent="0.6">
      <c r="J1018" s="311">
        <v>0</v>
      </c>
      <c r="K1018" s="546">
        <v>-4.0899999999999999E-2</v>
      </c>
      <c r="L1018" s="546">
        <v>-2.9399999999999999E-2</v>
      </c>
      <c r="M1018" s="546">
        <v>-1.2200000000000001E-2</v>
      </c>
    </row>
    <row r="1019" spans="10:13" x14ac:dyDescent="0.6">
      <c r="J1019" s="311">
        <v>0</v>
      </c>
      <c r="K1019" s="546">
        <v>-4.0899999999999999E-2</v>
      </c>
      <c r="L1019" s="546">
        <v>-2.9399999999999999E-2</v>
      </c>
      <c r="M1019" s="546">
        <v>-1.2200000000000001E-2</v>
      </c>
    </row>
    <row r="1020" spans="10:13" x14ac:dyDescent="0.6">
      <c r="J1020" s="311">
        <v>0</v>
      </c>
      <c r="K1020" s="546">
        <v>-4.0899999999999999E-2</v>
      </c>
      <c r="L1020" s="546">
        <v>-2.9399999999999999E-2</v>
      </c>
      <c r="M1020" s="546">
        <v>-1.2200000000000001E-2</v>
      </c>
    </row>
    <row r="1021" spans="10:13" x14ac:dyDescent="0.6">
      <c r="J1021" s="311">
        <v>0</v>
      </c>
      <c r="K1021" s="546">
        <v>-4.0899999999999999E-2</v>
      </c>
      <c r="L1021" s="546">
        <v>-2.9399999999999999E-2</v>
      </c>
      <c r="M1021" s="546">
        <v>-1.2200000000000001E-2</v>
      </c>
    </row>
    <row r="1022" spans="10:13" x14ac:dyDescent="0.6">
      <c r="J1022" s="311">
        <v>0</v>
      </c>
      <c r="K1022" s="546">
        <v>-4.0899999999999999E-2</v>
      </c>
      <c r="L1022" s="546">
        <v>-2.9399999999999999E-2</v>
      </c>
      <c r="M1022" s="546">
        <v>-1.2200000000000001E-2</v>
      </c>
    </row>
    <row r="1023" spans="10:13" x14ac:dyDescent="0.6">
      <c r="J1023" s="311">
        <v>0</v>
      </c>
      <c r="K1023" s="546">
        <v>-4.0899999999999999E-2</v>
      </c>
      <c r="L1023" s="546">
        <v>-2.9399999999999999E-2</v>
      </c>
      <c r="M1023" s="546">
        <v>-1.2200000000000001E-2</v>
      </c>
    </row>
    <row r="1024" spans="10:13" x14ac:dyDescent="0.6">
      <c r="J1024" s="311">
        <v>0</v>
      </c>
      <c r="K1024" s="546">
        <v>-4.0899999999999999E-2</v>
      </c>
      <c r="L1024" s="546">
        <v>-2.9399999999999999E-2</v>
      </c>
      <c r="M1024" s="546">
        <v>-1.2200000000000001E-2</v>
      </c>
    </row>
    <row r="1025" spans="10:13" x14ac:dyDescent="0.6">
      <c r="J1025" s="311">
        <v>0</v>
      </c>
      <c r="K1025" s="546">
        <v>-4.0899999999999999E-2</v>
      </c>
      <c r="L1025" s="546">
        <v>-2.9399999999999999E-2</v>
      </c>
      <c r="M1025" s="546">
        <v>-1.2200000000000001E-2</v>
      </c>
    </row>
    <row r="1026" spans="10:13" x14ac:dyDescent="0.6">
      <c r="J1026" s="311">
        <v>0</v>
      </c>
      <c r="K1026" s="546">
        <v>-4.0899999999999999E-2</v>
      </c>
      <c r="L1026" s="546">
        <v>-2.9399999999999999E-2</v>
      </c>
      <c r="M1026" s="546">
        <v>-1.2200000000000001E-2</v>
      </c>
    </row>
    <row r="1027" spans="10:13" x14ac:dyDescent="0.6">
      <c r="J1027" s="311">
        <v>0</v>
      </c>
      <c r="K1027" s="546">
        <v>-4.0899999999999999E-2</v>
      </c>
      <c r="L1027" s="546">
        <v>-2.9399999999999999E-2</v>
      </c>
      <c r="M1027" s="546">
        <v>-1.2200000000000001E-2</v>
      </c>
    </row>
    <row r="1028" spans="10:13" x14ac:dyDescent="0.6">
      <c r="J1028" s="311">
        <v>0</v>
      </c>
      <c r="K1028" s="546">
        <v>-4.0899999999999999E-2</v>
      </c>
      <c r="L1028" s="546">
        <v>-2.9399999999999999E-2</v>
      </c>
      <c r="M1028" s="546">
        <v>-1.2200000000000001E-2</v>
      </c>
    </row>
    <row r="1029" spans="10:13" x14ac:dyDescent="0.6">
      <c r="J1029" s="311">
        <v>0</v>
      </c>
      <c r="K1029" s="546">
        <v>-4.0899999999999999E-2</v>
      </c>
      <c r="L1029" s="546">
        <v>-2.9399999999999999E-2</v>
      </c>
      <c r="M1029" s="546">
        <v>-1.2200000000000001E-2</v>
      </c>
    </row>
    <row r="1030" spans="10:13" x14ac:dyDescent="0.6">
      <c r="J1030" s="311">
        <v>0</v>
      </c>
      <c r="K1030" s="546">
        <v>-4.0899999999999999E-2</v>
      </c>
      <c r="L1030" s="546">
        <v>-2.9399999999999999E-2</v>
      </c>
      <c r="M1030" s="546">
        <v>-1.2200000000000001E-2</v>
      </c>
    </row>
    <row r="1031" spans="10:13" x14ac:dyDescent="0.6">
      <c r="J1031" s="311">
        <v>0</v>
      </c>
      <c r="K1031" s="546">
        <v>-4.0899999999999999E-2</v>
      </c>
      <c r="L1031" s="546">
        <v>-2.9399999999999999E-2</v>
      </c>
      <c r="M1031" s="546">
        <v>-1.2200000000000001E-2</v>
      </c>
    </row>
    <row r="1032" spans="10:13" x14ac:dyDescent="0.6">
      <c r="J1032" s="311">
        <v>0</v>
      </c>
      <c r="K1032" s="546">
        <v>-4.0899999999999999E-2</v>
      </c>
      <c r="L1032" s="546">
        <v>-2.9399999999999999E-2</v>
      </c>
      <c r="M1032" s="546">
        <v>-1.2200000000000001E-2</v>
      </c>
    </row>
    <row r="1033" spans="10:13" x14ac:dyDescent="0.6">
      <c r="J1033" s="311">
        <v>0</v>
      </c>
      <c r="K1033" s="546">
        <v>-4.0899999999999999E-2</v>
      </c>
      <c r="L1033" s="546">
        <v>-2.9399999999999999E-2</v>
      </c>
      <c r="M1033" s="546">
        <v>-1.2200000000000001E-2</v>
      </c>
    </row>
    <row r="1034" spans="10:13" x14ac:dyDescent="0.6">
      <c r="J1034" s="311">
        <v>0</v>
      </c>
      <c r="K1034" s="546">
        <v>-4.0899999999999999E-2</v>
      </c>
      <c r="L1034" s="546">
        <v>-2.9399999999999999E-2</v>
      </c>
      <c r="M1034" s="546">
        <v>-1.2200000000000001E-2</v>
      </c>
    </row>
    <row r="1035" spans="10:13" x14ac:dyDescent="0.6">
      <c r="J1035" s="311">
        <v>0</v>
      </c>
      <c r="K1035" s="546">
        <v>-4.0899999999999999E-2</v>
      </c>
      <c r="L1035" s="546">
        <v>-2.9399999999999999E-2</v>
      </c>
      <c r="M1035" s="546">
        <v>-1.2200000000000001E-2</v>
      </c>
    </row>
    <row r="1036" spans="10:13" x14ac:dyDescent="0.6">
      <c r="J1036" s="311">
        <v>0</v>
      </c>
      <c r="K1036" s="546">
        <v>-4.0899999999999999E-2</v>
      </c>
      <c r="L1036" s="546">
        <v>-2.9399999999999999E-2</v>
      </c>
      <c r="M1036" s="546">
        <v>-1.2200000000000001E-2</v>
      </c>
    </row>
    <row r="1037" spans="10:13" x14ac:dyDescent="0.6">
      <c r="J1037" s="311">
        <v>0</v>
      </c>
      <c r="K1037" s="546">
        <v>-4.0899999999999999E-2</v>
      </c>
      <c r="L1037" s="546">
        <v>-2.9399999999999999E-2</v>
      </c>
      <c r="M1037" s="546">
        <v>-1.2200000000000001E-2</v>
      </c>
    </row>
    <row r="1038" spans="10:13" x14ac:dyDescent="0.6">
      <c r="J1038" s="311">
        <v>0</v>
      </c>
      <c r="K1038" s="546">
        <v>-4.0899999999999999E-2</v>
      </c>
      <c r="L1038" s="546">
        <v>-2.9399999999999999E-2</v>
      </c>
      <c r="M1038" s="546">
        <v>-1.2200000000000001E-2</v>
      </c>
    </row>
    <row r="1039" spans="10:13" x14ac:dyDescent="0.6">
      <c r="J1039" s="311">
        <v>0</v>
      </c>
      <c r="K1039" s="546">
        <v>-4.0899999999999999E-2</v>
      </c>
      <c r="L1039" s="546">
        <v>-2.9399999999999999E-2</v>
      </c>
      <c r="M1039" s="546">
        <v>-1.2200000000000001E-2</v>
      </c>
    </row>
    <row r="1040" spans="10:13" x14ac:dyDescent="0.6">
      <c r="J1040" s="311">
        <v>0</v>
      </c>
      <c r="K1040" s="546">
        <v>-4.0899999999999999E-2</v>
      </c>
      <c r="L1040" s="546">
        <v>-2.9399999999999999E-2</v>
      </c>
      <c r="M1040" s="546">
        <v>-1.2200000000000001E-2</v>
      </c>
    </row>
    <row r="1041" spans="10:13" x14ac:dyDescent="0.6">
      <c r="J1041" s="311">
        <v>0</v>
      </c>
      <c r="K1041" s="546">
        <v>-4.0899999999999999E-2</v>
      </c>
      <c r="L1041" s="546">
        <v>-2.9399999999999999E-2</v>
      </c>
      <c r="M1041" s="546">
        <v>-1.2200000000000001E-2</v>
      </c>
    </row>
    <row r="1042" spans="10:13" x14ac:dyDescent="0.6">
      <c r="J1042" s="311">
        <v>0</v>
      </c>
      <c r="K1042" s="546">
        <v>-4.0899999999999999E-2</v>
      </c>
      <c r="L1042" s="546">
        <v>-2.9399999999999999E-2</v>
      </c>
      <c r="M1042" s="546">
        <v>-1.2200000000000001E-2</v>
      </c>
    </row>
    <row r="1043" spans="10:13" x14ac:dyDescent="0.6">
      <c r="J1043" s="311">
        <v>0</v>
      </c>
      <c r="K1043" s="546">
        <v>-4.0899999999999999E-2</v>
      </c>
      <c r="L1043" s="546">
        <v>-2.9399999999999999E-2</v>
      </c>
      <c r="M1043" s="546">
        <v>-1.2200000000000001E-2</v>
      </c>
    </row>
    <row r="1044" spans="10:13" x14ac:dyDescent="0.6">
      <c r="J1044" s="311">
        <v>0</v>
      </c>
      <c r="K1044" s="546">
        <v>-4.0899999999999999E-2</v>
      </c>
      <c r="L1044" s="546">
        <v>-2.9399999999999999E-2</v>
      </c>
      <c r="M1044" s="546">
        <v>-1.2200000000000001E-2</v>
      </c>
    </row>
    <row r="1045" spans="10:13" x14ac:dyDescent="0.6">
      <c r="J1045" s="311">
        <v>0</v>
      </c>
      <c r="K1045" s="546">
        <v>-4.0899999999999999E-2</v>
      </c>
      <c r="L1045" s="546">
        <v>-2.9399999999999999E-2</v>
      </c>
      <c r="M1045" s="546">
        <v>-1.2200000000000001E-2</v>
      </c>
    </row>
    <row r="1046" spans="10:13" x14ac:dyDescent="0.6">
      <c r="J1046" s="311">
        <v>0</v>
      </c>
      <c r="K1046" s="546">
        <v>-4.0899999999999999E-2</v>
      </c>
      <c r="L1046" s="546">
        <v>-2.9399999999999999E-2</v>
      </c>
      <c r="M1046" s="546">
        <v>-1.2200000000000001E-2</v>
      </c>
    </row>
    <row r="1047" spans="10:13" x14ac:dyDescent="0.6">
      <c r="J1047" s="311">
        <v>0</v>
      </c>
      <c r="K1047" s="546">
        <v>-4.0899999999999999E-2</v>
      </c>
      <c r="L1047" s="546">
        <v>-2.9399999999999999E-2</v>
      </c>
      <c r="M1047" s="546">
        <v>-1.2200000000000001E-2</v>
      </c>
    </row>
    <row r="1048" spans="10:13" x14ac:dyDescent="0.6">
      <c r="J1048" s="311">
        <v>0</v>
      </c>
      <c r="K1048" s="546">
        <v>-4.0899999999999999E-2</v>
      </c>
      <c r="L1048" s="546">
        <v>-2.9399999999999999E-2</v>
      </c>
      <c r="M1048" s="546">
        <v>-1.2200000000000001E-2</v>
      </c>
    </row>
    <row r="1049" spans="10:13" x14ac:dyDescent="0.6">
      <c r="J1049" s="311">
        <v>0</v>
      </c>
      <c r="K1049" s="546">
        <v>-4.0899999999999999E-2</v>
      </c>
      <c r="L1049" s="546">
        <v>-2.9399999999999999E-2</v>
      </c>
      <c r="M1049" s="546">
        <v>-1.2200000000000001E-2</v>
      </c>
    </row>
    <row r="1050" spans="10:13" x14ac:dyDescent="0.6">
      <c r="J1050" s="311">
        <v>0</v>
      </c>
      <c r="K1050" s="546">
        <v>-4.0899999999999999E-2</v>
      </c>
      <c r="L1050" s="546">
        <v>-2.9399999999999999E-2</v>
      </c>
      <c r="M1050" s="546">
        <v>-1.2200000000000001E-2</v>
      </c>
    </row>
    <row r="1051" spans="10:13" x14ac:dyDescent="0.6">
      <c r="J1051" s="311">
        <v>0</v>
      </c>
      <c r="K1051" s="546">
        <v>-4.0899999999999999E-2</v>
      </c>
      <c r="L1051" s="546">
        <v>-2.9399999999999999E-2</v>
      </c>
      <c r="M1051" s="546">
        <v>-1.2200000000000001E-2</v>
      </c>
    </row>
    <row r="1052" spans="10:13" x14ac:dyDescent="0.6">
      <c r="J1052" s="311">
        <v>0</v>
      </c>
      <c r="K1052" s="546">
        <v>-4.0899999999999999E-2</v>
      </c>
      <c r="L1052" s="546">
        <v>-2.9399999999999999E-2</v>
      </c>
      <c r="M1052" s="546">
        <v>-1.2200000000000001E-2</v>
      </c>
    </row>
    <row r="1053" spans="10:13" x14ac:dyDescent="0.6">
      <c r="J1053" s="311">
        <v>0</v>
      </c>
      <c r="K1053" s="546">
        <v>-4.0899999999999999E-2</v>
      </c>
      <c r="L1053" s="546">
        <v>-2.9399999999999999E-2</v>
      </c>
      <c r="M1053" s="546">
        <v>-1.2200000000000001E-2</v>
      </c>
    </row>
    <row r="1054" spans="10:13" x14ac:dyDescent="0.6">
      <c r="J1054" s="311">
        <v>0</v>
      </c>
      <c r="K1054" s="546">
        <v>-4.0899999999999999E-2</v>
      </c>
      <c r="L1054" s="546">
        <v>-2.9399999999999999E-2</v>
      </c>
      <c r="M1054" s="546">
        <v>-1.2200000000000001E-2</v>
      </c>
    </row>
    <row r="1055" spans="10:13" x14ac:dyDescent="0.6">
      <c r="J1055" s="311">
        <v>0</v>
      </c>
      <c r="K1055" s="546">
        <v>-4.0899999999999999E-2</v>
      </c>
      <c r="L1055" s="546">
        <v>-2.9399999999999999E-2</v>
      </c>
      <c r="M1055" s="546">
        <v>-1.2200000000000001E-2</v>
      </c>
    </row>
    <row r="1056" spans="10:13" x14ac:dyDescent="0.6">
      <c r="J1056" s="311">
        <v>0</v>
      </c>
      <c r="K1056" s="546">
        <v>-4.0899999999999999E-2</v>
      </c>
      <c r="L1056" s="546">
        <v>-2.9399999999999999E-2</v>
      </c>
      <c r="M1056" s="546">
        <v>-1.2200000000000001E-2</v>
      </c>
    </row>
    <row r="1057" spans="10:13" x14ac:dyDescent="0.6">
      <c r="J1057" s="311">
        <v>0</v>
      </c>
      <c r="K1057" s="546">
        <v>-4.0899999999999999E-2</v>
      </c>
      <c r="L1057" s="546">
        <v>-2.9399999999999999E-2</v>
      </c>
      <c r="M1057" s="546">
        <v>-1.2200000000000001E-2</v>
      </c>
    </row>
    <row r="1058" spans="10:13" x14ac:dyDescent="0.6">
      <c r="J1058" s="311">
        <v>0</v>
      </c>
      <c r="K1058" s="546">
        <v>-4.0899999999999999E-2</v>
      </c>
      <c r="L1058" s="546">
        <v>-2.9399999999999999E-2</v>
      </c>
      <c r="M1058" s="546">
        <v>-1.2200000000000001E-2</v>
      </c>
    </row>
    <row r="1059" spans="10:13" x14ac:dyDescent="0.6">
      <c r="J1059" s="311">
        <v>0</v>
      </c>
      <c r="K1059" s="546">
        <v>-4.0899999999999999E-2</v>
      </c>
      <c r="L1059" s="546">
        <v>-2.9399999999999999E-2</v>
      </c>
      <c r="M1059" s="546">
        <v>-1.2200000000000001E-2</v>
      </c>
    </row>
    <row r="1060" spans="10:13" x14ac:dyDescent="0.6">
      <c r="J1060" s="311">
        <v>0</v>
      </c>
      <c r="K1060" s="546">
        <v>-4.0899999999999999E-2</v>
      </c>
      <c r="L1060" s="546">
        <v>-2.9399999999999999E-2</v>
      </c>
      <c r="M1060" s="546">
        <v>-1.2200000000000001E-2</v>
      </c>
    </row>
    <row r="1061" spans="10:13" x14ac:dyDescent="0.6">
      <c r="J1061" s="311">
        <v>0</v>
      </c>
      <c r="K1061" s="546">
        <v>-4.0899999999999999E-2</v>
      </c>
      <c r="L1061" s="546">
        <v>-2.9399999999999999E-2</v>
      </c>
      <c r="M1061" s="546">
        <v>-1.2200000000000001E-2</v>
      </c>
    </row>
    <row r="1062" spans="10:13" x14ac:dyDescent="0.6">
      <c r="J1062" s="311">
        <v>0</v>
      </c>
      <c r="K1062" s="546">
        <v>-4.0899999999999999E-2</v>
      </c>
      <c r="L1062" s="546">
        <v>-2.9399999999999999E-2</v>
      </c>
      <c r="M1062" s="546">
        <v>-1.2200000000000001E-2</v>
      </c>
    </row>
    <row r="1063" spans="10:13" x14ac:dyDescent="0.6">
      <c r="J1063" s="311">
        <v>0</v>
      </c>
      <c r="K1063" s="546">
        <v>-4.0899999999999999E-2</v>
      </c>
      <c r="L1063" s="546">
        <v>-2.9399999999999999E-2</v>
      </c>
      <c r="M1063" s="546">
        <v>-1.2200000000000001E-2</v>
      </c>
    </row>
    <row r="1064" spans="10:13" x14ac:dyDescent="0.6">
      <c r="J1064" s="311">
        <v>0</v>
      </c>
      <c r="K1064" s="546">
        <v>-4.0899999999999999E-2</v>
      </c>
      <c r="L1064" s="546">
        <v>-2.9399999999999999E-2</v>
      </c>
      <c r="M1064" s="546">
        <v>-1.2200000000000001E-2</v>
      </c>
    </row>
    <row r="1065" spans="10:13" x14ac:dyDescent="0.6">
      <c r="J1065" s="311">
        <v>0</v>
      </c>
      <c r="K1065" s="546">
        <v>-4.0899999999999999E-2</v>
      </c>
      <c r="L1065" s="546">
        <v>-2.9399999999999999E-2</v>
      </c>
      <c r="M1065" s="546">
        <v>-1.2200000000000001E-2</v>
      </c>
    </row>
    <row r="1066" spans="10:13" x14ac:dyDescent="0.6">
      <c r="J1066" s="311">
        <v>0</v>
      </c>
      <c r="K1066" s="546">
        <v>-4.0899999999999999E-2</v>
      </c>
      <c r="L1066" s="546">
        <v>-2.9399999999999999E-2</v>
      </c>
      <c r="M1066" s="546">
        <v>-1.2200000000000001E-2</v>
      </c>
    </row>
    <row r="1067" spans="10:13" x14ac:dyDescent="0.6">
      <c r="J1067" s="311">
        <v>0</v>
      </c>
      <c r="K1067" s="546">
        <v>-4.0899999999999999E-2</v>
      </c>
      <c r="L1067" s="546">
        <v>-2.9399999999999999E-2</v>
      </c>
      <c r="M1067" s="546">
        <v>-1.2200000000000001E-2</v>
      </c>
    </row>
    <row r="1068" spans="10:13" x14ac:dyDescent="0.6">
      <c r="J1068" s="311">
        <v>0</v>
      </c>
      <c r="K1068" s="546">
        <v>-4.0899999999999999E-2</v>
      </c>
      <c r="L1068" s="546">
        <v>-2.9399999999999999E-2</v>
      </c>
      <c r="M1068" s="546">
        <v>-1.2200000000000001E-2</v>
      </c>
    </row>
    <row r="1069" spans="10:13" x14ac:dyDescent="0.6">
      <c r="J1069" s="311">
        <v>0</v>
      </c>
      <c r="K1069" s="546">
        <v>-4.0899999999999999E-2</v>
      </c>
      <c r="L1069" s="546">
        <v>-2.9399999999999999E-2</v>
      </c>
      <c r="M1069" s="546">
        <v>-1.2200000000000001E-2</v>
      </c>
    </row>
    <row r="1070" spans="10:13" x14ac:dyDescent="0.6">
      <c r="J1070" s="311">
        <v>0</v>
      </c>
      <c r="K1070" s="546">
        <v>-4.0899999999999999E-2</v>
      </c>
      <c r="L1070" s="546">
        <v>-2.9399999999999999E-2</v>
      </c>
      <c r="M1070" s="546">
        <v>-1.2200000000000001E-2</v>
      </c>
    </row>
    <row r="1071" spans="10:13" x14ac:dyDescent="0.6">
      <c r="J1071" s="311">
        <v>0</v>
      </c>
      <c r="K1071" s="546">
        <v>-4.0899999999999999E-2</v>
      </c>
      <c r="L1071" s="546">
        <v>-2.9399999999999999E-2</v>
      </c>
      <c r="M1071" s="546">
        <v>-1.2200000000000001E-2</v>
      </c>
    </row>
    <row r="1072" spans="10:13" x14ac:dyDescent="0.6">
      <c r="J1072" s="311">
        <v>0</v>
      </c>
      <c r="K1072" s="546">
        <v>-4.0899999999999999E-2</v>
      </c>
      <c r="L1072" s="546">
        <v>-2.9399999999999999E-2</v>
      </c>
      <c r="M1072" s="546">
        <v>-1.2200000000000001E-2</v>
      </c>
    </row>
    <row r="1073" spans="10:13" x14ac:dyDescent="0.6">
      <c r="J1073" s="311">
        <v>0</v>
      </c>
      <c r="K1073" s="546">
        <v>-4.0899999999999999E-2</v>
      </c>
      <c r="L1073" s="546">
        <v>-2.9399999999999999E-2</v>
      </c>
      <c r="M1073" s="546">
        <v>-1.2200000000000001E-2</v>
      </c>
    </row>
    <row r="1074" spans="10:13" x14ac:dyDescent="0.6">
      <c r="J1074" s="311">
        <v>0</v>
      </c>
      <c r="K1074" s="546">
        <v>-4.0899999999999999E-2</v>
      </c>
      <c r="L1074" s="546">
        <v>-2.9399999999999999E-2</v>
      </c>
      <c r="M1074" s="546">
        <v>-1.2200000000000001E-2</v>
      </c>
    </row>
    <row r="1075" spans="10:13" x14ac:dyDescent="0.6">
      <c r="J1075" s="311">
        <v>0</v>
      </c>
      <c r="K1075" s="546">
        <v>-4.0899999999999999E-2</v>
      </c>
      <c r="L1075" s="546">
        <v>-2.9399999999999999E-2</v>
      </c>
      <c r="M1075" s="546">
        <v>-1.2200000000000001E-2</v>
      </c>
    </row>
    <row r="1076" spans="10:13" x14ac:dyDescent="0.6">
      <c r="J1076" s="311">
        <v>0</v>
      </c>
      <c r="K1076" s="546">
        <v>-4.0899999999999999E-2</v>
      </c>
      <c r="L1076" s="546">
        <v>-2.9399999999999999E-2</v>
      </c>
      <c r="M1076" s="546">
        <v>-1.2200000000000001E-2</v>
      </c>
    </row>
    <row r="1077" spans="10:13" x14ac:dyDescent="0.6">
      <c r="J1077" s="311">
        <v>0</v>
      </c>
      <c r="K1077" s="546">
        <v>-4.0899999999999999E-2</v>
      </c>
      <c r="L1077" s="546">
        <v>-2.9399999999999999E-2</v>
      </c>
      <c r="M1077" s="546">
        <v>-1.2200000000000001E-2</v>
      </c>
    </row>
    <row r="1078" spans="10:13" x14ac:dyDescent="0.6">
      <c r="J1078" s="311">
        <v>0</v>
      </c>
      <c r="K1078" s="546">
        <v>-4.0899999999999999E-2</v>
      </c>
      <c r="L1078" s="546">
        <v>-2.9399999999999999E-2</v>
      </c>
      <c r="M1078" s="546">
        <v>-1.2200000000000001E-2</v>
      </c>
    </row>
    <row r="1079" spans="10:13" x14ac:dyDescent="0.6">
      <c r="J1079" s="311">
        <v>0</v>
      </c>
      <c r="K1079" s="546">
        <v>-4.0899999999999999E-2</v>
      </c>
      <c r="L1079" s="546">
        <v>-2.9399999999999999E-2</v>
      </c>
      <c r="M1079" s="546">
        <v>-1.2200000000000001E-2</v>
      </c>
    </row>
    <row r="1080" spans="10:13" x14ac:dyDescent="0.6">
      <c r="J1080" s="311">
        <v>0</v>
      </c>
      <c r="K1080" s="546">
        <v>-4.0899999999999999E-2</v>
      </c>
      <c r="L1080" s="546">
        <v>-2.9399999999999999E-2</v>
      </c>
      <c r="M1080" s="546">
        <v>-1.2200000000000001E-2</v>
      </c>
    </row>
    <row r="1081" spans="10:13" x14ac:dyDescent="0.6">
      <c r="J1081" s="311">
        <v>0</v>
      </c>
      <c r="K1081" s="546">
        <v>-4.0899999999999999E-2</v>
      </c>
      <c r="L1081" s="546">
        <v>-2.9399999999999999E-2</v>
      </c>
      <c r="M1081" s="546">
        <v>-1.2200000000000001E-2</v>
      </c>
    </row>
    <row r="1082" spans="10:13" x14ac:dyDescent="0.6">
      <c r="J1082" s="311">
        <v>0</v>
      </c>
      <c r="K1082" s="546">
        <v>-4.0899999999999999E-2</v>
      </c>
      <c r="L1082" s="546">
        <v>-2.9399999999999999E-2</v>
      </c>
      <c r="M1082" s="546">
        <v>-1.2200000000000001E-2</v>
      </c>
    </row>
    <row r="1083" spans="10:13" x14ac:dyDescent="0.6">
      <c r="J1083" s="311">
        <v>0</v>
      </c>
      <c r="K1083" s="546">
        <v>-4.0899999999999999E-2</v>
      </c>
      <c r="L1083" s="546">
        <v>-2.9399999999999999E-2</v>
      </c>
      <c r="M1083" s="546">
        <v>-1.2200000000000001E-2</v>
      </c>
    </row>
    <row r="1084" spans="10:13" x14ac:dyDescent="0.6">
      <c r="J1084" s="311">
        <v>0</v>
      </c>
      <c r="K1084" s="546">
        <v>-4.0899999999999999E-2</v>
      </c>
      <c r="L1084" s="546">
        <v>-2.9399999999999999E-2</v>
      </c>
      <c r="M1084" s="546">
        <v>-1.2200000000000001E-2</v>
      </c>
    </row>
    <row r="1085" spans="10:13" x14ac:dyDescent="0.6">
      <c r="J1085" s="311">
        <v>0</v>
      </c>
      <c r="K1085" s="546">
        <v>-4.0899999999999999E-2</v>
      </c>
      <c r="L1085" s="546">
        <v>-2.9399999999999999E-2</v>
      </c>
      <c r="M1085" s="546">
        <v>-1.2200000000000001E-2</v>
      </c>
    </row>
    <row r="1086" spans="10:13" x14ac:dyDescent="0.6">
      <c r="J1086" s="311">
        <v>0</v>
      </c>
      <c r="K1086" s="546">
        <v>-4.0899999999999999E-2</v>
      </c>
      <c r="L1086" s="546">
        <v>-2.9399999999999999E-2</v>
      </c>
      <c r="M1086" s="546">
        <v>-1.2200000000000001E-2</v>
      </c>
    </row>
    <row r="1087" spans="10:13" x14ac:dyDescent="0.6">
      <c r="J1087" s="311">
        <v>0</v>
      </c>
      <c r="K1087" s="546">
        <v>-4.0899999999999999E-2</v>
      </c>
      <c r="L1087" s="546">
        <v>-2.9399999999999999E-2</v>
      </c>
      <c r="M1087" s="546">
        <v>-1.2200000000000001E-2</v>
      </c>
    </row>
    <row r="1088" spans="10:13" x14ac:dyDescent="0.6">
      <c r="J1088" s="311">
        <v>0</v>
      </c>
      <c r="K1088" s="546">
        <v>-4.0899999999999999E-2</v>
      </c>
      <c r="L1088" s="546">
        <v>-2.9399999999999999E-2</v>
      </c>
      <c r="M1088" s="546">
        <v>-1.2200000000000001E-2</v>
      </c>
    </row>
    <row r="1089" spans="10:13" x14ac:dyDescent="0.6">
      <c r="J1089" s="311">
        <v>0</v>
      </c>
      <c r="K1089" s="546">
        <v>-4.0899999999999999E-2</v>
      </c>
      <c r="L1089" s="546">
        <v>-2.9399999999999999E-2</v>
      </c>
      <c r="M1089" s="546">
        <v>-1.2200000000000001E-2</v>
      </c>
    </row>
    <row r="1090" spans="10:13" x14ac:dyDescent="0.6">
      <c r="J1090" s="311">
        <v>0</v>
      </c>
      <c r="K1090" s="546">
        <v>-4.0899999999999999E-2</v>
      </c>
      <c r="L1090" s="546">
        <v>-2.9399999999999999E-2</v>
      </c>
      <c r="M1090" s="546">
        <v>-1.2200000000000001E-2</v>
      </c>
    </row>
    <row r="1091" spans="10:13" x14ac:dyDescent="0.6">
      <c r="J1091" s="311">
        <v>0</v>
      </c>
      <c r="K1091" s="546">
        <v>-4.0899999999999999E-2</v>
      </c>
      <c r="L1091" s="546">
        <v>-2.9399999999999999E-2</v>
      </c>
      <c r="M1091" s="546">
        <v>-1.2200000000000001E-2</v>
      </c>
    </row>
    <row r="1092" spans="10:13" x14ac:dyDescent="0.6">
      <c r="J1092" s="311">
        <v>0</v>
      </c>
      <c r="K1092" s="546">
        <v>-4.0899999999999999E-2</v>
      </c>
      <c r="L1092" s="546">
        <v>-2.9399999999999999E-2</v>
      </c>
      <c r="M1092" s="546">
        <v>-1.2200000000000001E-2</v>
      </c>
    </row>
    <row r="1093" spans="10:13" x14ac:dyDescent="0.6">
      <c r="J1093" s="311">
        <v>0</v>
      </c>
      <c r="K1093" s="546">
        <v>-4.0899999999999999E-2</v>
      </c>
      <c r="L1093" s="546">
        <v>-2.9399999999999999E-2</v>
      </c>
      <c r="M1093" s="546">
        <v>-1.2200000000000001E-2</v>
      </c>
    </row>
    <row r="1094" spans="10:13" x14ac:dyDescent="0.6">
      <c r="J1094" s="311">
        <v>0</v>
      </c>
      <c r="K1094" s="546">
        <v>-4.0899999999999999E-2</v>
      </c>
      <c r="L1094" s="546">
        <v>-2.9399999999999999E-2</v>
      </c>
      <c r="M1094" s="546">
        <v>-1.2200000000000001E-2</v>
      </c>
    </row>
    <row r="1095" spans="10:13" x14ac:dyDescent="0.6">
      <c r="J1095" s="311">
        <v>0</v>
      </c>
      <c r="K1095" s="546">
        <v>-4.0899999999999999E-2</v>
      </c>
      <c r="L1095" s="546">
        <v>-2.9399999999999999E-2</v>
      </c>
      <c r="M1095" s="546">
        <v>-1.2200000000000001E-2</v>
      </c>
    </row>
    <row r="1096" spans="10:13" x14ac:dyDescent="0.6">
      <c r="J1096" s="311">
        <v>0</v>
      </c>
      <c r="K1096" s="546">
        <v>-4.0899999999999999E-2</v>
      </c>
      <c r="L1096" s="546">
        <v>-2.9399999999999999E-2</v>
      </c>
      <c r="M1096" s="546">
        <v>-1.2200000000000001E-2</v>
      </c>
    </row>
    <row r="1097" spans="10:13" x14ac:dyDescent="0.6">
      <c r="J1097" s="311">
        <v>0</v>
      </c>
      <c r="K1097" s="546">
        <v>-4.0899999999999999E-2</v>
      </c>
      <c r="L1097" s="546">
        <v>-2.9399999999999999E-2</v>
      </c>
      <c r="M1097" s="546">
        <v>-1.2200000000000001E-2</v>
      </c>
    </row>
    <row r="1098" spans="10:13" x14ac:dyDescent="0.6">
      <c r="J1098" s="311">
        <v>0</v>
      </c>
      <c r="K1098" s="546">
        <v>-4.0899999999999999E-2</v>
      </c>
      <c r="L1098" s="546">
        <v>-2.9399999999999999E-2</v>
      </c>
      <c r="M1098" s="546">
        <v>-1.2200000000000001E-2</v>
      </c>
    </row>
    <row r="1099" spans="10:13" x14ac:dyDescent="0.6">
      <c r="J1099" s="311">
        <v>0</v>
      </c>
      <c r="K1099" s="546">
        <v>-4.0899999999999999E-2</v>
      </c>
      <c r="L1099" s="546">
        <v>-2.9399999999999999E-2</v>
      </c>
      <c r="M1099" s="546">
        <v>-1.2200000000000001E-2</v>
      </c>
    </row>
    <row r="1100" spans="10:13" x14ac:dyDescent="0.6">
      <c r="J1100" s="311">
        <v>0</v>
      </c>
      <c r="K1100" s="546">
        <v>-4.0899999999999999E-2</v>
      </c>
      <c r="L1100" s="546">
        <v>-2.9399999999999999E-2</v>
      </c>
      <c r="M1100" s="546">
        <v>-1.2200000000000001E-2</v>
      </c>
    </row>
    <row r="1101" spans="10:13" x14ac:dyDescent="0.6">
      <c r="J1101" s="311">
        <v>0</v>
      </c>
      <c r="K1101" s="546">
        <v>-4.0899999999999999E-2</v>
      </c>
      <c r="L1101" s="546">
        <v>-2.9399999999999999E-2</v>
      </c>
      <c r="M1101" s="546">
        <v>-1.2200000000000001E-2</v>
      </c>
    </row>
    <row r="1102" spans="10:13" x14ac:dyDescent="0.6">
      <c r="J1102" s="311">
        <v>0</v>
      </c>
      <c r="K1102" s="546">
        <v>-4.0899999999999999E-2</v>
      </c>
      <c r="L1102" s="546">
        <v>-2.9399999999999999E-2</v>
      </c>
      <c r="M1102" s="546">
        <v>-1.2200000000000001E-2</v>
      </c>
    </row>
    <row r="1103" spans="10:13" x14ac:dyDescent="0.6">
      <c r="J1103" s="311">
        <v>0</v>
      </c>
      <c r="K1103" s="546">
        <v>-4.0899999999999999E-2</v>
      </c>
      <c r="L1103" s="546">
        <v>-2.9399999999999999E-2</v>
      </c>
      <c r="M1103" s="546">
        <v>-1.2200000000000001E-2</v>
      </c>
    </row>
    <row r="1104" spans="10:13" x14ac:dyDescent="0.6">
      <c r="J1104" s="311">
        <v>0</v>
      </c>
      <c r="K1104" s="546">
        <v>-4.0899999999999999E-2</v>
      </c>
      <c r="L1104" s="546">
        <v>-2.9399999999999999E-2</v>
      </c>
      <c r="M1104" s="546">
        <v>-1.2200000000000001E-2</v>
      </c>
    </row>
    <row r="1105" spans="10:13" x14ac:dyDescent="0.6">
      <c r="J1105" s="311">
        <v>0</v>
      </c>
      <c r="K1105" s="546">
        <v>-4.0899999999999999E-2</v>
      </c>
      <c r="L1105" s="546">
        <v>-2.9399999999999999E-2</v>
      </c>
      <c r="M1105" s="546">
        <v>-1.2200000000000001E-2</v>
      </c>
    </row>
    <row r="1106" spans="10:13" x14ac:dyDescent="0.6">
      <c r="J1106" s="311">
        <v>0</v>
      </c>
      <c r="K1106" s="546">
        <v>-4.0899999999999999E-2</v>
      </c>
      <c r="L1106" s="546">
        <v>-2.9399999999999999E-2</v>
      </c>
      <c r="M1106" s="546">
        <v>-1.2200000000000001E-2</v>
      </c>
    </row>
    <row r="1107" spans="10:13" x14ac:dyDescent="0.6">
      <c r="J1107" s="311">
        <v>0</v>
      </c>
      <c r="K1107" s="546">
        <v>-4.0899999999999999E-2</v>
      </c>
      <c r="L1107" s="546">
        <v>-2.9399999999999999E-2</v>
      </c>
      <c r="M1107" s="546">
        <v>-1.2200000000000001E-2</v>
      </c>
    </row>
    <row r="1108" spans="10:13" x14ac:dyDescent="0.6">
      <c r="J1108" s="311">
        <v>0</v>
      </c>
      <c r="K1108" s="546">
        <v>-4.0899999999999999E-2</v>
      </c>
      <c r="L1108" s="546">
        <v>-2.9399999999999999E-2</v>
      </c>
      <c r="M1108" s="546">
        <v>-1.2200000000000001E-2</v>
      </c>
    </row>
    <row r="1109" spans="10:13" x14ac:dyDescent="0.6">
      <c r="J1109" s="311">
        <v>0</v>
      </c>
      <c r="K1109" s="546">
        <v>-4.0899999999999999E-2</v>
      </c>
      <c r="L1109" s="546">
        <v>-2.9399999999999999E-2</v>
      </c>
      <c r="M1109" s="546">
        <v>-1.2200000000000001E-2</v>
      </c>
    </row>
    <row r="1110" spans="10:13" x14ac:dyDescent="0.6">
      <c r="J1110" s="311">
        <v>0</v>
      </c>
      <c r="K1110" s="546">
        <v>-4.0899999999999999E-2</v>
      </c>
      <c r="L1110" s="546">
        <v>-2.9399999999999999E-2</v>
      </c>
      <c r="M1110" s="546">
        <v>-1.2200000000000001E-2</v>
      </c>
    </row>
    <row r="1111" spans="10:13" x14ac:dyDescent="0.6">
      <c r="J1111" s="311">
        <v>0</v>
      </c>
      <c r="K1111" s="546">
        <v>-4.0899999999999999E-2</v>
      </c>
      <c r="L1111" s="546">
        <v>-2.9399999999999999E-2</v>
      </c>
      <c r="M1111" s="546">
        <v>-1.2200000000000001E-2</v>
      </c>
    </row>
    <row r="1112" spans="10:13" x14ac:dyDescent="0.6">
      <c r="J1112" s="311">
        <v>0</v>
      </c>
      <c r="K1112" s="546">
        <v>-4.0899999999999999E-2</v>
      </c>
      <c r="L1112" s="546">
        <v>-2.9399999999999999E-2</v>
      </c>
      <c r="M1112" s="546">
        <v>-1.2200000000000001E-2</v>
      </c>
    </row>
    <row r="1113" spans="10:13" x14ac:dyDescent="0.6">
      <c r="J1113" s="311">
        <v>0</v>
      </c>
      <c r="K1113" s="546">
        <v>-4.0899999999999999E-2</v>
      </c>
      <c r="L1113" s="546">
        <v>-2.9399999999999999E-2</v>
      </c>
      <c r="M1113" s="546">
        <v>-1.2200000000000001E-2</v>
      </c>
    </row>
    <row r="1114" spans="10:13" x14ac:dyDescent="0.6">
      <c r="J1114" s="311">
        <v>0</v>
      </c>
      <c r="K1114" s="546">
        <v>-4.0899999999999999E-2</v>
      </c>
      <c r="L1114" s="546">
        <v>-2.9399999999999999E-2</v>
      </c>
      <c r="M1114" s="546">
        <v>-1.2200000000000001E-2</v>
      </c>
    </row>
    <row r="1115" spans="10:13" x14ac:dyDescent="0.6">
      <c r="J1115" s="311">
        <v>0</v>
      </c>
      <c r="K1115" s="546">
        <v>-4.0899999999999999E-2</v>
      </c>
      <c r="L1115" s="546">
        <v>-2.9399999999999999E-2</v>
      </c>
      <c r="M1115" s="546">
        <v>-1.2200000000000001E-2</v>
      </c>
    </row>
    <row r="1116" spans="10:13" x14ac:dyDescent="0.6">
      <c r="J1116" s="311">
        <v>0</v>
      </c>
      <c r="K1116" s="546">
        <v>-4.0899999999999999E-2</v>
      </c>
      <c r="L1116" s="546">
        <v>-2.9399999999999999E-2</v>
      </c>
      <c r="M1116" s="546">
        <v>-1.2200000000000001E-2</v>
      </c>
    </row>
    <row r="1117" spans="10:13" x14ac:dyDescent="0.6">
      <c r="J1117" s="311">
        <v>0</v>
      </c>
      <c r="K1117" s="546">
        <v>-4.0899999999999999E-2</v>
      </c>
      <c r="L1117" s="546">
        <v>-2.9399999999999999E-2</v>
      </c>
      <c r="M1117" s="546">
        <v>-1.2200000000000001E-2</v>
      </c>
    </row>
    <row r="1118" spans="10:13" x14ac:dyDescent="0.6">
      <c r="J1118" s="311">
        <v>0</v>
      </c>
      <c r="K1118" s="546">
        <v>-4.0899999999999999E-2</v>
      </c>
      <c r="L1118" s="546">
        <v>-2.9399999999999999E-2</v>
      </c>
      <c r="M1118" s="546">
        <v>-1.2200000000000001E-2</v>
      </c>
    </row>
    <row r="1119" spans="10:13" x14ac:dyDescent="0.6">
      <c r="J1119" s="311">
        <v>0</v>
      </c>
      <c r="K1119" s="546">
        <v>-4.0899999999999999E-2</v>
      </c>
      <c r="L1119" s="546">
        <v>-2.9399999999999999E-2</v>
      </c>
      <c r="M1119" s="546">
        <v>-1.2200000000000001E-2</v>
      </c>
    </row>
    <row r="1120" spans="10:13" x14ac:dyDescent="0.6">
      <c r="J1120" s="311">
        <v>0</v>
      </c>
      <c r="K1120" s="546">
        <v>-4.0899999999999999E-2</v>
      </c>
      <c r="L1120" s="546">
        <v>-2.9399999999999999E-2</v>
      </c>
      <c r="M1120" s="546">
        <v>-1.2200000000000001E-2</v>
      </c>
    </row>
    <row r="1121" spans="10:13" x14ac:dyDescent="0.6">
      <c r="J1121" s="311">
        <v>0</v>
      </c>
      <c r="K1121" s="546">
        <v>-4.0899999999999999E-2</v>
      </c>
      <c r="L1121" s="546">
        <v>-2.9399999999999999E-2</v>
      </c>
      <c r="M1121" s="546">
        <v>-1.2200000000000001E-2</v>
      </c>
    </row>
    <row r="1122" spans="10:13" x14ac:dyDescent="0.6">
      <c r="J1122" s="311">
        <v>0</v>
      </c>
      <c r="K1122" s="546">
        <v>-4.0899999999999999E-2</v>
      </c>
      <c r="L1122" s="546">
        <v>-2.9399999999999999E-2</v>
      </c>
      <c r="M1122" s="546">
        <v>-1.2200000000000001E-2</v>
      </c>
    </row>
    <row r="1123" spans="10:13" x14ac:dyDescent="0.6">
      <c r="J1123" s="311">
        <v>0</v>
      </c>
      <c r="K1123" s="546">
        <v>-4.0899999999999999E-2</v>
      </c>
      <c r="L1123" s="546">
        <v>-2.9399999999999999E-2</v>
      </c>
      <c r="M1123" s="546">
        <v>-1.2200000000000001E-2</v>
      </c>
    </row>
    <row r="1124" spans="10:13" x14ac:dyDescent="0.6">
      <c r="J1124" s="311">
        <v>0</v>
      </c>
      <c r="K1124" s="546">
        <v>-4.0899999999999999E-2</v>
      </c>
      <c r="L1124" s="546">
        <v>-2.9399999999999999E-2</v>
      </c>
      <c r="M1124" s="546">
        <v>-1.2200000000000001E-2</v>
      </c>
    </row>
    <row r="1125" spans="10:13" x14ac:dyDescent="0.6">
      <c r="J1125" s="311">
        <v>0</v>
      </c>
      <c r="K1125" s="546">
        <v>-4.0899999999999999E-2</v>
      </c>
      <c r="L1125" s="546">
        <v>-2.9399999999999999E-2</v>
      </c>
      <c r="M1125" s="546">
        <v>-1.2200000000000001E-2</v>
      </c>
    </row>
    <row r="1126" spans="10:13" x14ac:dyDescent="0.6">
      <c r="J1126" s="311">
        <v>0</v>
      </c>
      <c r="K1126" s="546">
        <v>-4.0899999999999999E-2</v>
      </c>
      <c r="L1126" s="546">
        <v>-2.9399999999999999E-2</v>
      </c>
      <c r="M1126" s="546">
        <v>-1.2200000000000001E-2</v>
      </c>
    </row>
    <row r="1127" spans="10:13" x14ac:dyDescent="0.6">
      <c r="J1127" s="311">
        <v>0</v>
      </c>
      <c r="K1127" s="546">
        <v>-4.0899999999999999E-2</v>
      </c>
      <c r="L1127" s="546">
        <v>-2.9399999999999999E-2</v>
      </c>
      <c r="M1127" s="546">
        <v>-1.2200000000000001E-2</v>
      </c>
    </row>
    <row r="1128" spans="10:13" x14ac:dyDescent="0.6">
      <c r="J1128" s="311">
        <v>0</v>
      </c>
      <c r="K1128" s="546">
        <v>-4.0899999999999999E-2</v>
      </c>
      <c r="L1128" s="546">
        <v>-2.9399999999999999E-2</v>
      </c>
      <c r="M1128" s="546">
        <v>-1.2200000000000001E-2</v>
      </c>
    </row>
    <row r="1129" spans="10:13" x14ac:dyDescent="0.6">
      <c r="J1129" s="311">
        <v>0</v>
      </c>
      <c r="K1129" s="546">
        <v>-4.0899999999999999E-2</v>
      </c>
      <c r="L1129" s="546">
        <v>-2.9399999999999999E-2</v>
      </c>
      <c r="M1129" s="546">
        <v>-1.2200000000000001E-2</v>
      </c>
    </row>
    <row r="1130" spans="10:13" x14ac:dyDescent="0.6">
      <c r="J1130" s="311">
        <v>0</v>
      </c>
      <c r="K1130" s="546">
        <v>-4.0899999999999999E-2</v>
      </c>
      <c r="L1130" s="546">
        <v>-2.9399999999999999E-2</v>
      </c>
      <c r="M1130" s="546">
        <v>-1.2200000000000001E-2</v>
      </c>
    </row>
    <row r="1131" spans="10:13" x14ac:dyDescent="0.6">
      <c r="J1131" s="311">
        <v>0</v>
      </c>
      <c r="K1131" s="546">
        <v>-4.0899999999999999E-2</v>
      </c>
      <c r="L1131" s="546">
        <v>-2.9399999999999999E-2</v>
      </c>
      <c r="M1131" s="546">
        <v>-1.2200000000000001E-2</v>
      </c>
    </row>
    <row r="1132" spans="10:13" x14ac:dyDescent="0.6">
      <c r="J1132" s="311">
        <v>0</v>
      </c>
      <c r="K1132" s="546">
        <v>-4.0899999999999999E-2</v>
      </c>
      <c r="L1132" s="546">
        <v>-2.9399999999999999E-2</v>
      </c>
      <c r="M1132" s="546">
        <v>-1.2200000000000001E-2</v>
      </c>
    </row>
    <row r="1133" spans="10:13" x14ac:dyDescent="0.6">
      <c r="J1133" s="311">
        <v>0</v>
      </c>
      <c r="K1133" s="546">
        <v>-4.0899999999999999E-2</v>
      </c>
      <c r="L1133" s="546">
        <v>-2.9399999999999999E-2</v>
      </c>
      <c r="M1133" s="546">
        <v>-1.2200000000000001E-2</v>
      </c>
    </row>
    <row r="1134" spans="10:13" x14ac:dyDescent="0.6">
      <c r="J1134" s="311">
        <v>0</v>
      </c>
      <c r="K1134" s="546">
        <v>-4.0899999999999999E-2</v>
      </c>
      <c r="L1134" s="546">
        <v>-2.9399999999999999E-2</v>
      </c>
      <c r="M1134" s="546">
        <v>-1.2200000000000001E-2</v>
      </c>
    </row>
    <row r="1135" spans="10:13" x14ac:dyDescent="0.6">
      <c r="J1135" s="311">
        <v>0</v>
      </c>
      <c r="K1135" s="546">
        <v>-4.0899999999999999E-2</v>
      </c>
      <c r="L1135" s="546">
        <v>-2.9399999999999999E-2</v>
      </c>
      <c r="M1135" s="546">
        <v>-1.2200000000000001E-2</v>
      </c>
    </row>
    <row r="1136" spans="10:13" x14ac:dyDescent="0.6">
      <c r="J1136" s="311">
        <v>0</v>
      </c>
      <c r="K1136" s="546">
        <v>-4.0899999999999999E-2</v>
      </c>
      <c r="L1136" s="546">
        <v>-2.9399999999999999E-2</v>
      </c>
      <c r="M1136" s="546">
        <v>-1.2200000000000001E-2</v>
      </c>
    </row>
    <row r="1137" spans="10:13" x14ac:dyDescent="0.6">
      <c r="J1137" s="311">
        <v>0</v>
      </c>
      <c r="K1137" s="546">
        <v>-4.0899999999999999E-2</v>
      </c>
      <c r="L1137" s="546">
        <v>-2.9399999999999999E-2</v>
      </c>
      <c r="M1137" s="546">
        <v>-1.2200000000000001E-2</v>
      </c>
    </row>
    <row r="1138" spans="10:13" x14ac:dyDescent="0.6">
      <c r="J1138" s="311">
        <v>0</v>
      </c>
      <c r="K1138" s="546">
        <v>-4.0899999999999999E-2</v>
      </c>
      <c r="L1138" s="546">
        <v>-2.9399999999999999E-2</v>
      </c>
      <c r="M1138" s="546">
        <v>-1.2200000000000001E-2</v>
      </c>
    </row>
    <row r="1139" spans="10:13" x14ac:dyDescent="0.6">
      <c r="J1139" s="311">
        <v>0</v>
      </c>
      <c r="K1139" s="546">
        <v>-4.0899999999999999E-2</v>
      </c>
      <c r="L1139" s="546">
        <v>-2.9399999999999999E-2</v>
      </c>
      <c r="M1139" s="546">
        <v>-1.2200000000000001E-2</v>
      </c>
    </row>
    <row r="1140" spans="10:13" x14ac:dyDescent="0.6">
      <c r="J1140" s="311">
        <v>0</v>
      </c>
      <c r="K1140" s="546">
        <v>-4.0899999999999999E-2</v>
      </c>
      <c r="L1140" s="546">
        <v>-2.9399999999999999E-2</v>
      </c>
      <c r="M1140" s="546">
        <v>-1.2200000000000001E-2</v>
      </c>
    </row>
    <row r="1141" spans="10:13" x14ac:dyDescent="0.6">
      <c r="J1141" s="311">
        <v>0</v>
      </c>
      <c r="K1141" s="546">
        <v>-4.0899999999999999E-2</v>
      </c>
      <c r="L1141" s="546">
        <v>-2.9399999999999999E-2</v>
      </c>
      <c r="M1141" s="546">
        <v>-1.2200000000000001E-2</v>
      </c>
    </row>
    <row r="1142" spans="10:13" x14ac:dyDescent="0.6">
      <c r="J1142" s="311">
        <v>0</v>
      </c>
      <c r="K1142" s="546">
        <v>-4.0899999999999999E-2</v>
      </c>
      <c r="L1142" s="546">
        <v>-2.9399999999999999E-2</v>
      </c>
      <c r="M1142" s="546">
        <v>-1.2200000000000001E-2</v>
      </c>
    </row>
    <row r="1143" spans="10:13" x14ac:dyDescent="0.6">
      <c r="J1143" s="311">
        <v>0</v>
      </c>
      <c r="K1143" s="546">
        <v>-4.0899999999999999E-2</v>
      </c>
      <c r="L1143" s="546">
        <v>-2.9399999999999999E-2</v>
      </c>
      <c r="M1143" s="546">
        <v>-1.2200000000000001E-2</v>
      </c>
    </row>
    <row r="1144" spans="10:13" x14ac:dyDescent="0.6">
      <c r="J1144" s="311">
        <v>0</v>
      </c>
      <c r="K1144" s="546">
        <v>-4.0899999999999999E-2</v>
      </c>
      <c r="L1144" s="546">
        <v>-2.9399999999999999E-2</v>
      </c>
      <c r="M1144" s="546">
        <v>-1.2200000000000001E-2</v>
      </c>
    </row>
    <row r="1145" spans="10:13" x14ac:dyDescent="0.6">
      <c r="J1145" s="311">
        <v>0</v>
      </c>
      <c r="K1145" s="546">
        <v>-4.0899999999999999E-2</v>
      </c>
      <c r="L1145" s="546">
        <v>-2.9399999999999999E-2</v>
      </c>
      <c r="M1145" s="546">
        <v>-1.2200000000000001E-2</v>
      </c>
    </row>
    <row r="1146" spans="10:13" x14ac:dyDescent="0.6">
      <c r="J1146" s="311">
        <v>0</v>
      </c>
      <c r="K1146" s="546">
        <v>-4.0899999999999999E-2</v>
      </c>
      <c r="L1146" s="546">
        <v>-2.9399999999999999E-2</v>
      </c>
      <c r="M1146" s="546">
        <v>-1.2200000000000001E-2</v>
      </c>
    </row>
    <row r="1147" spans="10:13" x14ac:dyDescent="0.6">
      <c r="J1147" s="311">
        <v>0</v>
      </c>
      <c r="K1147" s="546">
        <v>-4.0899999999999999E-2</v>
      </c>
      <c r="L1147" s="546">
        <v>-2.9399999999999999E-2</v>
      </c>
      <c r="M1147" s="546">
        <v>-1.2200000000000001E-2</v>
      </c>
    </row>
    <row r="1148" spans="10:13" x14ac:dyDescent="0.6">
      <c r="J1148" s="311">
        <v>0</v>
      </c>
      <c r="K1148" s="546">
        <v>-4.0899999999999999E-2</v>
      </c>
      <c r="L1148" s="546">
        <v>-2.9399999999999999E-2</v>
      </c>
      <c r="M1148" s="546">
        <v>-1.2200000000000001E-2</v>
      </c>
    </row>
    <row r="1149" spans="10:13" x14ac:dyDescent="0.6">
      <c r="J1149" s="311">
        <v>0</v>
      </c>
      <c r="K1149" s="546">
        <v>-4.0899999999999999E-2</v>
      </c>
      <c r="L1149" s="546">
        <v>-2.9399999999999999E-2</v>
      </c>
      <c r="M1149" s="546">
        <v>-1.2200000000000001E-2</v>
      </c>
    </row>
    <row r="1150" spans="10:13" x14ac:dyDescent="0.6">
      <c r="J1150" s="311">
        <v>0</v>
      </c>
      <c r="K1150" s="546">
        <v>-4.0899999999999999E-2</v>
      </c>
      <c r="L1150" s="546">
        <v>-2.9399999999999999E-2</v>
      </c>
      <c r="M1150" s="546">
        <v>-1.2200000000000001E-2</v>
      </c>
    </row>
    <row r="1151" spans="10:13" x14ac:dyDescent="0.6">
      <c r="J1151" s="311">
        <v>0</v>
      </c>
      <c r="K1151" s="546">
        <v>-4.0899999999999999E-2</v>
      </c>
      <c r="L1151" s="546">
        <v>-2.9399999999999999E-2</v>
      </c>
      <c r="M1151" s="546">
        <v>-1.2200000000000001E-2</v>
      </c>
    </row>
    <row r="1152" spans="10:13" x14ac:dyDescent="0.6">
      <c r="J1152" s="311">
        <v>0</v>
      </c>
      <c r="K1152" s="546">
        <v>-4.0899999999999999E-2</v>
      </c>
      <c r="L1152" s="546">
        <v>-2.9399999999999999E-2</v>
      </c>
      <c r="M1152" s="546">
        <v>-1.2200000000000001E-2</v>
      </c>
    </row>
    <row r="1153" spans="10:13" x14ac:dyDescent="0.6">
      <c r="J1153" s="311">
        <v>0</v>
      </c>
      <c r="K1153" s="546">
        <v>-4.0899999999999999E-2</v>
      </c>
      <c r="L1153" s="546">
        <v>-2.9399999999999999E-2</v>
      </c>
      <c r="M1153" s="546">
        <v>-1.2200000000000001E-2</v>
      </c>
    </row>
    <row r="1154" spans="10:13" x14ac:dyDescent="0.6">
      <c r="J1154" s="311">
        <v>0</v>
      </c>
      <c r="K1154" s="546">
        <v>-4.0899999999999999E-2</v>
      </c>
      <c r="L1154" s="546">
        <v>-2.9399999999999999E-2</v>
      </c>
      <c r="M1154" s="546">
        <v>-1.2200000000000001E-2</v>
      </c>
    </row>
    <row r="1155" spans="10:13" x14ac:dyDescent="0.6">
      <c r="J1155" s="311">
        <v>0</v>
      </c>
      <c r="K1155" s="546">
        <v>-4.0899999999999999E-2</v>
      </c>
      <c r="L1155" s="546">
        <v>-2.9399999999999999E-2</v>
      </c>
      <c r="M1155" s="546">
        <v>-1.2200000000000001E-2</v>
      </c>
    </row>
    <row r="1156" spans="10:13" x14ac:dyDescent="0.6">
      <c r="J1156" s="311">
        <v>0</v>
      </c>
      <c r="K1156" s="546">
        <v>-4.0899999999999999E-2</v>
      </c>
      <c r="L1156" s="546">
        <v>-2.9399999999999999E-2</v>
      </c>
      <c r="M1156" s="546">
        <v>-1.2200000000000001E-2</v>
      </c>
    </row>
    <row r="1157" spans="10:13" x14ac:dyDescent="0.6">
      <c r="J1157" s="311">
        <v>0</v>
      </c>
      <c r="K1157" s="546">
        <v>-4.0899999999999999E-2</v>
      </c>
      <c r="L1157" s="546">
        <v>-2.9399999999999999E-2</v>
      </c>
      <c r="M1157" s="546">
        <v>-1.2200000000000001E-2</v>
      </c>
    </row>
    <row r="1158" spans="10:13" x14ac:dyDescent="0.6">
      <c r="J1158" s="311">
        <v>0</v>
      </c>
      <c r="K1158" s="546">
        <v>-4.0899999999999999E-2</v>
      </c>
      <c r="L1158" s="546">
        <v>-2.9399999999999999E-2</v>
      </c>
      <c r="M1158" s="546">
        <v>-1.2200000000000001E-2</v>
      </c>
    </row>
    <row r="1159" spans="10:13" x14ac:dyDescent="0.6">
      <c r="J1159" s="311">
        <v>0</v>
      </c>
      <c r="K1159" s="546">
        <v>-4.0899999999999999E-2</v>
      </c>
      <c r="L1159" s="546">
        <v>-2.9399999999999999E-2</v>
      </c>
      <c r="M1159" s="546">
        <v>-1.2200000000000001E-2</v>
      </c>
    </row>
    <row r="1160" spans="10:13" x14ac:dyDescent="0.6">
      <c r="J1160" s="311">
        <v>0</v>
      </c>
      <c r="K1160" s="546">
        <v>-4.0899999999999999E-2</v>
      </c>
      <c r="L1160" s="546">
        <v>-2.9399999999999999E-2</v>
      </c>
      <c r="M1160" s="546">
        <v>-1.2200000000000001E-2</v>
      </c>
    </row>
    <row r="1161" spans="10:13" x14ac:dyDescent="0.6">
      <c r="J1161" s="311">
        <v>0</v>
      </c>
      <c r="K1161" s="546">
        <v>-4.0899999999999999E-2</v>
      </c>
      <c r="L1161" s="546">
        <v>-2.9399999999999999E-2</v>
      </c>
      <c r="M1161" s="546">
        <v>-1.2200000000000001E-2</v>
      </c>
    </row>
    <row r="1162" spans="10:13" x14ac:dyDescent="0.6">
      <c r="J1162" s="311">
        <v>0</v>
      </c>
      <c r="K1162" s="546">
        <v>-4.0899999999999999E-2</v>
      </c>
      <c r="L1162" s="546">
        <v>-2.9399999999999999E-2</v>
      </c>
      <c r="M1162" s="546">
        <v>-1.2200000000000001E-2</v>
      </c>
    </row>
    <row r="1163" spans="10:13" x14ac:dyDescent="0.6">
      <c r="J1163" s="311">
        <v>0</v>
      </c>
      <c r="K1163" s="546">
        <v>-4.0899999999999999E-2</v>
      </c>
      <c r="L1163" s="546">
        <v>-2.9399999999999999E-2</v>
      </c>
      <c r="M1163" s="546">
        <v>-1.2200000000000001E-2</v>
      </c>
    </row>
    <row r="1164" spans="10:13" x14ac:dyDescent="0.6">
      <c r="J1164" s="311">
        <v>0</v>
      </c>
      <c r="K1164" s="546">
        <v>-4.0899999999999999E-2</v>
      </c>
      <c r="L1164" s="546">
        <v>-2.9399999999999999E-2</v>
      </c>
      <c r="M1164" s="546">
        <v>-1.2200000000000001E-2</v>
      </c>
    </row>
    <row r="1165" spans="10:13" x14ac:dyDescent="0.6">
      <c r="J1165" s="311">
        <v>0</v>
      </c>
      <c r="K1165" s="546">
        <v>-4.0899999999999999E-2</v>
      </c>
      <c r="L1165" s="546">
        <v>-2.9399999999999999E-2</v>
      </c>
      <c r="M1165" s="546">
        <v>-1.2200000000000001E-2</v>
      </c>
    </row>
    <row r="1166" spans="10:13" x14ac:dyDescent="0.6">
      <c r="J1166" s="311">
        <v>0</v>
      </c>
      <c r="K1166" s="546">
        <v>-4.0899999999999999E-2</v>
      </c>
      <c r="L1166" s="546">
        <v>-2.9399999999999999E-2</v>
      </c>
      <c r="M1166" s="546">
        <v>-1.2200000000000001E-2</v>
      </c>
    </row>
    <row r="1167" spans="10:13" x14ac:dyDescent="0.6">
      <c r="J1167" s="311">
        <v>0</v>
      </c>
      <c r="K1167" s="546">
        <v>-4.0899999999999999E-2</v>
      </c>
      <c r="L1167" s="546">
        <v>-2.9399999999999999E-2</v>
      </c>
      <c r="M1167" s="546">
        <v>-1.2200000000000001E-2</v>
      </c>
    </row>
    <row r="1168" spans="10:13" x14ac:dyDescent="0.6">
      <c r="J1168" s="311">
        <v>0</v>
      </c>
      <c r="K1168" s="546">
        <v>-4.0899999999999999E-2</v>
      </c>
      <c r="L1168" s="546">
        <v>-2.9399999999999999E-2</v>
      </c>
      <c r="M1168" s="546">
        <v>-1.2200000000000001E-2</v>
      </c>
    </row>
    <row r="1169" spans="10:13" x14ac:dyDescent="0.6">
      <c r="J1169" s="311">
        <v>0</v>
      </c>
      <c r="K1169" s="546">
        <v>-4.0899999999999999E-2</v>
      </c>
      <c r="L1169" s="546">
        <v>-2.9399999999999999E-2</v>
      </c>
      <c r="M1169" s="546">
        <v>-1.2200000000000001E-2</v>
      </c>
    </row>
    <row r="1170" spans="10:13" x14ac:dyDescent="0.6">
      <c r="J1170" s="311">
        <v>0</v>
      </c>
      <c r="K1170" s="546">
        <v>-4.0899999999999999E-2</v>
      </c>
      <c r="L1170" s="546">
        <v>-2.9399999999999999E-2</v>
      </c>
      <c r="M1170" s="546">
        <v>-1.2200000000000001E-2</v>
      </c>
    </row>
    <row r="1171" spans="10:13" x14ac:dyDescent="0.6">
      <c r="J1171" s="311">
        <v>0</v>
      </c>
      <c r="K1171" s="546">
        <v>-4.0899999999999999E-2</v>
      </c>
      <c r="L1171" s="546">
        <v>-2.9399999999999999E-2</v>
      </c>
      <c r="M1171" s="546">
        <v>-1.2200000000000001E-2</v>
      </c>
    </row>
    <row r="1172" spans="10:13" x14ac:dyDescent="0.6">
      <c r="J1172" s="311">
        <v>0</v>
      </c>
      <c r="K1172" s="546">
        <v>-4.0899999999999999E-2</v>
      </c>
      <c r="L1172" s="546">
        <v>-2.9399999999999999E-2</v>
      </c>
      <c r="M1172" s="546">
        <v>-1.2200000000000001E-2</v>
      </c>
    </row>
    <row r="1173" spans="10:13" x14ac:dyDescent="0.6">
      <c r="J1173" s="311">
        <v>0</v>
      </c>
      <c r="K1173" s="546">
        <v>-4.0899999999999999E-2</v>
      </c>
      <c r="L1173" s="546">
        <v>-2.9399999999999999E-2</v>
      </c>
      <c r="M1173" s="546">
        <v>-1.2200000000000001E-2</v>
      </c>
    </row>
    <row r="1174" spans="10:13" x14ac:dyDescent="0.6">
      <c r="J1174" s="311">
        <v>0</v>
      </c>
      <c r="K1174" s="546">
        <v>-4.0899999999999999E-2</v>
      </c>
      <c r="L1174" s="546">
        <v>-2.9399999999999999E-2</v>
      </c>
      <c r="M1174" s="546">
        <v>-1.2200000000000001E-2</v>
      </c>
    </row>
    <row r="1175" spans="10:13" x14ac:dyDescent="0.6">
      <c r="J1175" s="311">
        <v>0</v>
      </c>
      <c r="K1175" s="546">
        <v>-4.0899999999999999E-2</v>
      </c>
      <c r="L1175" s="546">
        <v>-2.9399999999999999E-2</v>
      </c>
      <c r="M1175" s="546">
        <v>-1.2200000000000001E-2</v>
      </c>
    </row>
    <row r="1176" spans="10:13" x14ac:dyDescent="0.6">
      <c r="J1176" s="311">
        <v>0</v>
      </c>
      <c r="K1176" s="546">
        <v>-4.0899999999999999E-2</v>
      </c>
      <c r="L1176" s="546">
        <v>-2.9399999999999999E-2</v>
      </c>
      <c r="M1176" s="546">
        <v>-1.2200000000000001E-2</v>
      </c>
    </row>
    <row r="1177" spans="10:13" x14ac:dyDescent="0.6">
      <c r="J1177" s="311">
        <v>0</v>
      </c>
      <c r="K1177" s="546">
        <v>-4.0899999999999999E-2</v>
      </c>
      <c r="L1177" s="546">
        <v>-2.9399999999999999E-2</v>
      </c>
      <c r="M1177" s="546">
        <v>-1.2200000000000001E-2</v>
      </c>
    </row>
    <row r="1178" spans="10:13" x14ac:dyDescent="0.6">
      <c r="J1178" s="311">
        <v>0</v>
      </c>
      <c r="K1178" s="546">
        <v>-4.0899999999999999E-2</v>
      </c>
      <c r="L1178" s="546">
        <v>-2.9399999999999999E-2</v>
      </c>
      <c r="M1178" s="546">
        <v>-1.2200000000000001E-2</v>
      </c>
    </row>
    <row r="1179" spans="10:13" x14ac:dyDescent="0.6">
      <c r="J1179" s="311">
        <v>0</v>
      </c>
      <c r="K1179" s="546">
        <v>-4.0899999999999999E-2</v>
      </c>
      <c r="L1179" s="546">
        <v>-2.9399999999999999E-2</v>
      </c>
      <c r="M1179" s="546">
        <v>-1.2200000000000001E-2</v>
      </c>
    </row>
    <row r="1180" spans="10:13" x14ac:dyDescent="0.6">
      <c r="J1180" s="311">
        <v>0</v>
      </c>
      <c r="K1180" s="546">
        <v>-4.0899999999999999E-2</v>
      </c>
      <c r="L1180" s="546">
        <v>-2.9399999999999999E-2</v>
      </c>
      <c r="M1180" s="546">
        <v>-1.2200000000000001E-2</v>
      </c>
    </row>
    <row r="1181" spans="10:13" x14ac:dyDescent="0.6">
      <c r="J1181" s="311">
        <v>0</v>
      </c>
      <c r="K1181" s="546">
        <v>-4.0899999999999999E-2</v>
      </c>
      <c r="L1181" s="546">
        <v>-2.9399999999999999E-2</v>
      </c>
      <c r="M1181" s="546">
        <v>-1.2200000000000001E-2</v>
      </c>
    </row>
    <row r="1182" spans="10:13" x14ac:dyDescent="0.6">
      <c r="J1182" s="311">
        <v>0</v>
      </c>
      <c r="K1182" s="546">
        <v>-4.0899999999999999E-2</v>
      </c>
      <c r="L1182" s="546">
        <v>-2.9399999999999999E-2</v>
      </c>
      <c r="M1182" s="546">
        <v>-1.2200000000000001E-2</v>
      </c>
    </row>
    <row r="1183" spans="10:13" x14ac:dyDescent="0.6">
      <c r="J1183" s="311">
        <v>0</v>
      </c>
      <c r="K1183" s="546">
        <v>-4.0899999999999999E-2</v>
      </c>
      <c r="L1183" s="546">
        <v>-2.9399999999999999E-2</v>
      </c>
      <c r="M1183" s="546">
        <v>-1.2200000000000001E-2</v>
      </c>
    </row>
    <row r="1184" spans="10:13" x14ac:dyDescent="0.6">
      <c r="J1184" s="311">
        <v>0</v>
      </c>
      <c r="K1184" s="546">
        <v>-4.0899999999999999E-2</v>
      </c>
      <c r="L1184" s="546">
        <v>-2.9399999999999999E-2</v>
      </c>
      <c r="M1184" s="546">
        <v>-1.2200000000000001E-2</v>
      </c>
    </row>
    <row r="1185" spans="10:13" x14ac:dyDescent="0.6">
      <c r="J1185" s="311">
        <v>0</v>
      </c>
      <c r="K1185" s="546">
        <v>-4.0899999999999999E-2</v>
      </c>
      <c r="L1185" s="546">
        <v>-2.9399999999999999E-2</v>
      </c>
      <c r="M1185" s="546">
        <v>-1.2200000000000001E-2</v>
      </c>
    </row>
    <row r="1186" spans="10:13" x14ac:dyDescent="0.6">
      <c r="J1186" s="311">
        <v>0</v>
      </c>
      <c r="K1186" s="546">
        <v>-4.0899999999999999E-2</v>
      </c>
      <c r="L1186" s="546">
        <v>-2.9399999999999999E-2</v>
      </c>
      <c r="M1186" s="546">
        <v>-1.2200000000000001E-2</v>
      </c>
    </row>
    <row r="1187" spans="10:13" x14ac:dyDescent="0.6">
      <c r="J1187" s="311">
        <v>0</v>
      </c>
      <c r="K1187" s="546">
        <v>-4.0899999999999999E-2</v>
      </c>
      <c r="L1187" s="546">
        <v>-2.9399999999999999E-2</v>
      </c>
      <c r="M1187" s="546">
        <v>-1.2200000000000001E-2</v>
      </c>
    </row>
    <row r="1188" spans="10:13" x14ac:dyDescent="0.6">
      <c r="J1188" s="311">
        <v>0</v>
      </c>
      <c r="K1188" s="546">
        <v>-4.0899999999999999E-2</v>
      </c>
      <c r="L1188" s="546">
        <v>-2.9399999999999999E-2</v>
      </c>
      <c r="M1188" s="546">
        <v>-1.2200000000000001E-2</v>
      </c>
    </row>
    <row r="1189" spans="10:13" x14ac:dyDescent="0.6">
      <c r="J1189" s="311">
        <v>0</v>
      </c>
      <c r="K1189" s="546">
        <v>-4.0899999999999999E-2</v>
      </c>
      <c r="L1189" s="546">
        <v>-2.9399999999999999E-2</v>
      </c>
      <c r="M1189" s="546">
        <v>-1.2200000000000001E-2</v>
      </c>
    </row>
    <row r="1190" spans="10:13" x14ac:dyDescent="0.6">
      <c r="J1190" s="311">
        <v>0</v>
      </c>
      <c r="K1190" s="546">
        <v>-4.0899999999999999E-2</v>
      </c>
      <c r="L1190" s="546">
        <v>-2.9399999999999999E-2</v>
      </c>
      <c r="M1190" s="546">
        <v>-1.2200000000000001E-2</v>
      </c>
    </row>
    <row r="1191" spans="10:13" x14ac:dyDescent="0.6">
      <c r="J1191" s="311">
        <v>0</v>
      </c>
      <c r="K1191" s="546">
        <v>-4.0899999999999999E-2</v>
      </c>
      <c r="L1191" s="546">
        <v>-2.9399999999999999E-2</v>
      </c>
      <c r="M1191" s="546">
        <v>-1.2200000000000001E-2</v>
      </c>
    </row>
    <row r="1192" spans="10:13" x14ac:dyDescent="0.6">
      <c r="J1192" s="311">
        <v>0</v>
      </c>
      <c r="K1192" s="546">
        <v>-4.0899999999999999E-2</v>
      </c>
      <c r="L1192" s="546">
        <v>-2.9399999999999999E-2</v>
      </c>
      <c r="M1192" s="546">
        <v>-1.2200000000000001E-2</v>
      </c>
    </row>
    <row r="1193" spans="10:13" x14ac:dyDescent="0.6">
      <c r="J1193" s="311">
        <v>0</v>
      </c>
      <c r="K1193" s="546">
        <v>-4.0899999999999999E-2</v>
      </c>
      <c r="L1193" s="546">
        <v>-2.9399999999999999E-2</v>
      </c>
      <c r="M1193" s="546">
        <v>-1.2200000000000001E-2</v>
      </c>
    </row>
    <row r="1194" spans="10:13" x14ac:dyDescent="0.6">
      <c r="J1194" s="311">
        <v>0</v>
      </c>
      <c r="K1194" s="546">
        <v>-4.0899999999999999E-2</v>
      </c>
      <c r="L1194" s="546">
        <v>-2.9399999999999999E-2</v>
      </c>
      <c r="M1194" s="546">
        <v>-1.2200000000000001E-2</v>
      </c>
    </row>
    <row r="1195" spans="10:13" x14ac:dyDescent="0.6">
      <c r="J1195" s="311">
        <v>0</v>
      </c>
      <c r="K1195" s="546">
        <v>-4.0899999999999999E-2</v>
      </c>
      <c r="L1195" s="546">
        <v>-2.9399999999999999E-2</v>
      </c>
      <c r="M1195" s="546">
        <v>-1.2200000000000001E-2</v>
      </c>
    </row>
    <row r="1196" spans="10:13" x14ac:dyDescent="0.6">
      <c r="J1196" s="311">
        <v>0</v>
      </c>
      <c r="K1196" s="546">
        <v>-4.0899999999999999E-2</v>
      </c>
      <c r="L1196" s="546">
        <v>-2.9399999999999999E-2</v>
      </c>
      <c r="M1196" s="546">
        <v>-1.2200000000000001E-2</v>
      </c>
    </row>
    <row r="1197" spans="10:13" x14ac:dyDescent="0.6">
      <c r="J1197" s="311">
        <v>0</v>
      </c>
      <c r="K1197" s="546">
        <v>-4.0899999999999999E-2</v>
      </c>
      <c r="L1197" s="546">
        <v>-2.9399999999999999E-2</v>
      </c>
      <c r="M1197" s="546">
        <v>-1.2200000000000001E-2</v>
      </c>
    </row>
    <row r="1198" spans="10:13" x14ac:dyDescent="0.6">
      <c r="J1198" s="311">
        <v>0</v>
      </c>
      <c r="K1198" s="546">
        <v>-4.0899999999999999E-2</v>
      </c>
      <c r="L1198" s="546">
        <v>-2.9399999999999999E-2</v>
      </c>
      <c r="M1198" s="546">
        <v>-1.2200000000000001E-2</v>
      </c>
    </row>
    <row r="1199" spans="10:13" x14ac:dyDescent="0.6">
      <c r="J1199" s="311">
        <v>0</v>
      </c>
      <c r="K1199" s="546">
        <v>-4.0899999999999999E-2</v>
      </c>
      <c r="L1199" s="546">
        <v>-2.9399999999999999E-2</v>
      </c>
      <c r="M1199" s="546">
        <v>-1.2200000000000001E-2</v>
      </c>
    </row>
    <row r="1200" spans="10:13" x14ac:dyDescent="0.6">
      <c r="J1200" s="311">
        <v>0</v>
      </c>
      <c r="K1200" s="546">
        <v>-4.0899999999999999E-2</v>
      </c>
      <c r="L1200" s="546">
        <v>-2.9399999999999999E-2</v>
      </c>
      <c r="M1200" s="546">
        <v>-1.2200000000000001E-2</v>
      </c>
    </row>
    <row r="1201" spans="10:13" x14ac:dyDescent="0.6">
      <c r="J1201" s="311">
        <v>0</v>
      </c>
      <c r="K1201" s="546">
        <v>-4.0899999999999999E-2</v>
      </c>
      <c r="L1201" s="546">
        <v>-2.9399999999999999E-2</v>
      </c>
      <c r="M1201" s="546">
        <v>-1.2200000000000001E-2</v>
      </c>
    </row>
    <row r="1202" spans="10:13" x14ac:dyDescent="0.6">
      <c r="J1202" s="311">
        <v>0</v>
      </c>
      <c r="K1202" s="546">
        <v>-4.0899999999999999E-2</v>
      </c>
      <c r="L1202" s="546">
        <v>-2.9399999999999999E-2</v>
      </c>
      <c r="M1202" s="546">
        <v>-1.2200000000000001E-2</v>
      </c>
    </row>
    <row r="1203" spans="10:13" x14ac:dyDescent="0.6">
      <c r="J1203" s="311">
        <v>0</v>
      </c>
      <c r="K1203" s="546">
        <v>-4.0899999999999999E-2</v>
      </c>
      <c r="L1203" s="546">
        <v>-2.9399999999999999E-2</v>
      </c>
      <c r="M1203" s="546">
        <v>-1.2200000000000001E-2</v>
      </c>
    </row>
    <row r="1204" spans="10:13" x14ac:dyDescent="0.6">
      <c r="J1204" s="311">
        <v>0</v>
      </c>
      <c r="K1204" s="546">
        <v>-4.0899999999999999E-2</v>
      </c>
      <c r="L1204" s="546">
        <v>-2.9399999999999999E-2</v>
      </c>
      <c r="M1204" s="546">
        <v>-1.2200000000000001E-2</v>
      </c>
    </row>
    <row r="1205" spans="10:13" x14ac:dyDescent="0.6">
      <c r="J1205" s="311">
        <v>0</v>
      </c>
      <c r="K1205" s="546">
        <v>-4.0899999999999999E-2</v>
      </c>
      <c r="L1205" s="546">
        <v>-2.9399999999999999E-2</v>
      </c>
      <c r="M1205" s="546">
        <v>-1.2200000000000001E-2</v>
      </c>
    </row>
    <row r="1206" spans="10:13" x14ac:dyDescent="0.6">
      <c r="J1206" s="311">
        <v>0</v>
      </c>
      <c r="K1206" s="546">
        <v>-4.0899999999999999E-2</v>
      </c>
      <c r="L1206" s="546">
        <v>-2.9399999999999999E-2</v>
      </c>
      <c r="M1206" s="546">
        <v>-1.2200000000000001E-2</v>
      </c>
    </row>
    <row r="1207" spans="10:13" x14ac:dyDescent="0.6">
      <c r="J1207" s="311">
        <v>0</v>
      </c>
      <c r="K1207" s="546">
        <v>-4.0899999999999999E-2</v>
      </c>
      <c r="L1207" s="546">
        <v>-2.9399999999999999E-2</v>
      </c>
      <c r="M1207" s="546">
        <v>-1.2200000000000001E-2</v>
      </c>
    </row>
    <row r="1208" spans="10:13" x14ac:dyDescent="0.6">
      <c r="J1208" s="311">
        <v>0</v>
      </c>
      <c r="K1208" s="546">
        <v>-4.0899999999999999E-2</v>
      </c>
      <c r="L1208" s="546">
        <v>-2.9399999999999999E-2</v>
      </c>
      <c r="M1208" s="546">
        <v>-1.2200000000000001E-2</v>
      </c>
    </row>
    <row r="1209" spans="10:13" x14ac:dyDescent="0.6">
      <c r="J1209" s="311">
        <v>0</v>
      </c>
      <c r="K1209" s="546">
        <v>-4.0899999999999999E-2</v>
      </c>
      <c r="L1209" s="546">
        <v>-2.9399999999999999E-2</v>
      </c>
      <c r="M1209" s="546">
        <v>-1.2200000000000001E-2</v>
      </c>
    </row>
    <row r="1210" spans="10:13" x14ac:dyDescent="0.6">
      <c r="J1210" s="311">
        <v>0</v>
      </c>
      <c r="K1210" s="546">
        <v>-4.0899999999999999E-2</v>
      </c>
      <c r="L1210" s="546">
        <v>-2.9399999999999999E-2</v>
      </c>
      <c r="M1210" s="546">
        <v>-1.2200000000000001E-2</v>
      </c>
    </row>
    <row r="1211" spans="10:13" x14ac:dyDescent="0.6">
      <c r="J1211" s="311">
        <v>0</v>
      </c>
      <c r="K1211" s="546">
        <v>-4.0899999999999999E-2</v>
      </c>
      <c r="L1211" s="546">
        <v>-2.9399999999999999E-2</v>
      </c>
      <c r="M1211" s="546">
        <v>-1.2200000000000001E-2</v>
      </c>
    </row>
    <row r="1212" spans="10:13" x14ac:dyDescent="0.6">
      <c r="J1212" s="311">
        <v>0</v>
      </c>
      <c r="K1212" s="546">
        <v>-4.0899999999999999E-2</v>
      </c>
      <c r="L1212" s="546">
        <v>-2.9399999999999999E-2</v>
      </c>
      <c r="M1212" s="546">
        <v>-1.2200000000000001E-2</v>
      </c>
    </row>
    <row r="1213" spans="10:13" x14ac:dyDescent="0.6">
      <c r="J1213" s="311">
        <v>0</v>
      </c>
      <c r="K1213" s="546">
        <v>-4.0899999999999999E-2</v>
      </c>
      <c r="L1213" s="546">
        <v>-2.9399999999999999E-2</v>
      </c>
      <c r="M1213" s="546">
        <v>-1.2200000000000001E-2</v>
      </c>
    </row>
    <row r="1214" spans="10:13" x14ac:dyDescent="0.6">
      <c r="J1214" s="311">
        <v>0</v>
      </c>
      <c r="K1214" s="546">
        <v>-4.0899999999999999E-2</v>
      </c>
      <c r="L1214" s="546">
        <v>-2.9399999999999999E-2</v>
      </c>
      <c r="M1214" s="546">
        <v>-1.2200000000000001E-2</v>
      </c>
    </row>
    <row r="1215" spans="10:13" x14ac:dyDescent="0.6">
      <c r="J1215" s="311">
        <v>0</v>
      </c>
      <c r="K1215" s="546">
        <v>-4.0899999999999999E-2</v>
      </c>
      <c r="L1215" s="546">
        <v>-2.9399999999999999E-2</v>
      </c>
      <c r="M1215" s="546">
        <v>-1.2200000000000001E-2</v>
      </c>
    </row>
    <row r="1216" spans="10:13" x14ac:dyDescent="0.6">
      <c r="J1216" s="311">
        <v>0</v>
      </c>
      <c r="K1216" s="546">
        <v>-4.0899999999999999E-2</v>
      </c>
      <c r="L1216" s="546">
        <v>-2.9399999999999999E-2</v>
      </c>
      <c r="M1216" s="546">
        <v>-1.2200000000000001E-2</v>
      </c>
    </row>
    <row r="1217" spans="10:13" x14ac:dyDescent="0.6">
      <c r="J1217" s="311">
        <v>0</v>
      </c>
      <c r="K1217" s="546">
        <v>-4.0899999999999999E-2</v>
      </c>
      <c r="L1217" s="546">
        <v>-2.9399999999999999E-2</v>
      </c>
      <c r="M1217" s="546">
        <v>-1.2200000000000001E-2</v>
      </c>
    </row>
    <row r="1218" spans="10:13" x14ac:dyDescent="0.6">
      <c r="J1218" s="311">
        <v>0</v>
      </c>
      <c r="K1218" s="546">
        <v>-4.0899999999999999E-2</v>
      </c>
      <c r="L1218" s="546">
        <v>-2.9399999999999999E-2</v>
      </c>
      <c r="M1218" s="546">
        <v>-1.2200000000000001E-2</v>
      </c>
    </row>
    <row r="1219" spans="10:13" x14ac:dyDescent="0.6">
      <c r="J1219" s="311">
        <v>0</v>
      </c>
      <c r="K1219" s="546">
        <v>-4.0899999999999999E-2</v>
      </c>
      <c r="L1219" s="546">
        <v>-2.9399999999999999E-2</v>
      </c>
      <c r="M1219" s="546">
        <v>-1.2200000000000001E-2</v>
      </c>
    </row>
    <row r="1220" spans="10:13" x14ac:dyDescent="0.6">
      <c r="J1220" s="311">
        <v>0</v>
      </c>
      <c r="K1220" s="546">
        <v>-4.0899999999999999E-2</v>
      </c>
      <c r="L1220" s="546">
        <v>-2.9399999999999999E-2</v>
      </c>
      <c r="M1220" s="546">
        <v>-1.2200000000000001E-2</v>
      </c>
    </row>
    <row r="1221" spans="10:13" x14ac:dyDescent="0.6">
      <c r="J1221" s="311">
        <v>0</v>
      </c>
      <c r="K1221" s="546">
        <v>-4.0899999999999999E-2</v>
      </c>
      <c r="L1221" s="546">
        <v>-2.9399999999999999E-2</v>
      </c>
      <c r="M1221" s="546">
        <v>-1.2200000000000001E-2</v>
      </c>
    </row>
    <row r="1222" spans="10:13" x14ac:dyDescent="0.6">
      <c r="J1222" s="311">
        <v>0</v>
      </c>
      <c r="K1222" s="546">
        <v>-4.0899999999999999E-2</v>
      </c>
      <c r="L1222" s="546">
        <v>-2.9399999999999999E-2</v>
      </c>
      <c r="M1222" s="546">
        <v>-1.2200000000000001E-2</v>
      </c>
    </row>
    <row r="1223" spans="10:13" x14ac:dyDescent="0.6">
      <c r="J1223" s="311">
        <v>0</v>
      </c>
      <c r="K1223" s="546">
        <v>-4.0899999999999999E-2</v>
      </c>
      <c r="L1223" s="546">
        <v>-2.9399999999999999E-2</v>
      </c>
      <c r="M1223" s="546">
        <v>-1.2200000000000001E-2</v>
      </c>
    </row>
    <row r="1224" spans="10:13" x14ac:dyDescent="0.6">
      <c r="J1224" s="311">
        <v>0</v>
      </c>
      <c r="K1224" s="546">
        <v>-4.0899999999999999E-2</v>
      </c>
      <c r="L1224" s="546">
        <v>-2.9399999999999999E-2</v>
      </c>
      <c r="M1224" s="546">
        <v>-1.2200000000000001E-2</v>
      </c>
    </row>
    <row r="1225" spans="10:13" x14ac:dyDescent="0.6">
      <c r="J1225" s="311">
        <v>0</v>
      </c>
      <c r="K1225" s="546">
        <v>-4.0899999999999999E-2</v>
      </c>
      <c r="L1225" s="546">
        <v>-2.9399999999999999E-2</v>
      </c>
      <c r="M1225" s="546">
        <v>-1.2200000000000001E-2</v>
      </c>
    </row>
    <row r="1226" spans="10:13" x14ac:dyDescent="0.6">
      <c r="J1226" s="311">
        <v>0</v>
      </c>
      <c r="K1226" s="546">
        <v>-4.0899999999999999E-2</v>
      </c>
      <c r="L1226" s="546">
        <v>-2.9399999999999999E-2</v>
      </c>
      <c r="M1226" s="546">
        <v>-1.2200000000000001E-2</v>
      </c>
    </row>
    <row r="1227" spans="10:13" x14ac:dyDescent="0.6">
      <c r="J1227" s="311">
        <v>0</v>
      </c>
      <c r="K1227" s="546">
        <v>-4.0899999999999999E-2</v>
      </c>
      <c r="L1227" s="546">
        <v>-2.9399999999999999E-2</v>
      </c>
      <c r="M1227" s="546">
        <v>-1.2200000000000001E-2</v>
      </c>
    </row>
    <row r="1228" spans="10:13" x14ac:dyDescent="0.6">
      <c r="J1228" s="311">
        <v>0</v>
      </c>
      <c r="K1228" s="546">
        <v>-4.0899999999999999E-2</v>
      </c>
      <c r="L1228" s="546">
        <v>-2.9399999999999999E-2</v>
      </c>
      <c r="M1228" s="546">
        <v>-1.2200000000000001E-2</v>
      </c>
    </row>
    <row r="1229" spans="10:13" x14ac:dyDescent="0.6">
      <c r="J1229" s="311">
        <v>0</v>
      </c>
      <c r="K1229" s="546">
        <v>-4.0899999999999999E-2</v>
      </c>
      <c r="L1229" s="546">
        <v>-2.9399999999999999E-2</v>
      </c>
      <c r="M1229" s="546">
        <v>-1.2200000000000001E-2</v>
      </c>
    </row>
    <row r="1230" spans="10:13" x14ac:dyDescent="0.6">
      <c r="J1230" s="311">
        <v>0</v>
      </c>
      <c r="K1230" s="546">
        <v>-4.0899999999999999E-2</v>
      </c>
      <c r="L1230" s="546">
        <v>-2.9399999999999999E-2</v>
      </c>
      <c r="M1230" s="546">
        <v>-1.2200000000000001E-2</v>
      </c>
    </row>
    <row r="1231" spans="10:13" x14ac:dyDescent="0.6">
      <c r="J1231" s="311">
        <v>0</v>
      </c>
      <c r="K1231" s="546">
        <v>-4.0899999999999999E-2</v>
      </c>
      <c r="L1231" s="546">
        <v>-2.9399999999999999E-2</v>
      </c>
      <c r="M1231" s="546">
        <v>-1.2200000000000001E-2</v>
      </c>
    </row>
    <row r="1232" spans="10:13" x14ac:dyDescent="0.6">
      <c r="J1232" s="311">
        <v>0</v>
      </c>
      <c r="K1232" s="546">
        <v>-4.0899999999999999E-2</v>
      </c>
      <c r="L1232" s="546">
        <v>-2.9399999999999999E-2</v>
      </c>
      <c r="M1232" s="546">
        <v>-1.2200000000000001E-2</v>
      </c>
    </row>
    <row r="1233" spans="10:13" x14ac:dyDescent="0.6">
      <c r="J1233" s="311">
        <v>0</v>
      </c>
      <c r="K1233" s="546">
        <v>-4.0899999999999999E-2</v>
      </c>
      <c r="L1233" s="546">
        <v>-2.9399999999999999E-2</v>
      </c>
      <c r="M1233" s="546">
        <v>-1.2200000000000001E-2</v>
      </c>
    </row>
    <row r="1234" spans="10:13" x14ac:dyDescent="0.6">
      <c r="J1234" s="311">
        <v>0</v>
      </c>
      <c r="K1234" s="546">
        <v>-4.0899999999999999E-2</v>
      </c>
      <c r="L1234" s="546">
        <v>-2.9399999999999999E-2</v>
      </c>
      <c r="M1234" s="546">
        <v>-1.2200000000000001E-2</v>
      </c>
    </row>
    <row r="1235" spans="10:13" x14ac:dyDescent="0.6">
      <c r="J1235" s="311">
        <v>0</v>
      </c>
      <c r="K1235" s="546">
        <v>-4.0899999999999999E-2</v>
      </c>
      <c r="L1235" s="546">
        <v>-2.9399999999999999E-2</v>
      </c>
      <c r="M1235" s="546">
        <v>-1.2200000000000001E-2</v>
      </c>
    </row>
    <row r="1236" spans="10:13" x14ac:dyDescent="0.6">
      <c r="J1236" s="311">
        <v>0</v>
      </c>
      <c r="K1236" s="546">
        <v>-4.0899999999999999E-2</v>
      </c>
      <c r="L1236" s="546">
        <v>-2.9399999999999999E-2</v>
      </c>
      <c r="M1236" s="546">
        <v>-1.2200000000000001E-2</v>
      </c>
    </row>
    <row r="1237" spans="10:13" x14ac:dyDescent="0.6">
      <c r="J1237" s="311">
        <v>0</v>
      </c>
      <c r="K1237" s="546">
        <v>-4.0899999999999999E-2</v>
      </c>
      <c r="L1237" s="546">
        <v>-2.9399999999999999E-2</v>
      </c>
      <c r="M1237" s="546">
        <v>-1.2200000000000001E-2</v>
      </c>
    </row>
    <row r="1238" spans="10:13" x14ac:dyDescent="0.6">
      <c r="J1238" s="311">
        <v>0</v>
      </c>
      <c r="K1238" s="546">
        <v>-4.0899999999999999E-2</v>
      </c>
      <c r="L1238" s="546">
        <v>-2.9399999999999999E-2</v>
      </c>
      <c r="M1238" s="546">
        <v>-1.2200000000000001E-2</v>
      </c>
    </row>
    <row r="1239" spans="10:13" x14ac:dyDescent="0.6">
      <c r="J1239" s="311">
        <v>0</v>
      </c>
      <c r="K1239" s="546">
        <v>-4.0899999999999999E-2</v>
      </c>
      <c r="L1239" s="546">
        <v>-2.9399999999999999E-2</v>
      </c>
      <c r="M1239" s="546">
        <v>-1.2200000000000001E-2</v>
      </c>
    </row>
    <row r="1240" spans="10:13" x14ac:dyDescent="0.6">
      <c r="J1240" s="311">
        <v>0</v>
      </c>
      <c r="K1240" s="546">
        <v>-4.0899999999999999E-2</v>
      </c>
      <c r="L1240" s="546">
        <v>-2.9399999999999999E-2</v>
      </c>
      <c r="M1240" s="546">
        <v>-1.2200000000000001E-2</v>
      </c>
    </row>
    <row r="1241" spans="10:13" x14ac:dyDescent="0.6">
      <c r="J1241" s="311">
        <v>0</v>
      </c>
      <c r="K1241" s="546">
        <v>-4.0899999999999999E-2</v>
      </c>
      <c r="L1241" s="546">
        <v>-2.9399999999999999E-2</v>
      </c>
      <c r="M1241" s="546">
        <v>-1.2200000000000001E-2</v>
      </c>
    </row>
    <row r="1242" spans="10:13" x14ac:dyDescent="0.6">
      <c r="J1242" s="311">
        <v>0</v>
      </c>
      <c r="K1242" s="546">
        <v>-4.0899999999999999E-2</v>
      </c>
      <c r="L1242" s="546">
        <v>-2.9399999999999999E-2</v>
      </c>
      <c r="M1242" s="546">
        <v>-1.2200000000000001E-2</v>
      </c>
    </row>
    <row r="1243" spans="10:13" x14ac:dyDescent="0.6">
      <c r="J1243" s="311">
        <v>0</v>
      </c>
      <c r="K1243" s="546">
        <v>-4.0899999999999999E-2</v>
      </c>
      <c r="L1243" s="546">
        <v>-2.9399999999999999E-2</v>
      </c>
      <c r="M1243" s="546">
        <v>-1.2200000000000001E-2</v>
      </c>
    </row>
    <row r="1244" spans="10:13" x14ac:dyDescent="0.6">
      <c r="J1244" s="311">
        <v>0</v>
      </c>
      <c r="K1244" s="546">
        <v>-4.0899999999999999E-2</v>
      </c>
      <c r="L1244" s="546">
        <v>-2.9399999999999999E-2</v>
      </c>
      <c r="M1244" s="546">
        <v>-1.2200000000000001E-2</v>
      </c>
    </row>
    <row r="1245" spans="10:13" x14ac:dyDescent="0.6">
      <c r="J1245" s="311">
        <v>0</v>
      </c>
      <c r="K1245" s="546">
        <v>-4.0899999999999999E-2</v>
      </c>
      <c r="L1245" s="546">
        <v>-2.9399999999999999E-2</v>
      </c>
      <c r="M1245" s="546">
        <v>-1.2200000000000001E-2</v>
      </c>
    </row>
    <row r="1246" spans="10:13" x14ac:dyDescent="0.6">
      <c r="J1246" s="311">
        <v>0</v>
      </c>
      <c r="K1246" s="546">
        <v>-4.0899999999999999E-2</v>
      </c>
      <c r="L1246" s="546">
        <v>-2.9399999999999999E-2</v>
      </c>
      <c r="M1246" s="546">
        <v>-1.2200000000000001E-2</v>
      </c>
    </row>
    <row r="1247" spans="10:13" x14ac:dyDescent="0.6">
      <c r="J1247" s="311">
        <v>0</v>
      </c>
      <c r="K1247" s="546">
        <v>-4.0899999999999999E-2</v>
      </c>
      <c r="L1247" s="546">
        <v>-2.9399999999999999E-2</v>
      </c>
      <c r="M1247" s="546">
        <v>-1.2200000000000001E-2</v>
      </c>
    </row>
    <row r="1248" spans="10:13" x14ac:dyDescent="0.6">
      <c r="J1248" s="311">
        <v>0</v>
      </c>
      <c r="K1248" s="546">
        <v>-4.0899999999999999E-2</v>
      </c>
      <c r="L1248" s="546">
        <v>-2.9399999999999999E-2</v>
      </c>
      <c r="M1248" s="546">
        <v>-1.2200000000000001E-2</v>
      </c>
    </row>
    <row r="1249" spans="10:13" x14ac:dyDescent="0.6">
      <c r="J1249" s="311">
        <v>0</v>
      </c>
      <c r="K1249" s="546">
        <v>-4.0899999999999999E-2</v>
      </c>
      <c r="L1249" s="546">
        <v>-2.9399999999999999E-2</v>
      </c>
      <c r="M1249" s="546">
        <v>-1.2200000000000001E-2</v>
      </c>
    </row>
    <row r="1250" spans="10:13" x14ac:dyDescent="0.6">
      <c r="J1250" s="311">
        <v>0</v>
      </c>
      <c r="K1250" s="546">
        <v>-4.0899999999999999E-2</v>
      </c>
      <c r="L1250" s="546">
        <v>-2.9399999999999999E-2</v>
      </c>
      <c r="M1250" s="546">
        <v>-1.2200000000000001E-2</v>
      </c>
    </row>
    <row r="1251" spans="10:13" x14ac:dyDescent="0.6">
      <c r="J1251" s="311">
        <v>0</v>
      </c>
      <c r="K1251" s="546">
        <v>-4.0899999999999999E-2</v>
      </c>
      <c r="L1251" s="546">
        <v>-2.9399999999999999E-2</v>
      </c>
      <c r="M1251" s="546">
        <v>-1.2200000000000001E-2</v>
      </c>
    </row>
    <row r="1252" spans="10:13" x14ac:dyDescent="0.6">
      <c r="J1252" s="311">
        <v>0</v>
      </c>
      <c r="K1252" s="546">
        <v>-4.0899999999999999E-2</v>
      </c>
      <c r="L1252" s="546">
        <v>-2.9399999999999999E-2</v>
      </c>
      <c r="M1252" s="546">
        <v>-1.2200000000000001E-2</v>
      </c>
    </row>
    <row r="1253" spans="10:13" x14ac:dyDescent="0.6">
      <c r="J1253" s="311">
        <v>0</v>
      </c>
      <c r="K1253" s="546">
        <v>-4.0899999999999999E-2</v>
      </c>
      <c r="L1253" s="546">
        <v>-2.9399999999999999E-2</v>
      </c>
      <c r="M1253" s="546">
        <v>-1.2200000000000001E-2</v>
      </c>
    </row>
    <row r="1254" spans="10:13" x14ac:dyDescent="0.6">
      <c r="J1254" s="311">
        <v>0</v>
      </c>
      <c r="K1254" s="546">
        <v>-4.0899999999999999E-2</v>
      </c>
      <c r="L1254" s="546">
        <v>-2.9399999999999999E-2</v>
      </c>
      <c r="M1254" s="546">
        <v>-1.2200000000000001E-2</v>
      </c>
    </row>
    <row r="1255" spans="10:13" x14ac:dyDescent="0.6">
      <c r="J1255" s="311">
        <v>0</v>
      </c>
      <c r="K1255" s="546">
        <v>-4.0899999999999999E-2</v>
      </c>
      <c r="L1255" s="546">
        <v>-2.9399999999999999E-2</v>
      </c>
      <c r="M1255" s="546">
        <v>-1.2200000000000001E-2</v>
      </c>
    </row>
    <row r="1256" spans="10:13" x14ac:dyDescent="0.6">
      <c r="J1256" s="311">
        <v>0</v>
      </c>
      <c r="K1256" s="546">
        <v>-4.0899999999999999E-2</v>
      </c>
      <c r="L1256" s="546">
        <v>-2.9399999999999999E-2</v>
      </c>
      <c r="M1256" s="546">
        <v>-1.2200000000000001E-2</v>
      </c>
    </row>
    <row r="1257" spans="10:13" x14ac:dyDescent="0.6">
      <c r="J1257" s="311">
        <v>0</v>
      </c>
      <c r="K1257" s="546">
        <v>-4.0899999999999999E-2</v>
      </c>
      <c r="L1257" s="546">
        <v>-2.9399999999999999E-2</v>
      </c>
      <c r="M1257" s="546">
        <v>-1.2200000000000001E-2</v>
      </c>
    </row>
    <row r="1258" spans="10:13" x14ac:dyDescent="0.6">
      <c r="J1258" s="311">
        <v>0</v>
      </c>
      <c r="K1258" s="546">
        <v>-4.0899999999999999E-2</v>
      </c>
      <c r="L1258" s="546">
        <v>-2.9399999999999999E-2</v>
      </c>
      <c r="M1258" s="546">
        <v>-1.2200000000000001E-2</v>
      </c>
    </row>
    <row r="1259" spans="10:13" x14ac:dyDescent="0.6">
      <c r="J1259" s="311">
        <v>0</v>
      </c>
      <c r="K1259" s="546">
        <v>-4.0899999999999999E-2</v>
      </c>
      <c r="L1259" s="546">
        <v>-2.9399999999999999E-2</v>
      </c>
      <c r="M1259" s="546">
        <v>-1.2200000000000001E-2</v>
      </c>
    </row>
    <row r="1260" spans="10:13" x14ac:dyDescent="0.6">
      <c r="J1260" s="311">
        <v>0</v>
      </c>
      <c r="K1260" s="546">
        <v>-4.0899999999999999E-2</v>
      </c>
      <c r="L1260" s="546">
        <v>-2.9399999999999999E-2</v>
      </c>
      <c r="M1260" s="546">
        <v>-1.2200000000000001E-2</v>
      </c>
    </row>
    <row r="1261" spans="10:13" x14ac:dyDescent="0.6">
      <c r="J1261" s="311">
        <v>0</v>
      </c>
      <c r="K1261" s="546">
        <v>-4.0899999999999999E-2</v>
      </c>
      <c r="L1261" s="546">
        <v>-2.9399999999999999E-2</v>
      </c>
      <c r="M1261" s="546">
        <v>-1.2200000000000001E-2</v>
      </c>
    </row>
    <row r="1262" spans="10:13" x14ac:dyDescent="0.6">
      <c r="J1262" s="311">
        <v>0</v>
      </c>
      <c r="K1262" s="546">
        <v>-4.0899999999999999E-2</v>
      </c>
      <c r="L1262" s="546">
        <v>-2.9399999999999999E-2</v>
      </c>
      <c r="M1262" s="546">
        <v>-1.2200000000000001E-2</v>
      </c>
    </row>
    <row r="1263" spans="10:13" x14ac:dyDescent="0.6">
      <c r="J1263" s="311">
        <v>0</v>
      </c>
      <c r="K1263" s="546">
        <v>-4.0899999999999999E-2</v>
      </c>
      <c r="L1263" s="546">
        <v>-2.9399999999999999E-2</v>
      </c>
      <c r="M1263" s="546">
        <v>-1.2200000000000001E-2</v>
      </c>
    </row>
    <row r="1264" spans="10:13" x14ac:dyDescent="0.6">
      <c r="J1264" s="311">
        <v>0</v>
      </c>
      <c r="K1264" s="546">
        <v>-4.0899999999999999E-2</v>
      </c>
      <c r="L1264" s="546">
        <v>-2.9399999999999999E-2</v>
      </c>
      <c r="M1264" s="546">
        <v>-1.2200000000000001E-2</v>
      </c>
    </row>
    <row r="1265" spans="10:13" x14ac:dyDescent="0.6">
      <c r="J1265" s="311">
        <v>0</v>
      </c>
      <c r="K1265" s="546">
        <v>-4.0899999999999999E-2</v>
      </c>
      <c r="L1265" s="546">
        <v>-2.9399999999999999E-2</v>
      </c>
      <c r="M1265" s="546">
        <v>-1.2200000000000001E-2</v>
      </c>
    </row>
    <row r="1266" spans="10:13" x14ac:dyDescent="0.6">
      <c r="J1266" s="311">
        <v>0</v>
      </c>
      <c r="K1266" s="546">
        <v>-4.0899999999999999E-2</v>
      </c>
      <c r="L1266" s="546">
        <v>-2.9399999999999999E-2</v>
      </c>
      <c r="M1266" s="546">
        <v>-1.2200000000000001E-2</v>
      </c>
    </row>
    <row r="1267" spans="10:13" x14ac:dyDescent="0.6">
      <c r="J1267" s="311">
        <v>0</v>
      </c>
      <c r="K1267" s="546">
        <v>-4.0899999999999999E-2</v>
      </c>
      <c r="L1267" s="546">
        <v>-2.9399999999999999E-2</v>
      </c>
      <c r="M1267" s="546">
        <v>-1.2200000000000001E-2</v>
      </c>
    </row>
    <row r="1268" spans="10:13" x14ac:dyDescent="0.6">
      <c r="J1268" s="311">
        <v>0</v>
      </c>
      <c r="K1268" s="546">
        <v>-4.0899999999999999E-2</v>
      </c>
      <c r="L1268" s="546">
        <v>-2.9399999999999999E-2</v>
      </c>
      <c r="M1268" s="546">
        <v>-1.2200000000000001E-2</v>
      </c>
    </row>
    <row r="1269" spans="10:13" x14ac:dyDescent="0.6">
      <c r="J1269" s="311">
        <v>0</v>
      </c>
      <c r="K1269" s="546">
        <v>-4.0899999999999999E-2</v>
      </c>
      <c r="L1269" s="546">
        <v>-2.9399999999999999E-2</v>
      </c>
      <c r="M1269" s="546">
        <v>-1.2200000000000001E-2</v>
      </c>
    </row>
    <row r="1270" spans="10:13" x14ac:dyDescent="0.6">
      <c r="J1270" s="311">
        <v>0</v>
      </c>
      <c r="K1270" s="546">
        <v>-4.0899999999999999E-2</v>
      </c>
      <c r="L1270" s="546">
        <v>-2.9399999999999999E-2</v>
      </c>
      <c r="M1270" s="546">
        <v>-1.2200000000000001E-2</v>
      </c>
    </row>
    <row r="1271" spans="10:13" x14ac:dyDescent="0.6">
      <c r="J1271" s="311">
        <v>0</v>
      </c>
      <c r="K1271" s="546">
        <v>-4.0899999999999999E-2</v>
      </c>
      <c r="L1271" s="546">
        <v>-2.9399999999999999E-2</v>
      </c>
      <c r="M1271" s="546">
        <v>-1.2200000000000001E-2</v>
      </c>
    </row>
    <row r="1272" spans="10:13" x14ac:dyDescent="0.6">
      <c r="J1272" s="311">
        <v>0</v>
      </c>
      <c r="K1272" s="546">
        <v>-4.0899999999999999E-2</v>
      </c>
      <c r="L1272" s="546">
        <v>-2.9399999999999999E-2</v>
      </c>
      <c r="M1272" s="546">
        <v>-1.2200000000000001E-2</v>
      </c>
    </row>
    <row r="1273" spans="10:13" x14ac:dyDescent="0.6">
      <c r="J1273" s="311">
        <v>0</v>
      </c>
      <c r="K1273" s="546">
        <v>-4.0899999999999999E-2</v>
      </c>
      <c r="L1273" s="546">
        <v>-2.9399999999999999E-2</v>
      </c>
      <c r="M1273" s="546">
        <v>-1.2200000000000001E-2</v>
      </c>
    </row>
    <row r="1274" spans="10:13" x14ac:dyDescent="0.6">
      <c r="J1274" s="311">
        <v>0</v>
      </c>
      <c r="K1274" s="546">
        <v>-4.0899999999999999E-2</v>
      </c>
      <c r="L1274" s="546">
        <v>-2.9399999999999999E-2</v>
      </c>
      <c r="M1274" s="546">
        <v>-1.2200000000000001E-2</v>
      </c>
    </row>
    <row r="1275" spans="10:13" x14ac:dyDescent="0.6">
      <c r="J1275" s="311">
        <v>0</v>
      </c>
      <c r="K1275" s="546">
        <v>-4.0899999999999999E-2</v>
      </c>
      <c r="L1275" s="546">
        <v>-2.9399999999999999E-2</v>
      </c>
      <c r="M1275" s="546">
        <v>-1.2200000000000001E-2</v>
      </c>
    </row>
    <row r="1276" spans="10:13" x14ac:dyDescent="0.6">
      <c r="J1276" s="311">
        <v>0</v>
      </c>
      <c r="K1276" s="546">
        <v>-4.0899999999999999E-2</v>
      </c>
      <c r="L1276" s="546">
        <v>-2.9399999999999999E-2</v>
      </c>
      <c r="M1276" s="546">
        <v>-1.2200000000000001E-2</v>
      </c>
    </row>
    <row r="1277" spans="10:13" x14ac:dyDescent="0.6">
      <c r="J1277" s="311">
        <v>0</v>
      </c>
      <c r="K1277" s="546">
        <v>-4.0899999999999999E-2</v>
      </c>
      <c r="L1277" s="546">
        <v>-2.9399999999999999E-2</v>
      </c>
      <c r="M1277" s="546">
        <v>-1.2200000000000001E-2</v>
      </c>
    </row>
    <row r="1278" spans="10:13" x14ac:dyDescent="0.6">
      <c r="J1278" s="311">
        <v>0</v>
      </c>
      <c r="K1278" s="546">
        <v>-4.0899999999999999E-2</v>
      </c>
      <c r="L1278" s="546">
        <v>-2.9399999999999999E-2</v>
      </c>
      <c r="M1278" s="546">
        <v>-1.2200000000000001E-2</v>
      </c>
    </row>
    <row r="1279" spans="10:13" x14ac:dyDescent="0.6">
      <c r="J1279" s="311">
        <v>0</v>
      </c>
      <c r="K1279" s="546">
        <v>-4.0899999999999999E-2</v>
      </c>
      <c r="L1279" s="546">
        <v>-2.9399999999999999E-2</v>
      </c>
      <c r="M1279" s="546">
        <v>-1.2200000000000001E-2</v>
      </c>
    </row>
    <row r="1280" spans="10:13" x14ac:dyDescent="0.6">
      <c r="J1280" s="311">
        <v>0</v>
      </c>
      <c r="K1280" s="546">
        <v>-4.0899999999999999E-2</v>
      </c>
      <c r="L1280" s="546">
        <v>-2.9399999999999999E-2</v>
      </c>
      <c r="M1280" s="546">
        <v>-1.2200000000000001E-2</v>
      </c>
    </row>
    <row r="1281" spans="10:13" x14ac:dyDescent="0.6">
      <c r="J1281" s="311">
        <v>0</v>
      </c>
      <c r="K1281" s="546">
        <v>-4.0899999999999999E-2</v>
      </c>
      <c r="L1281" s="546">
        <v>-2.9399999999999999E-2</v>
      </c>
      <c r="M1281" s="546">
        <v>-1.2200000000000001E-2</v>
      </c>
    </row>
    <row r="1282" spans="10:13" x14ac:dyDescent="0.6">
      <c r="J1282" s="311">
        <v>0</v>
      </c>
      <c r="K1282" s="546">
        <v>-4.0899999999999999E-2</v>
      </c>
      <c r="L1282" s="546">
        <v>-2.9399999999999999E-2</v>
      </c>
      <c r="M1282" s="546">
        <v>-1.2200000000000001E-2</v>
      </c>
    </row>
    <row r="1283" spans="10:13" x14ac:dyDescent="0.6">
      <c r="J1283" s="311">
        <v>0</v>
      </c>
      <c r="K1283" s="546">
        <v>-4.0899999999999999E-2</v>
      </c>
      <c r="L1283" s="546">
        <v>-2.9399999999999999E-2</v>
      </c>
      <c r="M1283" s="546">
        <v>-1.2200000000000001E-2</v>
      </c>
    </row>
    <row r="1284" spans="10:13" x14ac:dyDescent="0.6">
      <c r="J1284" s="311">
        <v>0</v>
      </c>
      <c r="K1284" s="546">
        <v>-4.0899999999999999E-2</v>
      </c>
      <c r="L1284" s="546">
        <v>-2.9399999999999999E-2</v>
      </c>
      <c r="M1284" s="546">
        <v>-1.2200000000000001E-2</v>
      </c>
    </row>
    <row r="1285" spans="10:13" x14ac:dyDescent="0.6">
      <c r="J1285" s="311">
        <v>0</v>
      </c>
      <c r="K1285" s="546">
        <v>-4.0899999999999999E-2</v>
      </c>
      <c r="L1285" s="546">
        <v>-2.9399999999999999E-2</v>
      </c>
      <c r="M1285" s="546">
        <v>-1.2200000000000001E-2</v>
      </c>
    </row>
    <row r="1286" spans="10:13" x14ac:dyDescent="0.6">
      <c r="J1286" s="311">
        <v>0</v>
      </c>
      <c r="K1286" s="546">
        <v>-4.0899999999999999E-2</v>
      </c>
      <c r="L1286" s="546">
        <v>-2.9399999999999999E-2</v>
      </c>
      <c r="M1286" s="546">
        <v>-1.2200000000000001E-2</v>
      </c>
    </row>
    <row r="1287" spans="10:13" x14ac:dyDescent="0.6">
      <c r="J1287" s="311">
        <v>0</v>
      </c>
      <c r="K1287" s="546">
        <v>-4.0899999999999999E-2</v>
      </c>
      <c r="L1287" s="546">
        <v>-2.9399999999999999E-2</v>
      </c>
      <c r="M1287" s="546">
        <v>-1.2200000000000001E-2</v>
      </c>
    </row>
    <row r="1288" spans="10:13" x14ac:dyDescent="0.6">
      <c r="J1288" s="311">
        <v>0</v>
      </c>
      <c r="K1288" s="546">
        <v>-4.0899999999999999E-2</v>
      </c>
      <c r="L1288" s="546">
        <v>-2.9399999999999999E-2</v>
      </c>
      <c r="M1288" s="546">
        <v>-1.2200000000000001E-2</v>
      </c>
    </row>
    <row r="1289" spans="10:13" x14ac:dyDescent="0.6">
      <c r="J1289" s="311">
        <v>0</v>
      </c>
      <c r="K1289" s="546">
        <v>-4.0899999999999999E-2</v>
      </c>
      <c r="L1289" s="546">
        <v>-2.9399999999999999E-2</v>
      </c>
      <c r="M1289" s="546">
        <v>-1.2200000000000001E-2</v>
      </c>
    </row>
    <row r="1290" spans="10:13" x14ac:dyDescent="0.6">
      <c r="J1290" s="311">
        <v>0</v>
      </c>
      <c r="K1290" s="546">
        <v>-4.0899999999999999E-2</v>
      </c>
      <c r="L1290" s="546">
        <v>-2.9399999999999999E-2</v>
      </c>
      <c r="M1290" s="546">
        <v>-1.2200000000000001E-2</v>
      </c>
    </row>
    <row r="1291" spans="10:13" x14ac:dyDescent="0.6">
      <c r="J1291" s="311">
        <v>0</v>
      </c>
      <c r="K1291" s="546">
        <v>-4.0899999999999999E-2</v>
      </c>
      <c r="L1291" s="546">
        <v>-2.9399999999999999E-2</v>
      </c>
      <c r="M1291" s="546">
        <v>-1.2200000000000001E-2</v>
      </c>
    </row>
    <row r="1292" spans="10:13" x14ac:dyDescent="0.6">
      <c r="J1292" s="311">
        <v>0</v>
      </c>
      <c r="K1292" s="546">
        <v>-4.0899999999999999E-2</v>
      </c>
      <c r="L1292" s="546">
        <v>-2.9399999999999999E-2</v>
      </c>
      <c r="M1292" s="546">
        <v>-1.2200000000000001E-2</v>
      </c>
    </row>
    <row r="1293" spans="10:13" x14ac:dyDescent="0.6">
      <c r="J1293" s="311">
        <v>0</v>
      </c>
      <c r="K1293" s="546">
        <v>-4.0899999999999999E-2</v>
      </c>
      <c r="L1293" s="546">
        <v>-2.9399999999999999E-2</v>
      </c>
      <c r="M1293" s="546">
        <v>-1.2200000000000001E-2</v>
      </c>
    </row>
    <row r="1294" spans="10:13" x14ac:dyDescent="0.6">
      <c r="J1294" s="311">
        <v>0</v>
      </c>
      <c r="K1294" s="546">
        <v>-4.0899999999999999E-2</v>
      </c>
      <c r="L1294" s="546">
        <v>-2.9399999999999999E-2</v>
      </c>
      <c r="M1294" s="546">
        <v>-1.2200000000000001E-2</v>
      </c>
    </row>
    <row r="1295" spans="10:13" x14ac:dyDescent="0.6">
      <c r="J1295" s="311">
        <v>0</v>
      </c>
      <c r="K1295" s="546">
        <v>-4.0899999999999999E-2</v>
      </c>
      <c r="L1295" s="546">
        <v>-2.9399999999999999E-2</v>
      </c>
      <c r="M1295" s="546">
        <v>-1.2200000000000001E-2</v>
      </c>
    </row>
    <row r="1296" spans="10:13" x14ac:dyDescent="0.6">
      <c r="J1296" s="311">
        <v>0</v>
      </c>
      <c r="K1296" s="546">
        <v>-4.0899999999999999E-2</v>
      </c>
      <c r="L1296" s="546">
        <v>-2.9399999999999999E-2</v>
      </c>
      <c r="M1296" s="546">
        <v>-1.2200000000000001E-2</v>
      </c>
    </row>
    <row r="1297" spans="10:13" x14ac:dyDescent="0.6">
      <c r="J1297" s="311">
        <v>0</v>
      </c>
      <c r="K1297" s="546">
        <v>-4.0899999999999999E-2</v>
      </c>
      <c r="L1297" s="546">
        <v>-2.9399999999999999E-2</v>
      </c>
      <c r="M1297" s="546">
        <v>-1.2200000000000001E-2</v>
      </c>
    </row>
    <row r="1298" spans="10:13" x14ac:dyDescent="0.6">
      <c r="J1298" s="311">
        <v>0</v>
      </c>
      <c r="K1298" s="546">
        <v>-4.0899999999999999E-2</v>
      </c>
      <c r="L1298" s="546">
        <v>-2.9399999999999999E-2</v>
      </c>
      <c r="M1298" s="546">
        <v>-1.2200000000000001E-2</v>
      </c>
    </row>
    <row r="1299" spans="10:13" x14ac:dyDescent="0.6">
      <c r="J1299" s="311">
        <v>0</v>
      </c>
      <c r="K1299" s="546">
        <v>-4.0899999999999999E-2</v>
      </c>
      <c r="L1299" s="546">
        <v>-2.9399999999999999E-2</v>
      </c>
      <c r="M1299" s="546">
        <v>-1.2200000000000001E-2</v>
      </c>
    </row>
    <row r="1300" spans="10:13" x14ac:dyDescent="0.6">
      <c r="J1300" s="311">
        <v>0</v>
      </c>
      <c r="K1300" s="546">
        <v>-4.0899999999999999E-2</v>
      </c>
      <c r="L1300" s="546">
        <v>-2.9399999999999999E-2</v>
      </c>
      <c r="M1300" s="546">
        <v>-1.2200000000000001E-2</v>
      </c>
    </row>
    <row r="1301" spans="10:13" x14ac:dyDescent="0.6">
      <c r="J1301" s="311">
        <v>0</v>
      </c>
      <c r="K1301" s="546">
        <v>-4.0899999999999999E-2</v>
      </c>
      <c r="L1301" s="546">
        <v>-2.9399999999999999E-2</v>
      </c>
      <c r="M1301" s="546">
        <v>-1.2200000000000001E-2</v>
      </c>
    </row>
    <row r="1302" spans="10:13" x14ac:dyDescent="0.6">
      <c r="J1302" s="311">
        <v>0</v>
      </c>
      <c r="K1302" s="546">
        <v>-4.0899999999999999E-2</v>
      </c>
      <c r="L1302" s="546">
        <v>-2.9399999999999999E-2</v>
      </c>
      <c r="M1302" s="546">
        <v>-1.2200000000000001E-2</v>
      </c>
    </row>
    <row r="1303" spans="10:13" x14ac:dyDescent="0.6">
      <c r="J1303" s="311">
        <v>0</v>
      </c>
      <c r="K1303" s="546">
        <v>-4.0899999999999999E-2</v>
      </c>
      <c r="L1303" s="546">
        <v>-2.9399999999999999E-2</v>
      </c>
      <c r="M1303" s="546">
        <v>-1.2200000000000001E-2</v>
      </c>
    </row>
    <row r="1304" spans="10:13" x14ac:dyDescent="0.6">
      <c r="J1304" s="311">
        <v>0</v>
      </c>
      <c r="K1304" s="546">
        <v>-4.0899999999999999E-2</v>
      </c>
      <c r="L1304" s="546">
        <v>-2.9399999999999999E-2</v>
      </c>
      <c r="M1304" s="546">
        <v>-1.2200000000000001E-2</v>
      </c>
    </row>
    <row r="1305" spans="10:13" x14ac:dyDescent="0.6">
      <c r="J1305" s="311">
        <v>0</v>
      </c>
      <c r="K1305" s="546">
        <v>-4.0899999999999999E-2</v>
      </c>
      <c r="L1305" s="546">
        <v>-2.9399999999999999E-2</v>
      </c>
      <c r="M1305" s="546">
        <v>-1.2200000000000001E-2</v>
      </c>
    </row>
    <row r="1306" spans="10:13" x14ac:dyDescent="0.6">
      <c r="J1306" s="311">
        <v>0</v>
      </c>
      <c r="K1306" s="546">
        <v>-4.0899999999999999E-2</v>
      </c>
      <c r="L1306" s="546">
        <v>-2.9399999999999999E-2</v>
      </c>
      <c r="M1306" s="546">
        <v>-1.2200000000000001E-2</v>
      </c>
    </row>
    <row r="1307" spans="10:13" x14ac:dyDescent="0.6">
      <c r="J1307" s="311">
        <v>0</v>
      </c>
      <c r="K1307" s="546">
        <v>-4.0899999999999999E-2</v>
      </c>
      <c r="L1307" s="546">
        <v>-2.9399999999999999E-2</v>
      </c>
      <c r="M1307" s="546">
        <v>-1.2200000000000001E-2</v>
      </c>
    </row>
    <row r="1308" spans="10:13" x14ac:dyDescent="0.6">
      <c r="J1308" s="311">
        <v>0</v>
      </c>
      <c r="K1308" s="546">
        <v>-4.0899999999999999E-2</v>
      </c>
      <c r="L1308" s="546">
        <v>-2.9399999999999999E-2</v>
      </c>
      <c r="M1308" s="546">
        <v>-1.2200000000000001E-2</v>
      </c>
    </row>
    <row r="1309" spans="10:13" x14ac:dyDescent="0.6">
      <c r="J1309" s="311">
        <v>0</v>
      </c>
      <c r="K1309" s="546">
        <v>-4.0899999999999999E-2</v>
      </c>
      <c r="L1309" s="546">
        <v>-2.9399999999999999E-2</v>
      </c>
      <c r="M1309" s="546">
        <v>-1.2200000000000001E-2</v>
      </c>
    </row>
    <row r="1310" spans="10:13" x14ac:dyDescent="0.6">
      <c r="J1310" s="311">
        <v>0</v>
      </c>
      <c r="K1310" s="546">
        <v>-4.0899999999999999E-2</v>
      </c>
      <c r="L1310" s="546">
        <v>-2.9399999999999999E-2</v>
      </c>
      <c r="M1310" s="546">
        <v>-1.2200000000000001E-2</v>
      </c>
    </row>
    <row r="1311" spans="10:13" x14ac:dyDescent="0.6">
      <c r="J1311" s="311">
        <v>0</v>
      </c>
      <c r="K1311" s="546">
        <v>-4.0899999999999999E-2</v>
      </c>
      <c r="L1311" s="546">
        <v>-2.9399999999999999E-2</v>
      </c>
      <c r="M1311" s="546">
        <v>-1.2200000000000001E-2</v>
      </c>
    </row>
    <row r="1312" spans="10:13" x14ac:dyDescent="0.6">
      <c r="J1312" s="311">
        <v>0</v>
      </c>
      <c r="K1312" s="546">
        <v>-4.0899999999999999E-2</v>
      </c>
      <c r="L1312" s="546">
        <v>-2.9399999999999999E-2</v>
      </c>
      <c r="M1312" s="546">
        <v>-1.2200000000000001E-2</v>
      </c>
    </row>
    <row r="1313" spans="10:13" x14ac:dyDescent="0.6">
      <c r="J1313" s="311">
        <v>0</v>
      </c>
      <c r="K1313" s="546">
        <v>-4.0899999999999999E-2</v>
      </c>
      <c r="L1313" s="546">
        <v>-2.9399999999999999E-2</v>
      </c>
      <c r="M1313" s="546">
        <v>-1.2200000000000001E-2</v>
      </c>
    </row>
    <row r="1314" spans="10:13" x14ac:dyDescent="0.6">
      <c r="J1314" s="311">
        <v>0</v>
      </c>
      <c r="K1314" s="546">
        <v>-4.0899999999999999E-2</v>
      </c>
      <c r="L1314" s="546">
        <v>-2.9399999999999999E-2</v>
      </c>
      <c r="M1314" s="546">
        <v>-1.2200000000000001E-2</v>
      </c>
    </row>
    <row r="1315" spans="10:13" x14ac:dyDescent="0.6">
      <c r="J1315" s="311">
        <v>0</v>
      </c>
      <c r="K1315" s="546">
        <v>-4.0899999999999999E-2</v>
      </c>
      <c r="L1315" s="546">
        <v>-2.9399999999999999E-2</v>
      </c>
      <c r="M1315" s="546">
        <v>-1.2200000000000001E-2</v>
      </c>
    </row>
    <row r="1316" spans="10:13" x14ac:dyDescent="0.6">
      <c r="J1316" s="311">
        <v>0</v>
      </c>
      <c r="K1316" s="546">
        <v>-4.0899999999999999E-2</v>
      </c>
      <c r="L1316" s="546">
        <v>-2.9399999999999999E-2</v>
      </c>
      <c r="M1316" s="546">
        <v>-1.2200000000000001E-2</v>
      </c>
    </row>
    <row r="1317" spans="10:13" x14ac:dyDescent="0.6">
      <c r="J1317" s="311">
        <v>0</v>
      </c>
      <c r="K1317" s="546">
        <v>-4.0899999999999999E-2</v>
      </c>
      <c r="L1317" s="546">
        <v>-2.9399999999999999E-2</v>
      </c>
      <c r="M1317" s="546">
        <v>-1.2200000000000001E-2</v>
      </c>
    </row>
    <row r="1318" spans="10:13" x14ac:dyDescent="0.6">
      <c r="J1318" s="311">
        <v>0</v>
      </c>
      <c r="K1318" s="546">
        <v>-4.0899999999999999E-2</v>
      </c>
      <c r="L1318" s="546">
        <v>-2.9399999999999999E-2</v>
      </c>
      <c r="M1318" s="546">
        <v>-1.2200000000000001E-2</v>
      </c>
    </row>
    <row r="1319" spans="10:13" x14ac:dyDescent="0.6">
      <c r="J1319" s="311">
        <v>0</v>
      </c>
      <c r="K1319" s="546">
        <v>-4.0899999999999999E-2</v>
      </c>
      <c r="L1319" s="546">
        <v>-2.9399999999999999E-2</v>
      </c>
      <c r="M1319" s="546">
        <v>-1.2200000000000001E-2</v>
      </c>
    </row>
    <row r="1320" spans="10:13" x14ac:dyDescent="0.6">
      <c r="J1320" s="311">
        <v>0</v>
      </c>
      <c r="K1320" s="546">
        <v>-4.0899999999999999E-2</v>
      </c>
      <c r="L1320" s="546">
        <v>-2.9399999999999999E-2</v>
      </c>
      <c r="M1320" s="546">
        <v>-1.2200000000000001E-2</v>
      </c>
    </row>
    <row r="1321" spans="10:13" x14ac:dyDescent="0.6">
      <c r="J1321" s="311">
        <v>0</v>
      </c>
      <c r="K1321" s="546">
        <v>-4.0899999999999999E-2</v>
      </c>
      <c r="L1321" s="546">
        <v>-2.9399999999999999E-2</v>
      </c>
      <c r="M1321" s="546">
        <v>-1.2200000000000001E-2</v>
      </c>
    </row>
    <row r="1322" spans="10:13" x14ac:dyDescent="0.6">
      <c r="J1322" s="311">
        <v>0</v>
      </c>
      <c r="K1322" s="546">
        <v>-4.0899999999999999E-2</v>
      </c>
      <c r="L1322" s="546">
        <v>-2.9399999999999999E-2</v>
      </c>
      <c r="M1322" s="546">
        <v>-1.2200000000000001E-2</v>
      </c>
    </row>
    <row r="1323" spans="10:13" x14ac:dyDescent="0.6">
      <c r="J1323" s="311">
        <v>0</v>
      </c>
      <c r="K1323" s="546">
        <v>-4.0899999999999999E-2</v>
      </c>
      <c r="L1323" s="546">
        <v>-2.9399999999999999E-2</v>
      </c>
      <c r="M1323" s="546">
        <v>-1.2200000000000001E-2</v>
      </c>
    </row>
    <row r="1324" spans="10:13" x14ac:dyDescent="0.6">
      <c r="J1324" s="311">
        <v>0</v>
      </c>
      <c r="K1324" s="546">
        <v>-4.0899999999999999E-2</v>
      </c>
      <c r="L1324" s="546">
        <v>-2.9399999999999999E-2</v>
      </c>
      <c r="M1324" s="546">
        <v>-1.2200000000000001E-2</v>
      </c>
    </row>
    <row r="1325" spans="10:13" x14ac:dyDescent="0.6">
      <c r="J1325" s="311">
        <v>0</v>
      </c>
      <c r="K1325" s="546">
        <v>-4.0899999999999999E-2</v>
      </c>
      <c r="L1325" s="546">
        <v>-2.9399999999999999E-2</v>
      </c>
      <c r="M1325" s="546">
        <v>-1.2200000000000001E-2</v>
      </c>
    </row>
    <row r="1326" spans="10:13" x14ac:dyDescent="0.6">
      <c r="J1326" s="311">
        <v>0</v>
      </c>
      <c r="K1326" s="546">
        <v>-4.0899999999999999E-2</v>
      </c>
      <c r="L1326" s="546">
        <v>-2.9399999999999999E-2</v>
      </c>
      <c r="M1326" s="546">
        <v>-1.2200000000000001E-2</v>
      </c>
    </row>
    <row r="1327" spans="10:13" x14ac:dyDescent="0.6">
      <c r="J1327" s="311">
        <v>0</v>
      </c>
      <c r="K1327" s="546">
        <v>-4.0899999999999999E-2</v>
      </c>
      <c r="L1327" s="546">
        <v>-2.9399999999999999E-2</v>
      </c>
      <c r="M1327" s="546">
        <v>-1.2200000000000001E-2</v>
      </c>
    </row>
    <row r="1328" spans="10:13" x14ac:dyDescent="0.6">
      <c r="J1328" s="311">
        <v>0</v>
      </c>
      <c r="K1328" s="546">
        <v>-4.0899999999999999E-2</v>
      </c>
      <c r="L1328" s="546">
        <v>-2.9399999999999999E-2</v>
      </c>
      <c r="M1328" s="546">
        <v>-1.2200000000000001E-2</v>
      </c>
    </row>
    <row r="1329" spans="10:13" x14ac:dyDescent="0.6">
      <c r="J1329" s="311">
        <v>0</v>
      </c>
      <c r="K1329" s="546">
        <v>-4.0899999999999999E-2</v>
      </c>
      <c r="L1329" s="546">
        <v>-2.9399999999999999E-2</v>
      </c>
      <c r="M1329" s="546">
        <v>-1.2200000000000001E-2</v>
      </c>
    </row>
    <row r="1330" spans="10:13" x14ac:dyDescent="0.6">
      <c r="J1330" s="311">
        <v>0</v>
      </c>
      <c r="K1330" s="546">
        <v>-4.0899999999999999E-2</v>
      </c>
      <c r="L1330" s="546">
        <v>-2.9399999999999999E-2</v>
      </c>
      <c r="M1330" s="546">
        <v>-1.2200000000000001E-2</v>
      </c>
    </row>
    <row r="1331" spans="10:13" x14ac:dyDescent="0.6">
      <c r="J1331" s="311">
        <v>0</v>
      </c>
      <c r="K1331" s="546">
        <v>-4.0899999999999999E-2</v>
      </c>
      <c r="L1331" s="546">
        <v>-2.9399999999999999E-2</v>
      </c>
      <c r="M1331" s="546">
        <v>-1.2200000000000001E-2</v>
      </c>
    </row>
    <row r="1332" spans="10:13" x14ac:dyDescent="0.6">
      <c r="J1332" s="311">
        <v>0</v>
      </c>
      <c r="K1332" s="546">
        <v>-4.0899999999999999E-2</v>
      </c>
      <c r="L1332" s="546">
        <v>-2.9399999999999999E-2</v>
      </c>
      <c r="M1332" s="546">
        <v>-1.2200000000000001E-2</v>
      </c>
    </row>
    <row r="1333" spans="10:13" x14ac:dyDescent="0.6">
      <c r="J1333" s="311">
        <v>0</v>
      </c>
      <c r="K1333" s="546">
        <v>-4.0899999999999999E-2</v>
      </c>
      <c r="L1333" s="546">
        <v>-2.9399999999999999E-2</v>
      </c>
      <c r="M1333" s="546">
        <v>-1.2200000000000001E-2</v>
      </c>
    </row>
    <row r="1334" spans="10:13" x14ac:dyDescent="0.6">
      <c r="J1334" s="311">
        <v>0</v>
      </c>
      <c r="K1334" s="546">
        <v>-4.0899999999999999E-2</v>
      </c>
      <c r="L1334" s="546">
        <v>-2.9399999999999999E-2</v>
      </c>
      <c r="M1334" s="546">
        <v>-1.2200000000000001E-2</v>
      </c>
    </row>
    <row r="1335" spans="10:13" x14ac:dyDescent="0.6">
      <c r="J1335" s="311">
        <v>0</v>
      </c>
      <c r="K1335" s="546">
        <v>-4.0899999999999999E-2</v>
      </c>
      <c r="L1335" s="546">
        <v>-2.9399999999999999E-2</v>
      </c>
      <c r="M1335" s="546">
        <v>-1.2200000000000001E-2</v>
      </c>
    </row>
    <row r="1336" spans="10:13" x14ac:dyDescent="0.6">
      <c r="J1336" s="311">
        <v>0</v>
      </c>
      <c r="K1336" s="546">
        <v>-4.0899999999999999E-2</v>
      </c>
      <c r="L1336" s="546">
        <v>-2.9399999999999999E-2</v>
      </c>
      <c r="M1336" s="546">
        <v>-1.2200000000000001E-2</v>
      </c>
    </row>
    <row r="1337" spans="10:13" x14ac:dyDescent="0.6">
      <c r="J1337" s="311">
        <v>0</v>
      </c>
      <c r="K1337" s="546">
        <v>-4.0899999999999999E-2</v>
      </c>
      <c r="L1337" s="546">
        <v>-2.9399999999999999E-2</v>
      </c>
      <c r="M1337" s="546">
        <v>-1.2200000000000001E-2</v>
      </c>
    </row>
    <row r="1338" spans="10:13" x14ac:dyDescent="0.6">
      <c r="J1338" s="311">
        <v>0</v>
      </c>
      <c r="K1338" s="546">
        <v>-4.0899999999999999E-2</v>
      </c>
      <c r="L1338" s="546">
        <v>-2.9399999999999999E-2</v>
      </c>
      <c r="M1338" s="546">
        <v>-1.2200000000000001E-2</v>
      </c>
    </row>
    <row r="1339" spans="10:13" x14ac:dyDescent="0.6">
      <c r="J1339" s="311">
        <v>0</v>
      </c>
      <c r="K1339" s="546">
        <v>-4.0899999999999999E-2</v>
      </c>
      <c r="L1339" s="546">
        <v>-2.9399999999999999E-2</v>
      </c>
      <c r="M1339" s="546">
        <v>-1.2200000000000001E-2</v>
      </c>
    </row>
    <row r="1340" spans="10:13" x14ac:dyDescent="0.6">
      <c r="J1340" s="311">
        <v>0</v>
      </c>
      <c r="K1340" s="546">
        <v>-4.0899999999999999E-2</v>
      </c>
      <c r="L1340" s="546">
        <v>-2.9399999999999999E-2</v>
      </c>
      <c r="M1340" s="546">
        <v>-1.2200000000000001E-2</v>
      </c>
    </row>
    <row r="1341" spans="10:13" x14ac:dyDescent="0.6">
      <c r="J1341" s="311">
        <v>0</v>
      </c>
      <c r="K1341" s="546">
        <v>-4.0899999999999999E-2</v>
      </c>
      <c r="L1341" s="546">
        <v>-2.9399999999999999E-2</v>
      </c>
      <c r="M1341" s="546">
        <v>-1.2200000000000001E-2</v>
      </c>
    </row>
    <row r="1342" spans="10:13" x14ac:dyDescent="0.6">
      <c r="J1342" s="311">
        <v>0</v>
      </c>
      <c r="K1342" s="546">
        <v>-4.0899999999999999E-2</v>
      </c>
      <c r="L1342" s="546">
        <v>-2.9399999999999999E-2</v>
      </c>
      <c r="M1342" s="546">
        <v>-1.2200000000000001E-2</v>
      </c>
    </row>
    <row r="1343" spans="10:13" x14ac:dyDescent="0.6">
      <c r="J1343" s="311">
        <v>0</v>
      </c>
      <c r="K1343" s="546">
        <v>-4.0899999999999999E-2</v>
      </c>
      <c r="L1343" s="546">
        <v>-2.9399999999999999E-2</v>
      </c>
      <c r="M1343" s="546">
        <v>-1.2200000000000001E-2</v>
      </c>
    </row>
    <row r="1344" spans="10:13" x14ac:dyDescent="0.6">
      <c r="J1344" s="311">
        <v>0</v>
      </c>
      <c r="K1344" s="546">
        <v>-4.0899999999999999E-2</v>
      </c>
      <c r="L1344" s="546">
        <v>-2.9399999999999999E-2</v>
      </c>
      <c r="M1344" s="546">
        <v>-1.2200000000000001E-2</v>
      </c>
    </row>
    <row r="1345" spans="10:13" x14ac:dyDescent="0.6">
      <c r="J1345" s="311">
        <v>0</v>
      </c>
      <c r="K1345" s="546">
        <v>-4.0899999999999999E-2</v>
      </c>
      <c r="L1345" s="546">
        <v>-2.9399999999999999E-2</v>
      </c>
      <c r="M1345" s="546">
        <v>-1.2200000000000001E-2</v>
      </c>
    </row>
    <row r="1346" spans="10:13" x14ac:dyDescent="0.6">
      <c r="J1346" s="311">
        <v>0</v>
      </c>
      <c r="K1346" s="546">
        <v>-4.0899999999999999E-2</v>
      </c>
      <c r="L1346" s="546">
        <v>-2.9399999999999999E-2</v>
      </c>
      <c r="M1346" s="546">
        <v>-1.2200000000000001E-2</v>
      </c>
    </row>
    <row r="1347" spans="10:13" x14ac:dyDescent="0.6">
      <c r="J1347" s="311">
        <v>0</v>
      </c>
      <c r="K1347" s="546">
        <v>-4.0899999999999999E-2</v>
      </c>
      <c r="L1347" s="546">
        <v>-2.9399999999999999E-2</v>
      </c>
      <c r="M1347" s="546">
        <v>-1.2200000000000001E-2</v>
      </c>
    </row>
    <row r="1348" spans="10:13" x14ac:dyDescent="0.6">
      <c r="J1348" s="311">
        <v>0</v>
      </c>
      <c r="K1348" s="546">
        <v>-4.0899999999999999E-2</v>
      </c>
      <c r="L1348" s="546">
        <v>-2.9399999999999999E-2</v>
      </c>
      <c r="M1348" s="546">
        <v>-1.2200000000000001E-2</v>
      </c>
    </row>
    <row r="1349" spans="10:13" x14ac:dyDescent="0.6">
      <c r="J1349" s="311">
        <v>0</v>
      </c>
      <c r="K1349" s="546">
        <v>-4.0899999999999999E-2</v>
      </c>
      <c r="L1349" s="546">
        <v>-2.9399999999999999E-2</v>
      </c>
      <c r="M1349" s="546">
        <v>-1.2200000000000001E-2</v>
      </c>
    </row>
    <row r="1350" spans="10:13" x14ac:dyDescent="0.6">
      <c r="J1350" s="311">
        <v>0</v>
      </c>
      <c r="K1350" s="546">
        <v>-4.0899999999999999E-2</v>
      </c>
      <c r="L1350" s="546">
        <v>-2.9399999999999999E-2</v>
      </c>
      <c r="M1350" s="546">
        <v>-1.2200000000000001E-2</v>
      </c>
    </row>
    <row r="1351" spans="10:13" x14ac:dyDescent="0.6">
      <c r="J1351" s="311">
        <v>0</v>
      </c>
      <c r="K1351" s="546">
        <v>-4.0899999999999999E-2</v>
      </c>
      <c r="L1351" s="546">
        <v>-2.9399999999999999E-2</v>
      </c>
      <c r="M1351" s="546">
        <v>-1.2200000000000001E-2</v>
      </c>
    </row>
    <row r="1352" spans="10:13" x14ac:dyDescent="0.6">
      <c r="J1352" s="311">
        <v>0</v>
      </c>
      <c r="K1352" s="546">
        <v>-4.0899999999999999E-2</v>
      </c>
      <c r="L1352" s="546">
        <v>-2.9399999999999999E-2</v>
      </c>
      <c r="M1352" s="546">
        <v>-1.2200000000000001E-2</v>
      </c>
    </row>
    <row r="1353" spans="10:13" x14ac:dyDescent="0.6">
      <c r="J1353" s="311">
        <v>0</v>
      </c>
      <c r="K1353" s="546">
        <v>-4.0899999999999999E-2</v>
      </c>
      <c r="L1353" s="546">
        <v>-2.9399999999999999E-2</v>
      </c>
      <c r="M1353" s="546">
        <v>-1.2200000000000001E-2</v>
      </c>
    </row>
    <row r="1354" spans="10:13" x14ac:dyDescent="0.6">
      <c r="J1354" s="311">
        <v>0</v>
      </c>
      <c r="K1354" s="546">
        <v>-4.0899999999999999E-2</v>
      </c>
      <c r="L1354" s="546">
        <v>-2.9399999999999999E-2</v>
      </c>
      <c r="M1354" s="546">
        <v>-1.2200000000000001E-2</v>
      </c>
    </row>
    <row r="1355" spans="10:13" x14ac:dyDescent="0.6">
      <c r="J1355" s="311">
        <v>0</v>
      </c>
      <c r="K1355" s="546">
        <v>-4.0899999999999999E-2</v>
      </c>
      <c r="L1355" s="546">
        <v>-2.9399999999999999E-2</v>
      </c>
      <c r="M1355" s="546">
        <v>-1.2200000000000001E-2</v>
      </c>
    </row>
    <row r="1356" spans="10:13" x14ac:dyDescent="0.6">
      <c r="J1356" s="311">
        <v>0</v>
      </c>
      <c r="K1356" s="546">
        <v>-4.0899999999999999E-2</v>
      </c>
      <c r="L1356" s="546">
        <v>-2.9399999999999999E-2</v>
      </c>
      <c r="M1356" s="546">
        <v>-1.2200000000000001E-2</v>
      </c>
    </row>
    <row r="1357" spans="10:13" x14ac:dyDescent="0.6">
      <c r="J1357" s="311">
        <v>0</v>
      </c>
      <c r="K1357" s="546">
        <v>-4.0899999999999999E-2</v>
      </c>
      <c r="L1357" s="546">
        <v>-2.9399999999999999E-2</v>
      </c>
      <c r="M1357" s="546">
        <v>-1.2200000000000001E-2</v>
      </c>
    </row>
    <row r="1358" spans="10:13" x14ac:dyDescent="0.6">
      <c r="J1358" s="311">
        <v>0</v>
      </c>
      <c r="K1358" s="546">
        <v>-4.0899999999999999E-2</v>
      </c>
      <c r="L1358" s="546">
        <v>-2.9399999999999999E-2</v>
      </c>
      <c r="M1358" s="546">
        <v>-1.2200000000000001E-2</v>
      </c>
    </row>
    <row r="1359" spans="10:13" x14ac:dyDescent="0.6">
      <c r="J1359" s="311">
        <v>0</v>
      </c>
      <c r="K1359" s="546">
        <v>-4.0899999999999999E-2</v>
      </c>
      <c r="L1359" s="546">
        <v>-2.9399999999999999E-2</v>
      </c>
      <c r="M1359" s="546">
        <v>-1.2200000000000001E-2</v>
      </c>
    </row>
    <row r="1360" spans="10:13" x14ac:dyDescent="0.6">
      <c r="J1360" s="311">
        <v>0</v>
      </c>
      <c r="K1360" s="546">
        <v>-4.0899999999999999E-2</v>
      </c>
      <c r="L1360" s="546">
        <v>-2.9399999999999999E-2</v>
      </c>
      <c r="M1360" s="546">
        <v>-1.2200000000000001E-2</v>
      </c>
    </row>
    <row r="1361" spans="10:13" x14ac:dyDescent="0.6">
      <c r="J1361" s="311">
        <v>0</v>
      </c>
      <c r="K1361" s="546">
        <v>-4.0899999999999999E-2</v>
      </c>
      <c r="L1361" s="546">
        <v>-2.9399999999999999E-2</v>
      </c>
      <c r="M1361" s="546">
        <v>-1.2200000000000001E-2</v>
      </c>
    </row>
    <row r="1362" spans="10:13" x14ac:dyDescent="0.6">
      <c r="J1362" s="311">
        <v>0</v>
      </c>
      <c r="K1362" s="546">
        <v>-4.0899999999999999E-2</v>
      </c>
      <c r="L1362" s="546">
        <v>-2.9399999999999999E-2</v>
      </c>
      <c r="M1362" s="546">
        <v>-1.2200000000000001E-2</v>
      </c>
    </row>
    <row r="1363" spans="10:13" x14ac:dyDescent="0.6">
      <c r="J1363" s="311">
        <v>0</v>
      </c>
      <c r="K1363" s="546">
        <v>-4.0899999999999999E-2</v>
      </c>
      <c r="L1363" s="546">
        <v>-2.9399999999999999E-2</v>
      </c>
      <c r="M1363" s="546">
        <v>-1.2200000000000001E-2</v>
      </c>
    </row>
    <row r="1364" spans="10:13" x14ac:dyDescent="0.6">
      <c r="J1364" s="311">
        <v>0</v>
      </c>
      <c r="K1364" s="546">
        <v>-4.0899999999999999E-2</v>
      </c>
      <c r="L1364" s="546">
        <v>-2.9399999999999999E-2</v>
      </c>
      <c r="M1364" s="546">
        <v>-1.2200000000000001E-2</v>
      </c>
    </row>
    <row r="1365" spans="10:13" x14ac:dyDescent="0.6">
      <c r="J1365" s="311">
        <v>0</v>
      </c>
      <c r="K1365" s="546">
        <v>-4.0899999999999999E-2</v>
      </c>
      <c r="L1365" s="546">
        <v>-2.9399999999999999E-2</v>
      </c>
      <c r="M1365" s="546">
        <v>-1.2200000000000001E-2</v>
      </c>
    </row>
    <row r="1366" spans="10:13" x14ac:dyDescent="0.6">
      <c r="J1366" s="311">
        <v>0</v>
      </c>
      <c r="K1366" s="546">
        <v>-4.0899999999999999E-2</v>
      </c>
      <c r="L1366" s="546">
        <v>-2.9399999999999999E-2</v>
      </c>
      <c r="M1366" s="546">
        <v>-1.2200000000000001E-2</v>
      </c>
    </row>
    <row r="1367" spans="10:13" x14ac:dyDescent="0.6">
      <c r="J1367" s="311">
        <v>0</v>
      </c>
      <c r="K1367" s="546">
        <v>-4.0899999999999999E-2</v>
      </c>
      <c r="L1367" s="546">
        <v>-2.9399999999999999E-2</v>
      </c>
      <c r="M1367" s="546">
        <v>-1.2200000000000001E-2</v>
      </c>
    </row>
    <row r="1368" spans="10:13" x14ac:dyDescent="0.6">
      <c r="J1368" s="311">
        <v>0</v>
      </c>
      <c r="K1368" s="546">
        <v>-4.0899999999999999E-2</v>
      </c>
      <c r="L1368" s="546">
        <v>-2.9399999999999999E-2</v>
      </c>
      <c r="M1368" s="546">
        <v>-1.2200000000000001E-2</v>
      </c>
    </row>
    <row r="1369" spans="10:13" x14ac:dyDescent="0.6">
      <c r="J1369" s="311">
        <v>0</v>
      </c>
      <c r="K1369" s="546">
        <v>-4.0899999999999999E-2</v>
      </c>
      <c r="L1369" s="546">
        <v>-2.9399999999999999E-2</v>
      </c>
      <c r="M1369" s="546">
        <v>-1.2200000000000001E-2</v>
      </c>
    </row>
    <row r="1370" spans="10:13" x14ac:dyDescent="0.6">
      <c r="J1370" s="311">
        <v>0</v>
      </c>
      <c r="K1370" s="546">
        <v>-4.0899999999999999E-2</v>
      </c>
      <c r="L1370" s="546">
        <v>-2.9399999999999999E-2</v>
      </c>
      <c r="M1370" s="546">
        <v>-1.2200000000000001E-2</v>
      </c>
    </row>
    <row r="1371" spans="10:13" x14ac:dyDescent="0.6">
      <c r="J1371" s="311">
        <v>0</v>
      </c>
      <c r="K1371" s="546">
        <v>-4.0899999999999999E-2</v>
      </c>
      <c r="L1371" s="546">
        <v>-2.9399999999999999E-2</v>
      </c>
      <c r="M1371" s="546">
        <v>-1.2200000000000001E-2</v>
      </c>
    </row>
    <row r="1372" spans="10:13" x14ac:dyDescent="0.6">
      <c r="J1372" s="311">
        <v>0</v>
      </c>
      <c r="K1372" s="546">
        <v>-4.0899999999999999E-2</v>
      </c>
      <c r="L1372" s="546">
        <v>-2.9399999999999999E-2</v>
      </c>
      <c r="M1372" s="546">
        <v>-1.2200000000000001E-2</v>
      </c>
    </row>
    <row r="1373" spans="10:13" x14ac:dyDescent="0.6">
      <c r="J1373" s="311">
        <v>0</v>
      </c>
      <c r="K1373" s="546">
        <v>-4.0899999999999999E-2</v>
      </c>
      <c r="L1373" s="546">
        <v>-2.9399999999999999E-2</v>
      </c>
      <c r="M1373" s="546">
        <v>-1.2200000000000001E-2</v>
      </c>
    </row>
    <row r="1374" spans="10:13" x14ac:dyDescent="0.6">
      <c r="J1374" s="311">
        <v>0</v>
      </c>
      <c r="K1374" s="546">
        <v>-4.0899999999999999E-2</v>
      </c>
      <c r="L1374" s="546">
        <v>-2.9399999999999999E-2</v>
      </c>
      <c r="M1374" s="546">
        <v>-1.2200000000000001E-2</v>
      </c>
    </row>
    <row r="1375" spans="10:13" x14ac:dyDescent="0.6">
      <c r="J1375" s="311">
        <v>0</v>
      </c>
      <c r="K1375" s="546">
        <v>-4.0899999999999999E-2</v>
      </c>
      <c r="L1375" s="546">
        <v>-2.9399999999999999E-2</v>
      </c>
      <c r="M1375" s="546">
        <v>-1.2200000000000001E-2</v>
      </c>
    </row>
    <row r="1376" spans="10:13" x14ac:dyDescent="0.6">
      <c r="J1376" s="311">
        <v>0</v>
      </c>
      <c r="K1376" s="546">
        <v>-4.0899999999999999E-2</v>
      </c>
      <c r="L1376" s="546">
        <v>-2.9399999999999999E-2</v>
      </c>
      <c r="M1376" s="546">
        <v>-1.2200000000000001E-2</v>
      </c>
    </row>
    <row r="1377" spans="10:13" x14ac:dyDescent="0.6">
      <c r="J1377" s="311">
        <v>0</v>
      </c>
      <c r="K1377" s="546">
        <v>-4.0899999999999999E-2</v>
      </c>
      <c r="L1377" s="546">
        <v>-2.9399999999999999E-2</v>
      </c>
      <c r="M1377" s="546">
        <v>-1.2200000000000001E-2</v>
      </c>
    </row>
    <row r="1378" spans="10:13" x14ac:dyDescent="0.6">
      <c r="J1378" s="311">
        <v>0</v>
      </c>
      <c r="K1378" s="546">
        <v>-4.0899999999999999E-2</v>
      </c>
      <c r="L1378" s="546">
        <v>-2.9399999999999999E-2</v>
      </c>
      <c r="M1378" s="546">
        <v>-1.2200000000000001E-2</v>
      </c>
    </row>
    <row r="1379" spans="10:13" x14ac:dyDescent="0.6">
      <c r="J1379" s="311">
        <v>0</v>
      </c>
      <c r="K1379" s="546">
        <v>-4.0899999999999999E-2</v>
      </c>
      <c r="L1379" s="546">
        <v>-2.9399999999999999E-2</v>
      </c>
      <c r="M1379" s="546">
        <v>-1.2200000000000001E-2</v>
      </c>
    </row>
    <row r="1380" spans="10:13" x14ac:dyDescent="0.6">
      <c r="J1380" s="311">
        <v>0</v>
      </c>
      <c r="K1380" s="546">
        <v>-4.0899999999999999E-2</v>
      </c>
      <c r="L1380" s="546">
        <v>-2.9399999999999999E-2</v>
      </c>
      <c r="M1380" s="546">
        <v>-1.2200000000000001E-2</v>
      </c>
    </row>
    <row r="1381" spans="10:13" x14ac:dyDescent="0.6">
      <c r="J1381" s="311">
        <v>0</v>
      </c>
      <c r="K1381" s="546">
        <v>-4.0899999999999999E-2</v>
      </c>
      <c r="L1381" s="546">
        <v>-2.9399999999999999E-2</v>
      </c>
      <c r="M1381" s="546">
        <v>-1.2200000000000001E-2</v>
      </c>
    </row>
    <row r="1382" spans="10:13" x14ac:dyDescent="0.6">
      <c r="J1382" s="311">
        <v>0</v>
      </c>
      <c r="K1382" s="546">
        <v>-4.0899999999999999E-2</v>
      </c>
      <c r="L1382" s="546">
        <v>-2.9399999999999999E-2</v>
      </c>
      <c r="M1382" s="546">
        <v>-1.2200000000000001E-2</v>
      </c>
    </row>
    <row r="1383" spans="10:13" x14ac:dyDescent="0.6">
      <c r="J1383" s="311">
        <v>0</v>
      </c>
      <c r="K1383" s="546">
        <v>-4.0899999999999999E-2</v>
      </c>
      <c r="L1383" s="546">
        <v>-2.9399999999999999E-2</v>
      </c>
      <c r="M1383" s="546">
        <v>-1.2200000000000001E-2</v>
      </c>
    </row>
    <row r="1384" spans="10:13" x14ac:dyDescent="0.6">
      <c r="J1384" s="311">
        <v>0</v>
      </c>
      <c r="K1384" s="546">
        <v>-4.0899999999999999E-2</v>
      </c>
      <c r="L1384" s="546">
        <v>-2.9399999999999999E-2</v>
      </c>
      <c r="M1384" s="546">
        <v>-1.2200000000000001E-2</v>
      </c>
    </row>
    <row r="1385" spans="10:13" x14ac:dyDescent="0.6">
      <c r="J1385" s="311">
        <v>0</v>
      </c>
      <c r="K1385" s="546">
        <v>-4.0899999999999999E-2</v>
      </c>
      <c r="L1385" s="546">
        <v>-2.9399999999999999E-2</v>
      </c>
      <c r="M1385" s="546">
        <v>-1.2200000000000001E-2</v>
      </c>
    </row>
    <row r="1386" spans="10:13" x14ac:dyDescent="0.6">
      <c r="J1386" s="311">
        <v>0</v>
      </c>
      <c r="K1386" s="546">
        <v>-4.0899999999999999E-2</v>
      </c>
      <c r="L1386" s="546">
        <v>-2.9399999999999999E-2</v>
      </c>
      <c r="M1386" s="546">
        <v>-1.2200000000000001E-2</v>
      </c>
    </row>
    <row r="1387" spans="10:13" x14ac:dyDescent="0.6">
      <c r="J1387" s="311">
        <v>0</v>
      </c>
      <c r="K1387" s="546">
        <v>-4.0899999999999999E-2</v>
      </c>
      <c r="L1387" s="546">
        <v>-2.9399999999999999E-2</v>
      </c>
      <c r="M1387" s="546">
        <v>-1.2200000000000001E-2</v>
      </c>
    </row>
    <row r="1388" spans="10:13" x14ac:dyDescent="0.6">
      <c r="J1388" s="311">
        <v>0</v>
      </c>
      <c r="K1388" s="546">
        <v>-4.0899999999999999E-2</v>
      </c>
      <c r="L1388" s="546">
        <v>-2.9399999999999999E-2</v>
      </c>
      <c r="M1388" s="546">
        <v>-1.2200000000000001E-2</v>
      </c>
    </row>
    <row r="1389" spans="10:13" x14ac:dyDescent="0.6">
      <c r="J1389" s="311">
        <v>0</v>
      </c>
      <c r="K1389" s="546">
        <v>-4.0899999999999999E-2</v>
      </c>
      <c r="L1389" s="546">
        <v>-2.9399999999999999E-2</v>
      </c>
      <c r="M1389" s="546">
        <v>-1.2200000000000001E-2</v>
      </c>
    </row>
    <row r="1390" spans="10:13" x14ac:dyDescent="0.6">
      <c r="J1390" s="311">
        <v>0</v>
      </c>
      <c r="K1390" s="546">
        <v>-4.0899999999999999E-2</v>
      </c>
      <c r="L1390" s="546">
        <v>-2.9399999999999999E-2</v>
      </c>
      <c r="M1390" s="546">
        <v>-1.2200000000000001E-2</v>
      </c>
    </row>
    <row r="1391" spans="10:13" x14ac:dyDescent="0.6">
      <c r="J1391" s="311">
        <v>0</v>
      </c>
      <c r="K1391" s="546">
        <v>-4.0899999999999999E-2</v>
      </c>
      <c r="L1391" s="546">
        <v>-2.9399999999999999E-2</v>
      </c>
      <c r="M1391" s="546">
        <v>-1.2200000000000001E-2</v>
      </c>
    </row>
    <row r="1392" spans="10:13" x14ac:dyDescent="0.6">
      <c r="J1392" s="311">
        <v>0</v>
      </c>
      <c r="K1392" s="546">
        <v>-4.0899999999999999E-2</v>
      </c>
      <c r="L1392" s="546">
        <v>-2.9399999999999999E-2</v>
      </c>
      <c r="M1392" s="546">
        <v>-1.2200000000000001E-2</v>
      </c>
    </row>
    <row r="1393" spans="10:13" x14ac:dyDescent="0.6">
      <c r="J1393" s="311">
        <v>0</v>
      </c>
      <c r="K1393" s="546">
        <v>-4.0899999999999999E-2</v>
      </c>
      <c r="L1393" s="546">
        <v>-2.9399999999999999E-2</v>
      </c>
      <c r="M1393" s="546">
        <v>-1.2200000000000001E-2</v>
      </c>
    </row>
    <row r="1394" spans="10:13" x14ac:dyDescent="0.6">
      <c r="J1394" s="311">
        <v>0</v>
      </c>
      <c r="K1394" s="546">
        <v>-4.0899999999999999E-2</v>
      </c>
      <c r="L1394" s="546">
        <v>-2.9399999999999999E-2</v>
      </c>
      <c r="M1394" s="546">
        <v>-1.2200000000000001E-2</v>
      </c>
    </row>
    <row r="1395" spans="10:13" x14ac:dyDescent="0.6">
      <c r="J1395" s="311">
        <v>0</v>
      </c>
      <c r="K1395" s="546">
        <v>-4.0899999999999999E-2</v>
      </c>
      <c r="L1395" s="546">
        <v>-2.9399999999999999E-2</v>
      </c>
      <c r="M1395" s="546">
        <v>-1.2200000000000001E-2</v>
      </c>
    </row>
    <row r="1396" spans="10:13" x14ac:dyDescent="0.6">
      <c r="J1396" s="311">
        <v>0</v>
      </c>
      <c r="K1396" s="546">
        <v>-4.0899999999999999E-2</v>
      </c>
      <c r="L1396" s="546">
        <v>-2.9399999999999999E-2</v>
      </c>
      <c r="M1396" s="546">
        <v>-1.2200000000000001E-2</v>
      </c>
    </row>
    <row r="1397" spans="10:13" x14ac:dyDescent="0.6">
      <c r="J1397" s="311">
        <v>0</v>
      </c>
      <c r="K1397" s="546">
        <v>-4.0899999999999999E-2</v>
      </c>
      <c r="L1397" s="546">
        <v>-2.9399999999999999E-2</v>
      </c>
      <c r="M1397" s="546">
        <v>-1.2200000000000001E-2</v>
      </c>
    </row>
    <row r="1398" spans="10:13" x14ac:dyDescent="0.6">
      <c r="J1398" s="311">
        <v>0</v>
      </c>
      <c r="K1398" s="546">
        <v>-4.0899999999999999E-2</v>
      </c>
      <c r="L1398" s="546">
        <v>-2.9399999999999999E-2</v>
      </c>
      <c r="M1398" s="546">
        <v>-1.2200000000000001E-2</v>
      </c>
    </row>
    <row r="1399" spans="10:13" x14ac:dyDescent="0.6">
      <c r="J1399" s="311">
        <v>0</v>
      </c>
      <c r="K1399" s="546">
        <v>-4.0899999999999999E-2</v>
      </c>
      <c r="L1399" s="546">
        <v>-2.9399999999999999E-2</v>
      </c>
      <c r="M1399" s="546">
        <v>-1.2200000000000001E-2</v>
      </c>
    </row>
    <row r="1400" spans="10:13" x14ac:dyDescent="0.6">
      <c r="J1400" s="311">
        <v>0</v>
      </c>
      <c r="K1400" s="546">
        <v>-4.0899999999999999E-2</v>
      </c>
      <c r="L1400" s="546">
        <v>-2.9399999999999999E-2</v>
      </c>
      <c r="M1400" s="546">
        <v>-1.2200000000000001E-2</v>
      </c>
    </row>
    <row r="1401" spans="10:13" x14ac:dyDescent="0.6">
      <c r="J1401" s="311">
        <v>0</v>
      </c>
      <c r="K1401" s="546">
        <v>-4.0899999999999999E-2</v>
      </c>
      <c r="L1401" s="546">
        <v>-2.9399999999999999E-2</v>
      </c>
      <c r="M1401" s="546">
        <v>-1.2200000000000001E-2</v>
      </c>
    </row>
    <row r="1402" spans="10:13" x14ac:dyDescent="0.6">
      <c r="J1402" s="311">
        <v>0</v>
      </c>
      <c r="K1402" s="546">
        <v>-4.0899999999999999E-2</v>
      </c>
      <c r="L1402" s="546">
        <v>-2.9399999999999999E-2</v>
      </c>
      <c r="M1402" s="546">
        <v>-1.2200000000000001E-2</v>
      </c>
    </row>
    <row r="1403" spans="10:13" x14ac:dyDescent="0.6">
      <c r="J1403" s="311">
        <v>0</v>
      </c>
      <c r="K1403" s="546">
        <v>-4.0899999999999999E-2</v>
      </c>
      <c r="L1403" s="546">
        <v>-2.9399999999999999E-2</v>
      </c>
      <c r="M1403" s="546">
        <v>-1.2200000000000001E-2</v>
      </c>
    </row>
    <row r="1404" spans="10:13" x14ac:dyDescent="0.6">
      <c r="J1404" s="311">
        <v>0</v>
      </c>
      <c r="K1404" s="546">
        <v>-4.0899999999999999E-2</v>
      </c>
      <c r="L1404" s="546">
        <v>-2.9399999999999999E-2</v>
      </c>
      <c r="M1404" s="546">
        <v>-1.2200000000000001E-2</v>
      </c>
    </row>
    <row r="1405" spans="10:13" x14ac:dyDescent="0.6">
      <c r="J1405" s="311">
        <v>0</v>
      </c>
      <c r="K1405" s="546">
        <v>-4.0899999999999999E-2</v>
      </c>
      <c r="L1405" s="546">
        <v>-2.9399999999999999E-2</v>
      </c>
      <c r="M1405" s="546">
        <v>-1.2200000000000001E-2</v>
      </c>
    </row>
    <row r="1406" spans="10:13" x14ac:dyDescent="0.6">
      <c r="J1406" s="311">
        <v>0</v>
      </c>
      <c r="K1406" s="546">
        <v>-4.0899999999999999E-2</v>
      </c>
      <c r="L1406" s="546">
        <v>-2.9399999999999999E-2</v>
      </c>
      <c r="M1406" s="546">
        <v>-1.2200000000000001E-2</v>
      </c>
    </row>
    <row r="1407" spans="10:13" x14ac:dyDescent="0.6">
      <c r="J1407" s="311">
        <v>0</v>
      </c>
      <c r="K1407" s="546">
        <v>-4.0899999999999999E-2</v>
      </c>
      <c r="L1407" s="546">
        <v>-2.9399999999999999E-2</v>
      </c>
      <c r="M1407" s="546">
        <v>-1.2200000000000001E-2</v>
      </c>
    </row>
    <row r="1408" spans="10:13" x14ac:dyDescent="0.6">
      <c r="J1408" s="311">
        <v>0</v>
      </c>
      <c r="K1408" s="546">
        <v>-4.0899999999999999E-2</v>
      </c>
      <c r="L1408" s="546">
        <v>-2.9399999999999999E-2</v>
      </c>
      <c r="M1408" s="546">
        <v>-1.2200000000000001E-2</v>
      </c>
    </row>
    <row r="1409" spans="10:13" x14ac:dyDescent="0.6">
      <c r="J1409" s="311">
        <v>0</v>
      </c>
      <c r="K1409" s="546">
        <v>-4.0899999999999999E-2</v>
      </c>
      <c r="L1409" s="546">
        <v>-2.9399999999999999E-2</v>
      </c>
      <c r="M1409" s="546">
        <v>-1.2200000000000001E-2</v>
      </c>
    </row>
    <row r="1410" spans="10:13" x14ac:dyDescent="0.6">
      <c r="J1410" s="311">
        <v>0</v>
      </c>
      <c r="K1410" s="546">
        <v>-4.0899999999999999E-2</v>
      </c>
      <c r="L1410" s="546">
        <v>-2.9399999999999999E-2</v>
      </c>
      <c r="M1410" s="546">
        <v>-1.2200000000000001E-2</v>
      </c>
    </row>
    <row r="1411" spans="10:13" x14ac:dyDescent="0.6">
      <c r="J1411" s="311">
        <v>0</v>
      </c>
      <c r="K1411" s="546">
        <v>-4.0899999999999999E-2</v>
      </c>
      <c r="L1411" s="546">
        <v>-2.9399999999999999E-2</v>
      </c>
      <c r="M1411" s="546">
        <v>-1.2200000000000001E-2</v>
      </c>
    </row>
    <row r="1412" spans="10:13" x14ac:dyDescent="0.6">
      <c r="J1412" s="311">
        <v>0</v>
      </c>
      <c r="K1412" s="546">
        <v>-4.0899999999999999E-2</v>
      </c>
      <c r="L1412" s="546">
        <v>-2.9399999999999999E-2</v>
      </c>
      <c r="M1412" s="546">
        <v>-1.2200000000000001E-2</v>
      </c>
    </row>
    <row r="1413" spans="10:13" x14ac:dyDescent="0.6">
      <c r="J1413" s="311">
        <v>0</v>
      </c>
      <c r="K1413" s="546">
        <v>-4.0899999999999999E-2</v>
      </c>
      <c r="L1413" s="546">
        <v>-2.9399999999999999E-2</v>
      </c>
      <c r="M1413" s="546">
        <v>-1.2200000000000001E-2</v>
      </c>
    </row>
    <row r="1414" spans="10:13" x14ac:dyDescent="0.6">
      <c r="J1414" s="311">
        <v>0</v>
      </c>
      <c r="K1414" s="546">
        <v>-4.0899999999999999E-2</v>
      </c>
      <c r="L1414" s="546">
        <v>-2.9399999999999999E-2</v>
      </c>
      <c r="M1414" s="546">
        <v>-1.2200000000000001E-2</v>
      </c>
    </row>
    <row r="1415" spans="10:13" x14ac:dyDescent="0.6">
      <c r="J1415" s="311">
        <v>0</v>
      </c>
      <c r="K1415" s="546">
        <v>-4.0899999999999999E-2</v>
      </c>
      <c r="L1415" s="546">
        <v>-2.9399999999999999E-2</v>
      </c>
      <c r="M1415" s="546">
        <v>-1.2200000000000001E-2</v>
      </c>
    </row>
    <row r="1416" spans="10:13" x14ac:dyDescent="0.6">
      <c r="J1416" s="311">
        <v>0</v>
      </c>
      <c r="K1416" s="546">
        <v>-4.0899999999999999E-2</v>
      </c>
      <c r="L1416" s="546">
        <v>-2.9399999999999999E-2</v>
      </c>
      <c r="M1416" s="546">
        <v>-1.2200000000000001E-2</v>
      </c>
    </row>
    <row r="1417" spans="10:13" x14ac:dyDescent="0.6">
      <c r="J1417" s="311">
        <v>0</v>
      </c>
      <c r="K1417" s="546">
        <v>-4.0899999999999999E-2</v>
      </c>
      <c r="L1417" s="546">
        <v>-2.9399999999999999E-2</v>
      </c>
      <c r="M1417" s="546">
        <v>-1.2200000000000001E-2</v>
      </c>
    </row>
    <row r="1418" spans="10:13" x14ac:dyDescent="0.6">
      <c r="J1418" s="311">
        <v>0</v>
      </c>
      <c r="K1418" s="546">
        <v>-4.0899999999999999E-2</v>
      </c>
      <c r="L1418" s="546">
        <v>-2.9399999999999999E-2</v>
      </c>
      <c r="M1418" s="546">
        <v>-1.2200000000000001E-2</v>
      </c>
    </row>
    <row r="1419" spans="10:13" x14ac:dyDescent="0.6">
      <c r="J1419" s="311">
        <v>0</v>
      </c>
      <c r="K1419" s="546">
        <v>-4.0899999999999999E-2</v>
      </c>
      <c r="L1419" s="546">
        <v>-2.9399999999999999E-2</v>
      </c>
      <c r="M1419" s="546">
        <v>-1.2200000000000001E-2</v>
      </c>
    </row>
    <row r="1420" spans="10:13" x14ac:dyDescent="0.6">
      <c r="J1420" s="311">
        <v>0</v>
      </c>
      <c r="K1420" s="546">
        <v>-4.0899999999999999E-2</v>
      </c>
      <c r="L1420" s="546">
        <v>-2.9399999999999999E-2</v>
      </c>
      <c r="M1420" s="546">
        <v>-1.2200000000000001E-2</v>
      </c>
    </row>
    <row r="1421" spans="10:13" x14ac:dyDescent="0.6">
      <c r="J1421" s="311">
        <v>0</v>
      </c>
      <c r="K1421" s="546">
        <v>-4.0899999999999999E-2</v>
      </c>
      <c r="L1421" s="546">
        <v>-2.9399999999999999E-2</v>
      </c>
      <c r="M1421" s="546">
        <v>-1.2200000000000001E-2</v>
      </c>
    </row>
    <row r="1422" spans="10:13" x14ac:dyDescent="0.6">
      <c r="J1422" s="311">
        <v>0</v>
      </c>
      <c r="K1422" s="546">
        <v>-4.0899999999999999E-2</v>
      </c>
      <c r="L1422" s="546">
        <v>-2.9399999999999999E-2</v>
      </c>
      <c r="M1422" s="546">
        <v>-1.2200000000000001E-2</v>
      </c>
    </row>
    <row r="1423" spans="10:13" x14ac:dyDescent="0.6">
      <c r="J1423" s="311">
        <v>0</v>
      </c>
      <c r="K1423" s="546">
        <v>-4.0899999999999999E-2</v>
      </c>
      <c r="L1423" s="546">
        <v>-2.9399999999999999E-2</v>
      </c>
      <c r="M1423" s="546">
        <v>-1.2200000000000001E-2</v>
      </c>
    </row>
    <row r="1424" spans="10:13" x14ac:dyDescent="0.6">
      <c r="J1424" s="311">
        <v>0</v>
      </c>
      <c r="K1424" s="546">
        <v>-4.0899999999999999E-2</v>
      </c>
      <c r="L1424" s="546">
        <v>-2.9399999999999999E-2</v>
      </c>
      <c r="M1424" s="546">
        <v>-1.2200000000000001E-2</v>
      </c>
    </row>
    <row r="1425" spans="10:13" x14ac:dyDescent="0.6">
      <c r="J1425" s="311">
        <v>0</v>
      </c>
      <c r="K1425" s="546">
        <v>-4.0899999999999999E-2</v>
      </c>
      <c r="L1425" s="546">
        <v>-2.9399999999999999E-2</v>
      </c>
      <c r="M1425" s="546">
        <v>-1.2200000000000001E-2</v>
      </c>
    </row>
    <row r="1426" spans="10:13" x14ac:dyDescent="0.6">
      <c r="J1426" s="311">
        <v>0</v>
      </c>
      <c r="K1426" s="546">
        <v>-4.0899999999999999E-2</v>
      </c>
      <c r="L1426" s="546">
        <v>-2.9399999999999999E-2</v>
      </c>
      <c r="M1426" s="546">
        <v>-1.2200000000000001E-2</v>
      </c>
    </row>
    <row r="1427" spans="10:13" x14ac:dyDescent="0.6">
      <c r="J1427" s="311">
        <v>0</v>
      </c>
      <c r="K1427" s="546">
        <v>-4.0899999999999999E-2</v>
      </c>
      <c r="L1427" s="546">
        <v>-2.9399999999999999E-2</v>
      </c>
      <c r="M1427" s="546">
        <v>-1.2200000000000001E-2</v>
      </c>
    </row>
    <row r="1428" spans="10:13" x14ac:dyDescent="0.6">
      <c r="J1428" s="311">
        <v>0</v>
      </c>
      <c r="K1428" s="546">
        <v>-4.0899999999999999E-2</v>
      </c>
      <c r="L1428" s="546">
        <v>-2.9399999999999999E-2</v>
      </c>
      <c r="M1428" s="546">
        <v>-1.2200000000000001E-2</v>
      </c>
    </row>
    <row r="1429" spans="10:13" x14ac:dyDescent="0.6">
      <c r="J1429" s="311">
        <v>0</v>
      </c>
      <c r="K1429" s="546">
        <v>-4.0899999999999999E-2</v>
      </c>
      <c r="L1429" s="546">
        <v>-2.9399999999999999E-2</v>
      </c>
      <c r="M1429" s="546">
        <v>-1.2200000000000001E-2</v>
      </c>
    </row>
    <row r="1430" spans="10:13" x14ac:dyDescent="0.6">
      <c r="J1430" s="311">
        <v>0</v>
      </c>
      <c r="K1430" s="546">
        <v>-4.0899999999999999E-2</v>
      </c>
      <c r="L1430" s="546">
        <v>-2.9399999999999999E-2</v>
      </c>
      <c r="M1430" s="546">
        <v>-1.2200000000000001E-2</v>
      </c>
    </row>
    <row r="1431" spans="10:13" x14ac:dyDescent="0.6">
      <c r="J1431" s="311">
        <v>0</v>
      </c>
      <c r="K1431" s="546">
        <v>-4.0899999999999999E-2</v>
      </c>
      <c r="L1431" s="546">
        <v>-2.9399999999999999E-2</v>
      </c>
      <c r="M1431" s="546">
        <v>-1.2200000000000001E-2</v>
      </c>
    </row>
    <row r="1432" spans="10:13" x14ac:dyDescent="0.6">
      <c r="J1432" s="311">
        <v>0</v>
      </c>
      <c r="K1432" s="546">
        <v>-4.0899999999999999E-2</v>
      </c>
      <c r="L1432" s="546">
        <v>-2.9399999999999999E-2</v>
      </c>
      <c r="M1432" s="546">
        <v>-1.2200000000000001E-2</v>
      </c>
    </row>
    <row r="1433" spans="10:13" x14ac:dyDescent="0.6">
      <c r="J1433" s="311">
        <v>0</v>
      </c>
      <c r="K1433" s="546">
        <v>-4.0899999999999999E-2</v>
      </c>
      <c r="L1433" s="546">
        <v>-2.9399999999999999E-2</v>
      </c>
      <c r="M1433" s="546">
        <v>-1.2200000000000001E-2</v>
      </c>
    </row>
    <row r="1434" spans="10:13" x14ac:dyDescent="0.6">
      <c r="J1434" s="311">
        <v>0</v>
      </c>
      <c r="K1434" s="546">
        <v>-4.0899999999999999E-2</v>
      </c>
      <c r="L1434" s="546">
        <v>-2.9399999999999999E-2</v>
      </c>
      <c r="M1434" s="546">
        <v>-1.2200000000000001E-2</v>
      </c>
    </row>
    <row r="1435" spans="10:13" x14ac:dyDescent="0.6">
      <c r="J1435" s="311">
        <v>0</v>
      </c>
      <c r="K1435" s="546">
        <v>-4.0899999999999999E-2</v>
      </c>
      <c r="L1435" s="546">
        <v>-2.9399999999999999E-2</v>
      </c>
      <c r="M1435" s="546">
        <v>-1.2200000000000001E-2</v>
      </c>
    </row>
    <row r="1436" spans="10:13" x14ac:dyDescent="0.6">
      <c r="J1436" s="311">
        <v>0</v>
      </c>
      <c r="K1436" s="546">
        <v>-4.0899999999999999E-2</v>
      </c>
      <c r="L1436" s="546">
        <v>-2.9399999999999999E-2</v>
      </c>
      <c r="M1436" s="546">
        <v>-1.2200000000000001E-2</v>
      </c>
    </row>
    <row r="1437" spans="10:13" x14ac:dyDescent="0.6">
      <c r="J1437" s="311">
        <v>0</v>
      </c>
      <c r="K1437" s="546">
        <v>-4.0899999999999999E-2</v>
      </c>
      <c r="L1437" s="546">
        <v>-2.9399999999999999E-2</v>
      </c>
      <c r="M1437" s="546">
        <v>-1.2200000000000001E-2</v>
      </c>
    </row>
    <row r="1438" spans="10:13" x14ac:dyDescent="0.6">
      <c r="J1438" s="311">
        <v>0</v>
      </c>
      <c r="K1438" s="546">
        <v>-4.0899999999999999E-2</v>
      </c>
      <c r="L1438" s="546">
        <v>-2.9399999999999999E-2</v>
      </c>
      <c r="M1438" s="546">
        <v>-1.2200000000000001E-2</v>
      </c>
    </row>
    <row r="1439" spans="10:13" x14ac:dyDescent="0.6">
      <c r="J1439" s="311">
        <v>0</v>
      </c>
      <c r="K1439" s="546">
        <v>-4.0899999999999999E-2</v>
      </c>
      <c r="L1439" s="546">
        <v>-2.9399999999999999E-2</v>
      </c>
      <c r="M1439" s="546">
        <v>-1.2200000000000001E-2</v>
      </c>
    </row>
    <row r="1440" spans="10:13" x14ac:dyDescent="0.6">
      <c r="J1440" s="311">
        <v>0</v>
      </c>
      <c r="K1440" s="546">
        <v>-4.0899999999999999E-2</v>
      </c>
      <c r="L1440" s="546">
        <v>-2.9399999999999999E-2</v>
      </c>
      <c r="M1440" s="546">
        <v>-1.2200000000000001E-2</v>
      </c>
    </row>
    <row r="1441" spans="10:13" x14ac:dyDescent="0.6">
      <c r="J1441" s="311">
        <v>0</v>
      </c>
      <c r="K1441" s="546">
        <v>-4.0899999999999999E-2</v>
      </c>
      <c r="L1441" s="546">
        <v>-2.9399999999999999E-2</v>
      </c>
      <c r="M1441" s="546">
        <v>-1.2200000000000001E-2</v>
      </c>
    </row>
    <row r="1442" spans="10:13" x14ac:dyDescent="0.6">
      <c r="J1442" s="311">
        <v>0</v>
      </c>
      <c r="K1442" s="546">
        <v>-4.0899999999999999E-2</v>
      </c>
      <c r="L1442" s="546">
        <v>-2.9399999999999999E-2</v>
      </c>
      <c r="M1442" s="546">
        <v>-1.2200000000000001E-2</v>
      </c>
    </row>
    <row r="1443" spans="10:13" x14ac:dyDescent="0.6">
      <c r="J1443" s="311">
        <v>0</v>
      </c>
      <c r="K1443" s="546">
        <v>-4.0899999999999999E-2</v>
      </c>
      <c r="L1443" s="546">
        <v>-2.9399999999999999E-2</v>
      </c>
      <c r="M1443" s="546">
        <v>-1.2200000000000001E-2</v>
      </c>
    </row>
    <row r="1444" spans="10:13" x14ac:dyDescent="0.6">
      <c r="J1444" s="311">
        <v>0</v>
      </c>
      <c r="K1444" s="546">
        <v>-4.0899999999999999E-2</v>
      </c>
      <c r="L1444" s="546">
        <v>-2.9399999999999999E-2</v>
      </c>
      <c r="M1444" s="546">
        <v>-1.2200000000000001E-2</v>
      </c>
    </row>
    <row r="1445" spans="10:13" x14ac:dyDescent="0.6">
      <c r="J1445" s="311">
        <v>0</v>
      </c>
      <c r="K1445" s="546">
        <v>-4.0899999999999999E-2</v>
      </c>
      <c r="L1445" s="546">
        <v>-2.9399999999999999E-2</v>
      </c>
      <c r="M1445" s="546">
        <v>-1.2200000000000001E-2</v>
      </c>
    </row>
    <row r="1446" spans="10:13" x14ac:dyDescent="0.6">
      <c r="J1446" s="311">
        <v>0</v>
      </c>
      <c r="K1446" s="546">
        <v>-4.0899999999999999E-2</v>
      </c>
      <c r="L1446" s="546">
        <v>-2.9399999999999999E-2</v>
      </c>
      <c r="M1446" s="546">
        <v>-1.2200000000000001E-2</v>
      </c>
    </row>
    <row r="1447" spans="10:13" x14ac:dyDescent="0.6">
      <c r="J1447" s="311">
        <v>0</v>
      </c>
      <c r="K1447" s="546">
        <v>-4.0899999999999999E-2</v>
      </c>
      <c r="L1447" s="546">
        <v>-2.9399999999999999E-2</v>
      </c>
      <c r="M1447" s="546">
        <v>-1.2200000000000001E-2</v>
      </c>
    </row>
    <row r="1448" spans="10:13" x14ac:dyDescent="0.6">
      <c r="J1448" s="311">
        <v>0</v>
      </c>
      <c r="K1448" s="546">
        <v>-4.0899999999999999E-2</v>
      </c>
      <c r="L1448" s="546">
        <v>-2.9399999999999999E-2</v>
      </c>
      <c r="M1448" s="546">
        <v>-1.2200000000000001E-2</v>
      </c>
    </row>
    <row r="1449" spans="10:13" x14ac:dyDescent="0.6">
      <c r="J1449" s="311">
        <v>0</v>
      </c>
      <c r="K1449" s="546">
        <v>-4.0899999999999999E-2</v>
      </c>
      <c r="L1449" s="546">
        <v>-2.9399999999999999E-2</v>
      </c>
      <c r="M1449" s="546">
        <v>-1.2200000000000001E-2</v>
      </c>
    </row>
    <row r="1450" spans="10:13" x14ac:dyDescent="0.6">
      <c r="J1450" s="311">
        <v>0</v>
      </c>
      <c r="K1450" s="546">
        <v>-4.0899999999999999E-2</v>
      </c>
      <c r="L1450" s="546">
        <v>-2.9399999999999999E-2</v>
      </c>
      <c r="M1450" s="546">
        <v>-1.2200000000000001E-2</v>
      </c>
    </row>
    <row r="1451" spans="10:13" x14ac:dyDescent="0.6">
      <c r="J1451" s="311">
        <v>0</v>
      </c>
      <c r="K1451" s="546">
        <v>-4.0899999999999999E-2</v>
      </c>
      <c r="L1451" s="546">
        <v>-2.9399999999999999E-2</v>
      </c>
      <c r="M1451" s="546">
        <v>-1.2200000000000001E-2</v>
      </c>
    </row>
    <row r="1452" spans="10:13" x14ac:dyDescent="0.6">
      <c r="J1452" s="311">
        <v>0</v>
      </c>
      <c r="K1452" s="546">
        <v>-4.0899999999999999E-2</v>
      </c>
      <c r="L1452" s="546">
        <v>-2.9399999999999999E-2</v>
      </c>
      <c r="M1452" s="546">
        <v>-1.2200000000000001E-2</v>
      </c>
    </row>
    <row r="1453" spans="10:13" x14ac:dyDescent="0.6">
      <c r="J1453" s="311">
        <v>0</v>
      </c>
      <c r="K1453" s="546">
        <v>-4.0899999999999999E-2</v>
      </c>
      <c r="L1453" s="546">
        <v>-2.9399999999999999E-2</v>
      </c>
      <c r="M1453" s="546">
        <v>-1.2200000000000001E-2</v>
      </c>
    </row>
    <row r="1454" spans="10:13" x14ac:dyDescent="0.6">
      <c r="J1454" s="311">
        <v>0</v>
      </c>
      <c r="K1454" s="546">
        <v>-4.0899999999999999E-2</v>
      </c>
      <c r="L1454" s="546">
        <v>-2.9399999999999999E-2</v>
      </c>
      <c r="M1454" s="546">
        <v>-1.2200000000000001E-2</v>
      </c>
    </row>
    <row r="1455" spans="10:13" x14ac:dyDescent="0.6">
      <c r="J1455" s="311">
        <v>0</v>
      </c>
      <c r="K1455" s="546">
        <v>-4.0899999999999999E-2</v>
      </c>
      <c r="L1455" s="546">
        <v>-2.9399999999999999E-2</v>
      </c>
      <c r="M1455" s="546">
        <v>-1.2200000000000001E-2</v>
      </c>
    </row>
    <row r="1456" spans="10:13" x14ac:dyDescent="0.6">
      <c r="J1456" s="311">
        <v>0</v>
      </c>
      <c r="K1456" s="546">
        <v>-4.0899999999999999E-2</v>
      </c>
      <c r="L1456" s="546">
        <v>-2.9399999999999999E-2</v>
      </c>
      <c r="M1456" s="546">
        <v>-1.2200000000000001E-2</v>
      </c>
    </row>
    <row r="1457" spans="10:13" x14ac:dyDescent="0.6">
      <c r="J1457" s="311">
        <v>0</v>
      </c>
      <c r="K1457" s="546">
        <v>-4.0899999999999999E-2</v>
      </c>
      <c r="L1457" s="546">
        <v>-2.9399999999999999E-2</v>
      </c>
      <c r="M1457" s="546">
        <v>-1.2200000000000001E-2</v>
      </c>
    </row>
    <row r="1458" spans="10:13" x14ac:dyDescent="0.6">
      <c r="J1458" s="311">
        <v>0</v>
      </c>
      <c r="K1458" s="546">
        <v>-4.0899999999999999E-2</v>
      </c>
      <c r="L1458" s="546">
        <v>-2.9399999999999999E-2</v>
      </c>
      <c r="M1458" s="546">
        <v>-1.2200000000000001E-2</v>
      </c>
    </row>
    <row r="1459" spans="10:13" x14ac:dyDescent="0.6">
      <c r="J1459" s="311">
        <v>0</v>
      </c>
      <c r="K1459" s="546">
        <v>-4.0899999999999999E-2</v>
      </c>
      <c r="L1459" s="546">
        <v>-2.9399999999999999E-2</v>
      </c>
      <c r="M1459" s="546">
        <v>-1.2200000000000001E-2</v>
      </c>
    </row>
    <row r="1460" spans="10:13" x14ac:dyDescent="0.6">
      <c r="J1460" s="311">
        <v>0</v>
      </c>
      <c r="K1460" s="546">
        <v>-4.0899999999999999E-2</v>
      </c>
      <c r="L1460" s="546">
        <v>-2.9399999999999999E-2</v>
      </c>
      <c r="M1460" s="546">
        <v>-1.2200000000000001E-2</v>
      </c>
    </row>
    <row r="1461" spans="10:13" x14ac:dyDescent="0.6">
      <c r="J1461" s="311">
        <v>0</v>
      </c>
      <c r="K1461" s="546">
        <v>-4.0899999999999999E-2</v>
      </c>
      <c r="L1461" s="546">
        <v>-2.9399999999999999E-2</v>
      </c>
      <c r="M1461" s="546">
        <v>-1.2200000000000001E-2</v>
      </c>
    </row>
    <row r="1462" spans="10:13" x14ac:dyDescent="0.6">
      <c r="J1462" s="311">
        <v>0</v>
      </c>
      <c r="K1462" s="546">
        <v>-4.0899999999999999E-2</v>
      </c>
      <c r="L1462" s="546">
        <v>-2.9399999999999999E-2</v>
      </c>
      <c r="M1462" s="546">
        <v>-1.2200000000000001E-2</v>
      </c>
    </row>
    <row r="1463" spans="10:13" x14ac:dyDescent="0.6">
      <c r="J1463" s="311">
        <v>0</v>
      </c>
      <c r="K1463" s="546">
        <v>-4.0899999999999999E-2</v>
      </c>
      <c r="L1463" s="546">
        <v>-2.9399999999999999E-2</v>
      </c>
      <c r="M1463" s="546">
        <v>-1.2200000000000001E-2</v>
      </c>
    </row>
    <row r="1464" spans="10:13" x14ac:dyDescent="0.6">
      <c r="J1464" s="311">
        <v>0</v>
      </c>
      <c r="K1464" s="546">
        <v>-4.0899999999999999E-2</v>
      </c>
      <c r="L1464" s="546">
        <v>-2.9399999999999999E-2</v>
      </c>
      <c r="M1464" s="546">
        <v>-1.2200000000000001E-2</v>
      </c>
    </row>
    <row r="1465" spans="10:13" x14ac:dyDescent="0.6">
      <c r="J1465" s="311">
        <v>0</v>
      </c>
      <c r="K1465" s="546">
        <v>-4.0899999999999999E-2</v>
      </c>
      <c r="L1465" s="546">
        <v>-2.9399999999999999E-2</v>
      </c>
      <c r="M1465" s="546">
        <v>-1.2200000000000001E-2</v>
      </c>
    </row>
    <row r="1466" spans="10:13" x14ac:dyDescent="0.6">
      <c r="J1466" s="311">
        <v>0</v>
      </c>
      <c r="K1466" s="546">
        <v>-4.0899999999999999E-2</v>
      </c>
      <c r="L1466" s="546">
        <v>-2.9399999999999999E-2</v>
      </c>
      <c r="M1466" s="546">
        <v>-1.2200000000000001E-2</v>
      </c>
    </row>
    <row r="1467" spans="10:13" x14ac:dyDescent="0.6">
      <c r="J1467" s="311">
        <v>0</v>
      </c>
      <c r="K1467" s="546">
        <v>-4.0899999999999999E-2</v>
      </c>
      <c r="L1467" s="546">
        <v>-2.9399999999999999E-2</v>
      </c>
      <c r="M1467" s="546">
        <v>-1.2200000000000001E-2</v>
      </c>
    </row>
    <row r="1468" spans="10:13" x14ac:dyDescent="0.6">
      <c r="J1468" s="311">
        <v>0</v>
      </c>
      <c r="K1468" s="546">
        <v>-4.0899999999999999E-2</v>
      </c>
      <c r="L1468" s="546">
        <v>-2.9399999999999999E-2</v>
      </c>
      <c r="M1468" s="546">
        <v>-1.2200000000000001E-2</v>
      </c>
    </row>
    <row r="1469" spans="10:13" x14ac:dyDescent="0.6">
      <c r="J1469" s="311">
        <v>0</v>
      </c>
      <c r="K1469" s="546">
        <v>-4.0899999999999999E-2</v>
      </c>
      <c r="L1469" s="546">
        <v>-2.9399999999999999E-2</v>
      </c>
      <c r="M1469" s="546">
        <v>-1.2200000000000001E-2</v>
      </c>
    </row>
    <row r="1470" spans="10:13" x14ac:dyDescent="0.6">
      <c r="J1470" s="311">
        <v>0</v>
      </c>
      <c r="K1470" s="546">
        <v>-4.0899999999999999E-2</v>
      </c>
      <c r="L1470" s="546">
        <v>-2.9399999999999999E-2</v>
      </c>
      <c r="M1470" s="546">
        <v>-1.2200000000000001E-2</v>
      </c>
    </row>
    <row r="1471" spans="10:13" x14ac:dyDescent="0.6">
      <c r="J1471" s="311">
        <v>0</v>
      </c>
      <c r="K1471" s="546">
        <v>-4.0899999999999999E-2</v>
      </c>
      <c r="L1471" s="546">
        <v>-2.9399999999999999E-2</v>
      </c>
      <c r="M1471" s="546">
        <v>-1.2200000000000001E-2</v>
      </c>
    </row>
    <row r="1472" spans="10:13" x14ac:dyDescent="0.6">
      <c r="J1472" s="311">
        <v>0</v>
      </c>
      <c r="K1472" s="546">
        <v>-4.0899999999999999E-2</v>
      </c>
      <c r="L1472" s="546">
        <v>-2.9399999999999999E-2</v>
      </c>
      <c r="M1472" s="546">
        <v>-1.2200000000000001E-2</v>
      </c>
    </row>
    <row r="1473" spans="10:13" x14ac:dyDescent="0.6">
      <c r="J1473" s="311">
        <v>0</v>
      </c>
      <c r="K1473" s="546">
        <v>-4.0899999999999999E-2</v>
      </c>
      <c r="L1473" s="546">
        <v>-2.9399999999999999E-2</v>
      </c>
      <c r="M1473" s="546">
        <v>-1.2200000000000001E-2</v>
      </c>
    </row>
    <row r="1474" spans="10:13" x14ac:dyDescent="0.6">
      <c r="J1474" s="311">
        <v>0</v>
      </c>
      <c r="K1474" s="546">
        <v>-4.0899999999999999E-2</v>
      </c>
      <c r="L1474" s="546">
        <v>-2.9399999999999999E-2</v>
      </c>
      <c r="M1474" s="546">
        <v>-1.2200000000000001E-2</v>
      </c>
    </row>
    <row r="1475" spans="10:13" x14ac:dyDescent="0.6">
      <c r="J1475" s="311">
        <v>0</v>
      </c>
      <c r="K1475" s="546">
        <v>-4.0899999999999999E-2</v>
      </c>
      <c r="L1475" s="546">
        <v>-2.9399999999999999E-2</v>
      </c>
      <c r="M1475" s="546">
        <v>-1.2200000000000001E-2</v>
      </c>
    </row>
    <row r="1476" spans="10:13" x14ac:dyDescent="0.6">
      <c r="J1476" s="311">
        <v>0</v>
      </c>
      <c r="K1476" s="546">
        <v>-4.0899999999999999E-2</v>
      </c>
      <c r="L1476" s="546">
        <v>-2.9399999999999999E-2</v>
      </c>
      <c r="M1476" s="546">
        <v>-1.2200000000000001E-2</v>
      </c>
    </row>
    <row r="1477" spans="10:13" x14ac:dyDescent="0.6">
      <c r="J1477" s="311">
        <v>0</v>
      </c>
      <c r="K1477" s="546">
        <v>-4.0899999999999999E-2</v>
      </c>
      <c r="L1477" s="546">
        <v>-2.9399999999999999E-2</v>
      </c>
      <c r="M1477" s="546">
        <v>-1.2200000000000001E-2</v>
      </c>
    </row>
    <row r="1478" spans="10:13" x14ac:dyDescent="0.6">
      <c r="J1478" s="311">
        <v>0</v>
      </c>
      <c r="K1478" s="546">
        <v>-4.0899999999999999E-2</v>
      </c>
      <c r="L1478" s="546">
        <v>-2.9399999999999999E-2</v>
      </c>
      <c r="M1478" s="546">
        <v>-1.2200000000000001E-2</v>
      </c>
    </row>
    <row r="1479" spans="10:13" x14ac:dyDescent="0.6">
      <c r="J1479" s="311">
        <v>0</v>
      </c>
      <c r="K1479" s="546">
        <v>-4.0899999999999999E-2</v>
      </c>
      <c r="L1479" s="546">
        <v>-2.9399999999999999E-2</v>
      </c>
      <c r="M1479" s="546">
        <v>-1.2200000000000001E-2</v>
      </c>
    </row>
    <row r="1480" spans="10:13" x14ac:dyDescent="0.6">
      <c r="J1480" s="311">
        <v>0</v>
      </c>
      <c r="K1480" s="546">
        <v>-4.0899999999999999E-2</v>
      </c>
      <c r="L1480" s="546">
        <v>-2.9399999999999999E-2</v>
      </c>
      <c r="M1480" s="546">
        <v>-1.2200000000000001E-2</v>
      </c>
    </row>
    <row r="1481" spans="10:13" x14ac:dyDescent="0.6">
      <c r="J1481" s="311">
        <v>0</v>
      </c>
      <c r="K1481" s="546">
        <v>-4.0899999999999999E-2</v>
      </c>
      <c r="L1481" s="546">
        <v>-2.9399999999999999E-2</v>
      </c>
      <c r="M1481" s="546">
        <v>-1.2200000000000001E-2</v>
      </c>
    </row>
    <row r="1482" spans="10:13" x14ac:dyDescent="0.6">
      <c r="J1482" s="311">
        <v>0</v>
      </c>
      <c r="K1482" s="546">
        <v>-4.0899999999999999E-2</v>
      </c>
      <c r="L1482" s="546">
        <v>-2.9399999999999999E-2</v>
      </c>
      <c r="M1482" s="546">
        <v>-1.2200000000000001E-2</v>
      </c>
    </row>
    <row r="1483" spans="10:13" x14ac:dyDescent="0.6">
      <c r="J1483" s="311">
        <v>0</v>
      </c>
      <c r="K1483" s="546">
        <v>-4.0899999999999999E-2</v>
      </c>
      <c r="L1483" s="546">
        <v>-2.9399999999999999E-2</v>
      </c>
      <c r="M1483" s="546">
        <v>-1.2200000000000001E-2</v>
      </c>
    </row>
    <row r="1484" spans="10:13" x14ac:dyDescent="0.6">
      <c r="J1484" s="311">
        <v>0</v>
      </c>
      <c r="K1484" s="546">
        <v>-4.0899999999999999E-2</v>
      </c>
      <c r="L1484" s="546">
        <v>-2.9399999999999999E-2</v>
      </c>
      <c r="M1484" s="546">
        <v>-1.2200000000000001E-2</v>
      </c>
    </row>
    <row r="1485" spans="10:13" x14ac:dyDescent="0.6">
      <c r="J1485" s="311">
        <v>0</v>
      </c>
      <c r="K1485" s="546">
        <v>-4.0899999999999999E-2</v>
      </c>
      <c r="L1485" s="546">
        <v>-2.9399999999999999E-2</v>
      </c>
      <c r="M1485" s="546">
        <v>-1.2200000000000001E-2</v>
      </c>
    </row>
    <row r="1486" spans="10:13" x14ac:dyDescent="0.6">
      <c r="J1486" s="311">
        <v>0</v>
      </c>
      <c r="K1486" s="546">
        <v>-4.0899999999999999E-2</v>
      </c>
      <c r="L1486" s="546">
        <v>-2.9399999999999999E-2</v>
      </c>
      <c r="M1486" s="546">
        <v>-1.2200000000000001E-2</v>
      </c>
    </row>
    <row r="1487" spans="10:13" x14ac:dyDescent="0.6">
      <c r="J1487" s="311">
        <v>0</v>
      </c>
      <c r="K1487" s="546">
        <v>-4.0899999999999999E-2</v>
      </c>
      <c r="L1487" s="546">
        <v>-2.9399999999999999E-2</v>
      </c>
      <c r="M1487" s="546">
        <v>-1.2200000000000001E-2</v>
      </c>
    </row>
    <row r="1488" spans="10:13" x14ac:dyDescent="0.6">
      <c r="J1488" s="311">
        <v>0</v>
      </c>
      <c r="K1488" s="546">
        <v>-4.0899999999999999E-2</v>
      </c>
      <c r="L1488" s="546">
        <v>-2.9399999999999999E-2</v>
      </c>
      <c r="M1488" s="546">
        <v>-1.2200000000000001E-2</v>
      </c>
    </row>
    <row r="1489" spans="10:13" x14ac:dyDescent="0.6">
      <c r="J1489" s="311">
        <v>0</v>
      </c>
      <c r="K1489" s="546">
        <v>-4.0899999999999999E-2</v>
      </c>
      <c r="L1489" s="546">
        <v>-2.9399999999999999E-2</v>
      </c>
      <c r="M1489" s="546">
        <v>-1.2200000000000001E-2</v>
      </c>
    </row>
    <row r="1490" spans="10:13" x14ac:dyDescent="0.6">
      <c r="J1490" s="311">
        <v>0</v>
      </c>
      <c r="K1490" s="546">
        <v>-4.0899999999999999E-2</v>
      </c>
      <c r="L1490" s="546">
        <v>-2.9399999999999999E-2</v>
      </c>
      <c r="M1490" s="546">
        <v>-1.2200000000000001E-2</v>
      </c>
    </row>
    <row r="1491" spans="10:13" x14ac:dyDescent="0.6">
      <c r="J1491" s="311">
        <v>0</v>
      </c>
      <c r="K1491" s="546">
        <v>-4.0899999999999999E-2</v>
      </c>
      <c r="L1491" s="546">
        <v>-2.9399999999999999E-2</v>
      </c>
      <c r="M1491" s="546">
        <v>-1.2200000000000001E-2</v>
      </c>
    </row>
    <row r="1492" spans="10:13" x14ac:dyDescent="0.6">
      <c r="J1492" s="311">
        <v>0</v>
      </c>
      <c r="K1492" s="546">
        <v>-4.0899999999999999E-2</v>
      </c>
      <c r="L1492" s="546">
        <v>-2.9399999999999999E-2</v>
      </c>
      <c r="M1492" s="546">
        <v>-1.2200000000000001E-2</v>
      </c>
    </row>
    <row r="1493" spans="10:13" x14ac:dyDescent="0.6">
      <c r="J1493" s="311">
        <v>0</v>
      </c>
      <c r="K1493" s="546">
        <v>-4.0899999999999999E-2</v>
      </c>
      <c r="L1493" s="546">
        <v>-2.9399999999999999E-2</v>
      </c>
      <c r="M1493" s="546">
        <v>-1.2200000000000001E-2</v>
      </c>
    </row>
    <row r="1494" spans="10:13" x14ac:dyDescent="0.6">
      <c r="J1494" s="311">
        <v>0</v>
      </c>
      <c r="K1494" s="546">
        <v>-4.0899999999999999E-2</v>
      </c>
      <c r="L1494" s="546">
        <v>-2.9399999999999999E-2</v>
      </c>
      <c r="M1494" s="546">
        <v>-1.2200000000000001E-2</v>
      </c>
    </row>
    <row r="1495" spans="10:13" x14ac:dyDescent="0.6">
      <c r="J1495" s="311">
        <v>0</v>
      </c>
      <c r="K1495" s="546">
        <v>-4.0899999999999999E-2</v>
      </c>
      <c r="L1495" s="546">
        <v>-2.9399999999999999E-2</v>
      </c>
      <c r="M1495" s="546">
        <v>-1.2200000000000001E-2</v>
      </c>
    </row>
    <row r="1496" spans="10:13" x14ac:dyDescent="0.6">
      <c r="J1496" s="311">
        <v>0</v>
      </c>
      <c r="K1496" s="546">
        <v>-4.0899999999999999E-2</v>
      </c>
      <c r="L1496" s="546">
        <v>-2.9399999999999999E-2</v>
      </c>
      <c r="M1496" s="546">
        <v>-1.2200000000000001E-2</v>
      </c>
    </row>
    <row r="1497" spans="10:13" x14ac:dyDescent="0.6">
      <c r="J1497" s="311">
        <v>0</v>
      </c>
      <c r="K1497" s="546">
        <v>-4.0899999999999999E-2</v>
      </c>
      <c r="L1497" s="546">
        <v>-2.9399999999999999E-2</v>
      </c>
      <c r="M1497" s="546">
        <v>-1.2200000000000001E-2</v>
      </c>
    </row>
    <row r="1498" spans="10:13" x14ac:dyDescent="0.6">
      <c r="J1498" s="311">
        <v>0</v>
      </c>
      <c r="K1498" s="546">
        <v>-4.0899999999999999E-2</v>
      </c>
      <c r="L1498" s="546">
        <v>-2.9399999999999999E-2</v>
      </c>
      <c r="M1498" s="546">
        <v>-1.2200000000000001E-2</v>
      </c>
    </row>
    <row r="1499" spans="10:13" x14ac:dyDescent="0.6">
      <c r="J1499" s="311">
        <v>0</v>
      </c>
      <c r="K1499" s="546">
        <v>-4.0899999999999999E-2</v>
      </c>
      <c r="L1499" s="546">
        <v>-2.9399999999999999E-2</v>
      </c>
      <c r="M1499" s="546">
        <v>-1.2200000000000001E-2</v>
      </c>
    </row>
    <row r="1500" spans="10:13" x14ac:dyDescent="0.6">
      <c r="J1500" s="311">
        <v>0</v>
      </c>
      <c r="K1500" s="546">
        <v>-4.0899999999999999E-2</v>
      </c>
      <c r="L1500" s="546">
        <v>-2.9399999999999999E-2</v>
      </c>
      <c r="M1500" s="546">
        <v>-1.2200000000000001E-2</v>
      </c>
    </row>
    <row r="1501" spans="10:13" x14ac:dyDescent="0.6">
      <c r="J1501" s="311">
        <v>0</v>
      </c>
      <c r="K1501" s="546">
        <v>-4.0899999999999999E-2</v>
      </c>
      <c r="L1501" s="546">
        <v>-2.9399999999999999E-2</v>
      </c>
      <c r="M1501" s="546">
        <v>-1.2200000000000001E-2</v>
      </c>
    </row>
    <row r="1502" spans="10:13" x14ac:dyDescent="0.6">
      <c r="J1502" s="311">
        <v>0</v>
      </c>
      <c r="K1502" s="546">
        <v>-4.0899999999999999E-2</v>
      </c>
      <c r="L1502" s="546">
        <v>-2.9399999999999999E-2</v>
      </c>
      <c r="M1502" s="546">
        <v>-1.2200000000000001E-2</v>
      </c>
    </row>
    <row r="1503" spans="10:13" x14ac:dyDescent="0.6">
      <c r="J1503" s="311">
        <v>0</v>
      </c>
      <c r="K1503" s="546">
        <v>-4.0899999999999999E-2</v>
      </c>
      <c r="L1503" s="546">
        <v>-2.9399999999999999E-2</v>
      </c>
      <c r="M1503" s="546">
        <v>-1.2200000000000001E-2</v>
      </c>
    </row>
    <row r="1504" spans="10:13" x14ac:dyDescent="0.6">
      <c r="J1504" s="311">
        <v>0</v>
      </c>
      <c r="K1504" s="546">
        <v>-4.0899999999999999E-2</v>
      </c>
      <c r="L1504" s="546">
        <v>-2.9399999999999999E-2</v>
      </c>
      <c r="M1504" s="546">
        <v>-1.2200000000000001E-2</v>
      </c>
    </row>
    <row r="1505" spans="10:13" x14ac:dyDescent="0.6">
      <c r="J1505" s="311">
        <v>0</v>
      </c>
      <c r="K1505" s="546">
        <v>-4.0899999999999999E-2</v>
      </c>
      <c r="L1505" s="546">
        <v>-2.9399999999999999E-2</v>
      </c>
      <c r="M1505" s="546">
        <v>-1.2200000000000001E-2</v>
      </c>
    </row>
    <row r="1506" spans="10:13" x14ac:dyDescent="0.6">
      <c r="J1506" s="311">
        <v>0</v>
      </c>
      <c r="K1506" s="546">
        <v>-4.0899999999999999E-2</v>
      </c>
      <c r="L1506" s="546">
        <v>-2.9399999999999999E-2</v>
      </c>
      <c r="M1506" s="546">
        <v>-1.2200000000000001E-2</v>
      </c>
    </row>
    <row r="1507" spans="10:13" x14ac:dyDescent="0.6">
      <c r="J1507" s="311">
        <v>0</v>
      </c>
      <c r="K1507" s="546">
        <v>-4.0899999999999999E-2</v>
      </c>
      <c r="L1507" s="546">
        <v>-2.9399999999999999E-2</v>
      </c>
      <c r="M1507" s="546">
        <v>-1.2200000000000001E-2</v>
      </c>
    </row>
    <row r="1508" spans="10:13" x14ac:dyDescent="0.6">
      <c r="J1508" s="311">
        <v>0</v>
      </c>
      <c r="K1508" s="546">
        <v>-4.0899999999999999E-2</v>
      </c>
      <c r="L1508" s="546">
        <v>-2.9399999999999999E-2</v>
      </c>
      <c r="M1508" s="546">
        <v>-1.2200000000000001E-2</v>
      </c>
    </row>
    <row r="1509" spans="10:13" x14ac:dyDescent="0.6">
      <c r="J1509" s="311">
        <v>0</v>
      </c>
      <c r="K1509" s="546">
        <v>-4.0899999999999999E-2</v>
      </c>
      <c r="L1509" s="546">
        <v>-2.9399999999999999E-2</v>
      </c>
      <c r="M1509" s="546">
        <v>-1.2200000000000001E-2</v>
      </c>
    </row>
    <row r="1510" spans="10:13" x14ac:dyDescent="0.6">
      <c r="J1510" s="311">
        <v>0</v>
      </c>
      <c r="K1510" s="546">
        <v>-4.0899999999999999E-2</v>
      </c>
      <c r="L1510" s="546">
        <v>-2.9399999999999999E-2</v>
      </c>
      <c r="M1510" s="546">
        <v>-1.2200000000000001E-2</v>
      </c>
    </row>
    <row r="1511" spans="10:13" x14ac:dyDescent="0.6">
      <c r="J1511" s="311">
        <v>0</v>
      </c>
      <c r="K1511" s="546">
        <v>-4.0899999999999999E-2</v>
      </c>
      <c r="L1511" s="546">
        <v>-2.9399999999999999E-2</v>
      </c>
      <c r="M1511" s="546">
        <v>-1.2200000000000001E-2</v>
      </c>
    </row>
    <row r="1512" spans="10:13" x14ac:dyDescent="0.6">
      <c r="J1512" s="311">
        <v>0</v>
      </c>
      <c r="K1512" s="546">
        <v>-4.0899999999999999E-2</v>
      </c>
      <c r="L1512" s="546">
        <v>-2.9399999999999999E-2</v>
      </c>
      <c r="M1512" s="546">
        <v>-1.2200000000000001E-2</v>
      </c>
    </row>
    <row r="1513" spans="10:13" x14ac:dyDescent="0.6">
      <c r="J1513" s="311">
        <v>0</v>
      </c>
      <c r="K1513" s="546">
        <v>-4.0899999999999999E-2</v>
      </c>
      <c r="L1513" s="546">
        <v>-2.9399999999999999E-2</v>
      </c>
      <c r="M1513" s="546">
        <v>-1.2200000000000001E-2</v>
      </c>
    </row>
    <row r="1514" spans="10:13" x14ac:dyDescent="0.6">
      <c r="J1514" s="311">
        <v>0</v>
      </c>
      <c r="K1514" s="546">
        <v>-4.0899999999999999E-2</v>
      </c>
      <c r="L1514" s="546">
        <v>-2.9399999999999999E-2</v>
      </c>
      <c r="M1514" s="546">
        <v>-1.2200000000000001E-2</v>
      </c>
    </row>
    <row r="1515" spans="10:13" x14ac:dyDescent="0.6">
      <c r="J1515" s="311">
        <v>0</v>
      </c>
      <c r="K1515" s="546">
        <v>-4.0899999999999999E-2</v>
      </c>
      <c r="L1515" s="546">
        <v>-2.9399999999999999E-2</v>
      </c>
      <c r="M1515" s="546">
        <v>-1.2200000000000001E-2</v>
      </c>
    </row>
    <row r="1516" spans="10:13" x14ac:dyDescent="0.6">
      <c r="J1516" s="311">
        <v>0</v>
      </c>
      <c r="K1516" s="546">
        <v>-4.0899999999999999E-2</v>
      </c>
      <c r="L1516" s="546">
        <v>-2.9399999999999999E-2</v>
      </c>
      <c r="M1516" s="546">
        <v>-1.2200000000000001E-2</v>
      </c>
    </row>
    <row r="1517" spans="10:13" x14ac:dyDescent="0.6">
      <c r="J1517" s="311">
        <v>0</v>
      </c>
      <c r="K1517" s="546">
        <v>-4.0899999999999999E-2</v>
      </c>
      <c r="L1517" s="546">
        <v>-2.9399999999999999E-2</v>
      </c>
      <c r="M1517" s="546">
        <v>-1.2200000000000001E-2</v>
      </c>
    </row>
    <row r="1518" spans="10:13" x14ac:dyDescent="0.6">
      <c r="J1518" s="311">
        <v>0</v>
      </c>
      <c r="K1518" s="546">
        <v>-4.0899999999999999E-2</v>
      </c>
      <c r="L1518" s="546">
        <v>-2.9399999999999999E-2</v>
      </c>
      <c r="M1518" s="546">
        <v>-1.2200000000000001E-2</v>
      </c>
    </row>
    <row r="1519" spans="10:13" x14ac:dyDescent="0.6">
      <c r="J1519" s="311">
        <v>0</v>
      </c>
      <c r="K1519" s="546">
        <v>-4.0899999999999999E-2</v>
      </c>
      <c r="L1519" s="546">
        <v>-2.9399999999999999E-2</v>
      </c>
      <c r="M1519" s="546">
        <v>-1.2200000000000001E-2</v>
      </c>
    </row>
    <row r="1520" spans="10:13" x14ac:dyDescent="0.6">
      <c r="J1520" s="311">
        <v>0</v>
      </c>
      <c r="K1520" s="546">
        <v>-4.0899999999999999E-2</v>
      </c>
      <c r="L1520" s="546">
        <v>-2.9399999999999999E-2</v>
      </c>
      <c r="M1520" s="546">
        <v>-1.2200000000000001E-2</v>
      </c>
    </row>
    <row r="1521" spans="10:13" x14ac:dyDescent="0.6">
      <c r="J1521" s="311">
        <v>0</v>
      </c>
      <c r="K1521" s="546">
        <v>-4.0899999999999999E-2</v>
      </c>
      <c r="L1521" s="546">
        <v>-2.9399999999999999E-2</v>
      </c>
      <c r="M1521" s="546">
        <v>-1.2200000000000001E-2</v>
      </c>
    </row>
    <row r="1522" spans="10:13" x14ac:dyDescent="0.6">
      <c r="J1522" s="311">
        <v>0</v>
      </c>
      <c r="K1522" s="546">
        <v>-4.0899999999999999E-2</v>
      </c>
      <c r="L1522" s="546">
        <v>-2.9399999999999999E-2</v>
      </c>
      <c r="M1522" s="546">
        <v>-1.2200000000000001E-2</v>
      </c>
    </row>
    <row r="1523" spans="10:13" x14ac:dyDescent="0.6">
      <c r="J1523" s="311">
        <v>0</v>
      </c>
      <c r="K1523" s="546">
        <v>-4.0899999999999999E-2</v>
      </c>
      <c r="L1523" s="546">
        <v>-2.9399999999999999E-2</v>
      </c>
      <c r="M1523" s="546">
        <v>-1.2200000000000001E-2</v>
      </c>
    </row>
    <row r="1524" spans="10:13" x14ac:dyDescent="0.6">
      <c r="J1524" s="311">
        <v>0</v>
      </c>
      <c r="K1524" s="546">
        <v>-4.0899999999999999E-2</v>
      </c>
      <c r="L1524" s="546">
        <v>-2.9399999999999999E-2</v>
      </c>
      <c r="M1524" s="546">
        <v>-1.2200000000000001E-2</v>
      </c>
    </row>
    <row r="1525" spans="10:13" x14ac:dyDescent="0.6">
      <c r="J1525" s="311">
        <v>0</v>
      </c>
      <c r="K1525" s="546">
        <v>-4.0899999999999999E-2</v>
      </c>
      <c r="L1525" s="546">
        <v>-2.9399999999999999E-2</v>
      </c>
      <c r="M1525" s="546">
        <v>-1.2200000000000001E-2</v>
      </c>
    </row>
    <row r="1526" spans="10:13" x14ac:dyDescent="0.6">
      <c r="J1526" s="311">
        <v>0</v>
      </c>
      <c r="K1526" s="546">
        <v>-4.0899999999999999E-2</v>
      </c>
      <c r="L1526" s="546">
        <v>-2.9399999999999999E-2</v>
      </c>
      <c r="M1526" s="546">
        <v>-1.2200000000000001E-2</v>
      </c>
    </row>
    <row r="1527" spans="10:13" x14ac:dyDescent="0.6">
      <c r="J1527" s="311">
        <v>0</v>
      </c>
      <c r="K1527" s="546">
        <v>-4.0899999999999999E-2</v>
      </c>
      <c r="L1527" s="546">
        <v>-2.9399999999999999E-2</v>
      </c>
      <c r="M1527" s="546">
        <v>-1.2200000000000001E-2</v>
      </c>
    </row>
    <row r="1528" spans="10:13" x14ac:dyDescent="0.6">
      <c r="J1528" s="311">
        <v>0</v>
      </c>
      <c r="K1528" s="546">
        <v>-4.0899999999999999E-2</v>
      </c>
      <c r="L1528" s="546">
        <v>-2.9399999999999999E-2</v>
      </c>
      <c r="M1528" s="546">
        <v>-1.2200000000000001E-2</v>
      </c>
    </row>
    <row r="1529" spans="10:13" x14ac:dyDescent="0.6">
      <c r="J1529" s="311">
        <v>0</v>
      </c>
      <c r="K1529" s="546">
        <v>-4.0899999999999999E-2</v>
      </c>
      <c r="L1529" s="546">
        <v>-2.9399999999999999E-2</v>
      </c>
      <c r="M1529" s="546">
        <v>-1.2200000000000001E-2</v>
      </c>
    </row>
    <row r="1530" spans="10:13" x14ac:dyDescent="0.6">
      <c r="J1530" s="311">
        <v>0</v>
      </c>
      <c r="K1530" s="546">
        <v>-4.0899999999999999E-2</v>
      </c>
      <c r="L1530" s="546">
        <v>-2.9399999999999999E-2</v>
      </c>
      <c r="M1530" s="546">
        <v>-1.2200000000000001E-2</v>
      </c>
    </row>
    <row r="1531" spans="10:13" x14ac:dyDescent="0.6">
      <c r="J1531" s="311">
        <v>0</v>
      </c>
      <c r="K1531" s="546">
        <v>-4.0899999999999999E-2</v>
      </c>
      <c r="L1531" s="546">
        <v>-2.9399999999999999E-2</v>
      </c>
      <c r="M1531" s="546">
        <v>-1.2200000000000001E-2</v>
      </c>
    </row>
    <row r="1532" spans="10:13" x14ac:dyDescent="0.6">
      <c r="J1532" s="311">
        <v>0</v>
      </c>
      <c r="K1532" s="546">
        <v>-4.0899999999999999E-2</v>
      </c>
      <c r="L1532" s="546">
        <v>-2.9399999999999999E-2</v>
      </c>
      <c r="M1532" s="546">
        <v>-1.2200000000000001E-2</v>
      </c>
    </row>
    <row r="1533" spans="10:13" x14ac:dyDescent="0.6">
      <c r="J1533" s="311">
        <v>0</v>
      </c>
      <c r="K1533" s="546">
        <v>-4.0899999999999999E-2</v>
      </c>
      <c r="L1533" s="546">
        <v>-2.9399999999999999E-2</v>
      </c>
      <c r="M1533" s="546">
        <v>-1.2200000000000001E-2</v>
      </c>
    </row>
    <row r="1534" spans="10:13" x14ac:dyDescent="0.6">
      <c r="J1534" s="311">
        <v>0</v>
      </c>
      <c r="K1534" s="546">
        <v>-4.0899999999999999E-2</v>
      </c>
      <c r="L1534" s="546">
        <v>-2.9399999999999999E-2</v>
      </c>
      <c r="M1534" s="546">
        <v>-1.2200000000000001E-2</v>
      </c>
    </row>
    <row r="1535" spans="10:13" x14ac:dyDescent="0.6">
      <c r="J1535" s="311">
        <v>0</v>
      </c>
      <c r="K1535" s="546">
        <v>-4.0899999999999999E-2</v>
      </c>
      <c r="L1535" s="546">
        <v>-2.9399999999999999E-2</v>
      </c>
      <c r="M1535" s="546">
        <v>-1.2200000000000001E-2</v>
      </c>
    </row>
    <row r="1536" spans="10:13" x14ac:dyDescent="0.6">
      <c r="J1536" s="311">
        <v>0</v>
      </c>
      <c r="K1536" s="546">
        <v>-4.0899999999999999E-2</v>
      </c>
      <c r="L1536" s="546">
        <v>-2.9399999999999999E-2</v>
      </c>
      <c r="M1536" s="546">
        <v>-1.2200000000000001E-2</v>
      </c>
    </row>
    <row r="1537" spans="10:13" x14ac:dyDescent="0.6">
      <c r="J1537" s="311">
        <v>0</v>
      </c>
      <c r="K1537" s="546">
        <v>-4.0899999999999999E-2</v>
      </c>
      <c r="L1537" s="546">
        <v>-2.9399999999999999E-2</v>
      </c>
      <c r="M1537" s="546">
        <v>-1.2200000000000001E-2</v>
      </c>
    </row>
    <row r="1538" spans="10:13" x14ac:dyDescent="0.6">
      <c r="J1538" s="311">
        <v>0</v>
      </c>
      <c r="K1538" s="546">
        <v>-4.0899999999999999E-2</v>
      </c>
      <c r="L1538" s="546">
        <v>-2.9399999999999999E-2</v>
      </c>
      <c r="M1538" s="546">
        <v>-1.2200000000000001E-2</v>
      </c>
    </row>
    <row r="1539" spans="10:13" x14ac:dyDescent="0.6">
      <c r="J1539" s="311">
        <v>0</v>
      </c>
      <c r="K1539" s="546">
        <v>-4.0899999999999999E-2</v>
      </c>
      <c r="L1539" s="546">
        <v>-2.9399999999999999E-2</v>
      </c>
      <c r="M1539" s="546">
        <v>-1.2200000000000001E-2</v>
      </c>
    </row>
    <row r="1540" spans="10:13" x14ac:dyDescent="0.6">
      <c r="J1540" s="311">
        <v>0</v>
      </c>
      <c r="K1540" s="546">
        <v>-4.0899999999999999E-2</v>
      </c>
      <c r="L1540" s="546">
        <v>-2.9399999999999999E-2</v>
      </c>
      <c r="M1540" s="546">
        <v>-1.2200000000000001E-2</v>
      </c>
    </row>
    <row r="1541" spans="10:13" x14ac:dyDescent="0.6">
      <c r="J1541" s="311">
        <v>0</v>
      </c>
      <c r="K1541" s="546">
        <v>-4.0899999999999999E-2</v>
      </c>
      <c r="L1541" s="546">
        <v>-2.9399999999999999E-2</v>
      </c>
      <c r="M1541" s="546">
        <v>-1.2200000000000001E-2</v>
      </c>
    </row>
    <row r="1542" spans="10:13" x14ac:dyDescent="0.6">
      <c r="J1542" s="311">
        <v>0</v>
      </c>
      <c r="K1542" s="546">
        <v>-4.0899999999999999E-2</v>
      </c>
      <c r="L1542" s="546">
        <v>-2.9399999999999999E-2</v>
      </c>
      <c r="M1542" s="546">
        <v>-1.2200000000000001E-2</v>
      </c>
    </row>
    <row r="1543" spans="10:13" x14ac:dyDescent="0.6">
      <c r="J1543" s="311">
        <v>0</v>
      </c>
      <c r="K1543" s="546">
        <v>-4.0899999999999999E-2</v>
      </c>
      <c r="L1543" s="546">
        <v>-2.9399999999999999E-2</v>
      </c>
      <c r="M1543" s="546">
        <v>-1.2200000000000001E-2</v>
      </c>
    </row>
    <row r="1544" spans="10:13" x14ac:dyDescent="0.6">
      <c r="J1544" s="311">
        <v>0</v>
      </c>
      <c r="K1544" s="546">
        <v>-4.0899999999999999E-2</v>
      </c>
      <c r="L1544" s="546">
        <v>-2.9399999999999999E-2</v>
      </c>
      <c r="M1544" s="546">
        <v>-1.2200000000000001E-2</v>
      </c>
    </row>
    <row r="1545" spans="10:13" x14ac:dyDescent="0.6">
      <c r="J1545" s="311">
        <v>0</v>
      </c>
      <c r="K1545" s="546">
        <v>-4.0899999999999999E-2</v>
      </c>
      <c r="L1545" s="546">
        <v>-2.9399999999999999E-2</v>
      </c>
      <c r="M1545" s="546">
        <v>-1.2200000000000001E-2</v>
      </c>
    </row>
    <row r="1546" spans="10:13" x14ac:dyDescent="0.6">
      <c r="J1546" s="311">
        <v>0</v>
      </c>
      <c r="K1546" s="546">
        <v>-4.0899999999999999E-2</v>
      </c>
      <c r="L1546" s="546">
        <v>-2.9399999999999999E-2</v>
      </c>
      <c r="M1546" s="546">
        <v>-1.2200000000000001E-2</v>
      </c>
    </row>
    <row r="1547" spans="10:13" x14ac:dyDescent="0.6">
      <c r="J1547" s="311">
        <v>0</v>
      </c>
      <c r="K1547" s="546">
        <v>-4.0899999999999999E-2</v>
      </c>
      <c r="L1547" s="546">
        <v>-2.9399999999999999E-2</v>
      </c>
      <c r="M1547" s="546">
        <v>-1.2200000000000001E-2</v>
      </c>
    </row>
    <row r="1548" spans="10:13" x14ac:dyDescent="0.6">
      <c r="J1548" s="311">
        <v>0</v>
      </c>
      <c r="K1548" s="546">
        <v>-4.0899999999999999E-2</v>
      </c>
      <c r="L1548" s="546">
        <v>-2.9399999999999999E-2</v>
      </c>
      <c r="M1548" s="546">
        <v>-1.2200000000000001E-2</v>
      </c>
    </row>
    <row r="1549" spans="10:13" x14ac:dyDescent="0.6">
      <c r="J1549" s="311">
        <v>0</v>
      </c>
      <c r="K1549" s="546">
        <v>-4.0899999999999999E-2</v>
      </c>
      <c r="L1549" s="546">
        <v>-2.9399999999999999E-2</v>
      </c>
      <c r="M1549" s="546">
        <v>-1.2200000000000001E-2</v>
      </c>
    </row>
    <row r="1550" spans="10:13" x14ac:dyDescent="0.6">
      <c r="J1550" s="311">
        <v>0</v>
      </c>
      <c r="K1550" s="546">
        <v>-4.0899999999999999E-2</v>
      </c>
      <c r="L1550" s="546">
        <v>-2.9399999999999999E-2</v>
      </c>
      <c r="M1550" s="546">
        <v>-1.2200000000000001E-2</v>
      </c>
    </row>
    <row r="1551" spans="10:13" x14ac:dyDescent="0.6">
      <c r="J1551" s="311">
        <v>0</v>
      </c>
      <c r="K1551" s="546">
        <v>-4.0899999999999999E-2</v>
      </c>
      <c r="L1551" s="546">
        <v>-2.9399999999999999E-2</v>
      </c>
      <c r="M1551" s="546">
        <v>-1.2200000000000001E-2</v>
      </c>
    </row>
    <row r="1552" spans="10:13" x14ac:dyDescent="0.6">
      <c r="J1552" s="311">
        <v>0</v>
      </c>
      <c r="K1552" s="546">
        <v>-4.0899999999999999E-2</v>
      </c>
      <c r="L1552" s="546">
        <v>-2.9399999999999999E-2</v>
      </c>
      <c r="M1552" s="546">
        <v>-1.2200000000000001E-2</v>
      </c>
    </row>
    <row r="1553" spans="10:13" x14ac:dyDescent="0.6">
      <c r="J1553" s="311">
        <v>0</v>
      </c>
      <c r="K1553" s="546">
        <v>-4.0899999999999999E-2</v>
      </c>
      <c r="L1553" s="546">
        <v>-2.9399999999999999E-2</v>
      </c>
      <c r="M1553" s="546">
        <v>-1.2200000000000001E-2</v>
      </c>
    </row>
    <row r="1554" spans="10:13" x14ac:dyDescent="0.6">
      <c r="J1554" s="311">
        <v>0</v>
      </c>
      <c r="K1554" s="546">
        <v>-4.0899999999999999E-2</v>
      </c>
      <c r="L1554" s="546">
        <v>-2.9399999999999999E-2</v>
      </c>
      <c r="M1554" s="546">
        <v>-1.2200000000000001E-2</v>
      </c>
    </row>
    <row r="1555" spans="10:13" x14ac:dyDescent="0.6">
      <c r="J1555" s="311">
        <v>0</v>
      </c>
      <c r="K1555" s="546">
        <v>-4.0899999999999999E-2</v>
      </c>
      <c r="L1555" s="546">
        <v>-2.9399999999999999E-2</v>
      </c>
      <c r="M1555" s="546">
        <v>-1.2200000000000001E-2</v>
      </c>
    </row>
    <row r="1556" spans="10:13" x14ac:dyDescent="0.6">
      <c r="J1556" s="311">
        <v>0</v>
      </c>
      <c r="K1556" s="546">
        <v>-4.0899999999999999E-2</v>
      </c>
      <c r="L1556" s="546">
        <v>-2.9399999999999999E-2</v>
      </c>
      <c r="M1556" s="546">
        <v>-1.2200000000000001E-2</v>
      </c>
    </row>
    <row r="1557" spans="10:13" x14ac:dyDescent="0.6">
      <c r="J1557" s="311">
        <v>0</v>
      </c>
      <c r="K1557" s="546">
        <v>-4.0899999999999999E-2</v>
      </c>
      <c r="L1557" s="546">
        <v>-2.9399999999999999E-2</v>
      </c>
      <c r="M1557" s="546">
        <v>-1.2200000000000001E-2</v>
      </c>
    </row>
    <row r="1558" spans="10:13" x14ac:dyDescent="0.6">
      <c r="J1558" s="311">
        <v>0</v>
      </c>
      <c r="K1558" s="546">
        <v>-4.0899999999999999E-2</v>
      </c>
      <c r="L1558" s="546">
        <v>-2.9399999999999999E-2</v>
      </c>
      <c r="M1558" s="546">
        <v>-1.2200000000000001E-2</v>
      </c>
    </row>
    <row r="1559" spans="10:13" x14ac:dyDescent="0.6">
      <c r="J1559" s="311">
        <v>0</v>
      </c>
      <c r="K1559" s="546">
        <v>-4.0899999999999999E-2</v>
      </c>
      <c r="L1559" s="546">
        <v>-2.9399999999999999E-2</v>
      </c>
      <c r="M1559" s="546">
        <v>-1.2200000000000001E-2</v>
      </c>
    </row>
    <row r="1560" spans="10:13" x14ac:dyDescent="0.6">
      <c r="J1560" s="311">
        <v>0</v>
      </c>
      <c r="K1560" s="546">
        <v>-4.0899999999999999E-2</v>
      </c>
      <c r="L1560" s="546">
        <v>-2.9399999999999999E-2</v>
      </c>
      <c r="M1560" s="546">
        <v>-1.2200000000000001E-2</v>
      </c>
    </row>
    <row r="1561" spans="10:13" x14ac:dyDescent="0.6">
      <c r="J1561" s="311">
        <v>0</v>
      </c>
      <c r="K1561" s="546">
        <v>-4.0899999999999999E-2</v>
      </c>
      <c r="L1561" s="546">
        <v>-2.9399999999999999E-2</v>
      </c>
      <c r="M1561" s="546">
        <v>-1.2200000000000001E-2</v>
      </c>
    </row>
    <row r="1562" spans="10:13" x14ac:dyDescent="0.6">
      <c r="J1562" s="311">
        <v>0</v>
      </c>
      <c r="K1562" s="546">
        <v>-4.0899999999999999E-2</v>
      </c>
      <c r="L1562" s="546">
        <v>-2.9399999999999999E-2</v>
      </c>
      <c r="M1562" s="546">
        <v>-1.2200000000000001E-2</v>
      </c>
    </row>
    <row r="1563" spans="10:13" x14ac:dyDescent="0.6">
      <c r="J1563" s="311">
        <v>0</v>
      </c>
      <c r="K1563" s="546">
        <v>-4.0899999999999999E-2</v>
      </c>
      <c r="L1563" s="546">
        <v>-2.9399999999999999E-2</v>
      </c>
      <c r="M1563" s="546">
        <v>-1.2200000000000001E-2</v>
      </c>
    </row>
    <row r="1564" spans="10:13" x14ac:dyDescent="0.6">
      <c r="J1564" s="311">
        <v>0</v>
      </c>
      <c r="K1564" s="546">
        <v>-4.0899999999999999E-2</v>
      </c>
      <c r="L1564" s="546">
        <v>-2.9399999999999999E-2</v>
      </c>
      <c r="M1564" s="546">
        <v>-1.2200000000000001E-2</v>
      </c>
    </row>
    <row r="1565" spans="10:13" x14ac:dyDescent="0.6">
      <c r="J1565" s="311">
        <v>0</v>
      </c>
      <c r="K1565" s="546">
        <v>-4.0899999999999999E-2</v>
      </c>
      <c r="L1565" s="546">
        <v>-2.9399999999999999E-2</v>
      </c>
      <c r="M1565" s="546">
        <v>-1.2200000000000001E-2</v>
      </c>
    </row>
    <row r="1566" spans="10:13" x14ac:dyDescent="0.6">
      <c r="J1566" s="311">
        <v>0</v>
      </c>
      <c r="K1566" s="546">
        <v>-4.0899999999999999E-2</v>
      </c>
      <c r="L1566" s="546">
        <v>-2.9399999999999999E-2</v>
      </c>
      <c r="M1566" s="546">
        <v>-1.2200000000000001E-2</v>
      </c>
    </row>
    <row r="1567" spans="10:13" x14ac:dyDescent="0.6">
      <c r="J1567" s="311">
        <v>0</v>
      </c>
      <c r="K1567" s="546">
        <v>-4.0899999999999999E-2</v>
      </c>
      <c r="L1567" s="546">
        <v>-2.9399999999999999E-2</v>
      </c>
      <c r="M1567" s="546">
        <v>-1.2200000000000001E-2</v>
      </c>
    </row>
    <row r="1568" spans="10:13" x14ac:dyDescent="0.6">
      <c r="J1568" s="311">
        <v>0</v>
      </c>
      <c r="K1568" s="546">
        <v>-4.0899999999999999E-2</v>
      </c>
      <c r="L1568" s="546">
        <v>-2.9399999999999999E-2</v>
      </c>
      <c r="M1568" s="546">
        <v>-1.2200000000000001E-2</v>
      </c>
    </row>
    <row r="1569" spans="10:13" x14ac:dyDescent="0.6">
      <c r="J1569" s="311">
        <v>0</v>
      </c>
      <c r="K1569" s="546">
        <v>-4.0899999999999999E-2</v>
      </c>
      <c r="L1569" s="546">
        <v>-2.9399999999999999E-2</v>
      </c>
      <c r="M1569" s="546">
        <v>-1.2200000000000001E-2</v>
      </c>
    </row>
    <row r="1570" spans="10:13" x14ac:dyDescent="0.6">
      <c r="J1570" s="311">
        <v>0</v>
      </c>
      <c r="K1570" s="546">
        <v>-4.0899999999999999E-2</v>
      </c>
      <c r="L1570" s="546">
        <v>-2.9399999999999999E-2</v>
      </c>
      <c r="M1570" s="546">
        <v>-1.2200000000000001E-2</v>
      </c>
    </row>
    <row r="1571" spans="10:13" x14ac:dyDescent="0.6">
      <c r="J1571" s="311">
        <v>0</v>
      </c>
      <c r="K1571" s="546">
        <v>-4.0899999999999999E-2</v>
      </c>
      <c r="L1571" s="546">
        <v>-2.9399999999999999E-2</v>
      </c>
      <c r="M1571" s="546">
        <v>-1.2200000000000001E-2</v>
      </c>
    </row>
    <row r="1572" spans="10:13" x14ac:dyDescent="0.6">
      <c r="J1572" s="311">
        <v>0</v>
      </c>
      <c r="K1572" s="546">
        <v>-4.0899999999999999E-2</v>
      </c>
      <c r="L1572" s="546">
        <v>-2.9399999999999999E-2</v>
      </c>
      <c r="M1572" s="546">
        <v>-1.2200000000000001E-2</v>
      </c>
    </row>
    <row r="1573" spans="10:13" x14ac:dyDescent="0.6">
      <c r="J1573" s="311">
        <v>0</v>
      </c>
      <c r="K1573" s="546">
        <v>-4.0899999999999999E-2</v>
      </c>
      <c r="L1573" s="546">
        <v>-2.9399999999999999E-2</v>
      </c>
      <c r="M1573" s="546">
        <v>-1.2200000000000001E-2</v>
      </c>
    </row>
    <row r="1574" spans="10:13" x14ac:dyDescent="0.6">
      <c r="J1574" s="311">
        <v>0</v>
      </c>
      <c r="K1574" s="546">
        <v>-4.0899999999999999E-2</v>
      </c>
      <c r="L1574" s="546">
        <v>-2.9399999999999999E-2</v>
      </c>
      <c r="M1574" s="546">
        <v>-1.2200000000000001E-2</v>
      </c>
    </row>
    <row r="1575" spans="10:13" x14ac:dyDescent="0.6">
      <c r="J1575" s="311">
        <v>0</v>
      </c>
      <c r="K1575" s="546">
        <v>-4.0899999999999999E-2</v>
      </c>
      <c r="L1575" s="546">
        <v>-2.9399999999999999E-2</v>
      </c>
      <c r="M1575" s="546">
        <v>-1.2200000000000001E-2</v>
      </c>
    </row>
    <row r="1576" spans="10:13" x14ac:dyDescent="0.6">
      <c r="J1576" s="311">
        <v>0</v>
      </c>
      <c r="K1576" s="546">
        <v>-4.0899999999999999E-2</v>
      </c>
      <c r="L1576" s="546">
        <v>-2.9399999999999999E-2</v>
      </c>
      <c r="M1576" s="546">
        <v>-1.2200000000000001E-2</v>
      </c>
    </row>
    <row r="1577" spans="10:13" x14ac:dyDescent="0.6">
      <c r="J1577" s="311">
        <v>0</v>
      </c>
      <c r="K1577" s="546">
        <v>-4.0899999999999999E-2</v>
      </c>
      <c r="L1577" s="546">
        <v>-2.9399999999999999E-2</v>
      </c>
      <c r="M1577" s="546">
        <v>-1.2200000000000001E-2</v>
      </c>
    </row>
    <row r="1578" spans="10:13" x14ac:dyDescent="0.6">
      <c r="J1578" s="311">
        <v>0</v>
      </c>
      <c r="K1578" s="546">
        <v>-4.0899999999999999E-2</v>
      </c>
      <c r="L1578" s="546">
        <v>-2.9399999999999999E-2</v>
      </c>
      <c r="M1578" s="546">
        <v>-1.2200000000000001E-2</v>
      </c>
    </row>
    <row r="1579" spans="10:13" x14ac:dyDescent="0.6">
      <c r="J1579" s="311">
        <v>0</v>
      </c>
      <c r="K1579" s="546">
        <v>-4.0899999999999999E-2</v>
      </c>
      <c r="L1579" s="546">
        <v>-2.9399999999999999E-2</v>
      </c>
      <c r="M1579" s="546">
        <v>-1.2200000000000001E-2</v>
      </c>
    </row>
    <row r="1580" spans="10:13" x14ac:dyDescent="0.6">
      <c r="J1580" s="311">
        <v>0</v>
      </c>
      <c r="K1580" s="546">
        <v>-4.0899999999999999E-2</v>
      </c>
      <c r="L1580" s="546">
        <v>-2.9399999999999999E-2</v>
      </c>
      <c r="M1580" s="546">
        <v>-1.2200000000000001E-2</v>
      </c>
    </row>
    <row r="1581" spans="10:13" x14ac:dyDescent="0.6">
      <c r="J1581" s="311">
        <v>0</v>
      </c>
      <c r="K1581" s="546">
        <v>-4.0899999999999999E-2</v>
      </c>
      <c r="L1581" s="546">
        <v>-2.9399999999999999E-2</v>
      </c>
      <c r="M1581" s="546">
        <v>-1.2200000000000001E-2</v>
      </c>
    </row>
    <row r="1582" spans="10:13" x14ac:dyDescent="0.6">
      <c r="J1582" s="311">
        <v>0</v>
      </c>
      <c r="K1582" s="546">
        <v>-4.0899999999999999E-2</v>
      </c>
      <c r="L1582" s="546">
        <v>-2.9399999999999999E-2</v>
      </c>
      <c r="M1582" s="546">
        <v>-1.2200000000000001E-2</v>
      </c>
    </row>
    <row r="1583" spans="10:13" x14ac:dyDescent="0.6">
      <c r="J1583" s="311">
        <v>0</v>
      </c>
      <c r="K1583" s="546">
        <v>-4.0899999999999999E-2</v>
      </c>
      <c r="L1583" s="546">
        <v>-2.9399999999999999E-2</v>
      </c>
      <c r="M1583" s="546">
        <v>-1.2200000000000001E-2</v>
      </c>
    </row>
    <row r="1584" spans="10:13" x14ac:dyDescent="0.6">
      <c r="J1584" s="311">
        <v>0</v>
      </c>
      <c r="K1584" s="546">
        <v>-4.0899999999999999E-2</v>
      </c>
      <c r="L1584" s="546">
        <v>-2.9399999999999999E-2</v>
      </c>
      <c r="M1584" s="546">
        <v>-1.2200000000000001E-2</v>
      </c>
    </row>
    <row r="1585" spans="10:13" x14ac:dyDescent="0.6">
      <c r="J1585" s="311">
        <v>0</v>
      </c>
      <c r="K1585" s="546">
        <v>-4.0899999999999999E-2</v>
      </c>
      <c r="L1585" s="546">
        <v>-2.9399999999999999E-2</v>
      </c>
      <c r="M1585" s="546">
        <v>-1.2200000000000001E-2</v>
      </c>
    </row>
    <row r="1586" spans="10:13" x14ac:dyDescent="0.6">
      <c r="J1586" s="311">
        <v>0</v>
      </c>
      <c r="K1586" s="546">
        <v>-4.0899999999999999E-2</v>
      </c>
      <c r="L1586" s="546">
        <v>-2.9399999999999999E-2</v>
      </c>
      <c r="M1586" s="546">
        <v>-1.2200000000000001E-2</v>
      </c>
    </row>
    <row r="1587" spans="10:13" x14ac:dyDescent="0.6">
      <c r="J1587" s="311">
        <v>0</v>
      </c>
      <c r="K1587" s="546">
        <v>-4.0899999999999999E-2</v>
      </c>
      <c r="L1587" s="546">
        <v>-2.9399999999999999E-2</v>
      </c>
      <c r="M1587" s="546">
        <v>-1.2200000000000001E-2</v>
      </c>
    </row>
    <row r="1588" spans="10:13" x14ac:dyDescent="0.6">
      <c r="J1588" s="311">
        <v>0</v>
      </c>
      <c r="K1588" s="546">
        <v>-4.0899999999999999E-2</v>
      </c>
      <c r="L1588" s="546">
        <v>-2.9399999999999999E-2</v>
      </c>
      <c r="M1588" s="546">
        <v>-1.2200000000000001E-2</v>
      </c>
    </row>
    <row r="1589" spans="10:13" x14ac:dyDescent="0.6">
      <c r="J1589" s="311">
        <v>0</v>
      </c>
      <c r="K1589" s="546">
        <v>-4.0899999999999999E-2</v>
      </c>
      <c r="L1589" s="546">
        <v>-2.9399999999999999E-2</v>
      </c>
      <c r="M1589" s="546">
        <v>-1.2200000000000001E-2</v>
      </c>
    </row>
    <row r="1590" spans="10:13" x14ac:dyDescent="0.6">
      <c r="J1590" s="311">
        <v>0</v>
      </c>
      <c r="K1590" s="546">
        <v>-4.0899999999999999E-2</v>
      </c>
      <c r="L1590" s="546">
        <v>-2.9399999999999999E-2</v>
      </c>
      <c r="M1590" s="546">
        <v>-1.2200000000000001E-2</v>
      </c>
    </row>
    <row r="1591" spans="10:13" x14ac:dyDescent="0.6">
      <c r="J1591" s="311">
        <v>0</v>
      </c>
      <c r="K1591" s="546">
        <v>-4.0899999999999999E-2</v>
      </c>
      <c r="L1591" s="546">
        <v>-2.9399999999999999E-2</v>
      </c>
      <c r="M1591" s="546">
        <v>-1.2200000000000001E-2</v>
      </c>
    </row>
    <row r="1592" spans="10:13" x14ac:dyDescent="0.6">
      <c r="J1592" s="311">
        <v>0</v>
      </c>
      <c r="K1592" s="546">
        <v>-4.0899999999999999E-2</v>
      </c>
      <c r="L1592" s="546">
        <v>-2.9399999999999999E-2</v>
      </c>
      <c r="M1592" s="546">
        <v>-1.2200000000000001E-2</v>
      </c>
    </row>
    <row r="1593" spans="10:13" x14ac:dyDescent="0.6">
      <c r="J1593" s="311">
        <v>0</v>
      </c>
      <c r="K1593" s="546">
        <v>-4.0899999999999999E-2</v>
      </c>
      <c r="L1593" s="546">
        <v>-2.9399999999999999E-2</v>
      </c>
      <c r="M1593" s="546">
        <v>-1.2200000000000001E-2</v>
      </c>
    </row>
    <row r="1594" spans="10:13" x14ac:dyDescent="0.6">
      <c r="J1594" s="311">
        <v>0</v>
      </c>
      <c r="K1594" s="546">
        <v>-4.0899999999999999E-2</v>
      </c>
      <c r="L1594" s="546">
        <v>-2.9399999999999999E-2</v>
      </c>
      <c r="M1594" s="546">
        <v>-1.2200000000000001E-2</v>
      </c>
    </row>
    <row r="1595" spans="10:13" x14ac:dyDescent="0.6">
      <c r="J1595" s="311">
        <v>0</v>
      </c>
      <c r="K1595" s="546">
        <v>-4.0899999999999999E-2</v>
      </c>
      <c r="L1595" s="546">
        <v>-2.9399999999999999E-2</v>
      </c>
      <c r="M1595" s="546">
        <v>-1.2200000000000001E-2</v>
      </c>
    </row>
    <row r="1596" spans="10:13" x14ac:dyDescent="0.6">
      <c r="J1596" s="311">
        <v>0</v>
      </c>
      <c r="K1596" s="546">
        <v>-4.0899999999999999E-2</v>
      </c>
      <c r="L1596" s="546">
        <v>-2.9399999999999999E-2</v>
      </c>
      <c r="M1596" s="546">
        <v>-1.2200000000000001E-2</v>
      </c>
    </row>
    <row r="1597" spans="10:13" x14ac:dyDescent="0.6">
      <c r="J1597" s="311">
        <v>0</v>
      </c>
      <c r="K1597" s="546">
        <v>-4.0899999999999999E-2</v>
      </c>
      <c r="L1597" s="546">
        <v>-2.9399999999999999E-2</v>
      </c>
      <c r="M1597" s="546">
        <v>-1.2200000000000001E-2</v>
      </c>
    </row>
    <row r="1598" spans="10:13" x14ac:dyDescent="0.6">
      <c r="J1598" s="311">
        <v>0</v>
      </c>
      <c r="K1598" s="546">
        <v>-4.0899999999999999E-2</v>
      </c>
      <c r="L1598" s="546">
        <v>-2.9399999999999999E-2</v>
      </c>
      <c r="M1598" s="546">
        <v>-1.2200000000000001E-2</v>
      </c>
    </row>
    <row r="1599" spans="10:13" x14ac:dyDescent="0.6">
      <c r="J1599" s="311">
        <v>0</v>
      </c>
      <c r="K1599" s="546">
        <v>-4.0899999999999999E-2</v>
      </c>
      <c r="L1599" s="546">
        <v>-2.9399999999999999E-2</v>
      </c>
      <c r="M1599" s="546">
        <v>-1.2200000000000001E-2</v>
      </c>
    </row>
    <row r="1600" spans="10:13" x14ac:dyDescent="0.6">
      <c r="J1600" s="311">
        <v>0</v>
      </c>
      <c r="K1600" s="546">
        <v>-4.0899999999999999E-2</v>
      </c>
      <c r="L1600" s="546">
        <v>-2.9399999999999999E-2</v>
      </c>
      <c r="M1600" s="546">
        <v>-1.2200000000000001E-2</v>
      </c>
    </row>
    <row r="1601" spans="10:13" x14ac:dyDescent="0.6">
      <c r="J1601" s="311">
        <v>0</v>
      </c>
      <c r="K1601" s="546">
        <v>-4.0899999999999999E-2</v>
      </c>
      <c r="L1601" s="546">
        <v>-2.9399999999999999E-2</v>
      </c>
      <c r="M1601" s="546">
        <v>-1.2200000000000001E-2</v>
      </c>
    </row>
    <row r="1602" spans="10:13" x14ac:dyDescent="0.6">
      <c r="J1602" s="311">
        <v>0</v>
      </c>
      <c r="K1602" s="546">
        <v>-4.0899999999999999E-2</v>
      </c>
      <c r="L1602" s="546">
        <v>-2.9399999999999999E-2</v>
      </c>
      <c r="M1602" s="546">
        <v>-1.2200000000000001E-2</v>
      </c>
    </row>
    <row r="1603" spans="10:13" x14ac:dyDescent="0.6">
      <c r="J1603" s="311">
        <v>0</v>
      </c>
      <c r="K1603" s="546">
        <v>-4.0899999999999999E-2</v>
      </c>
      <c r="L1603" s="546">
        <v>-2.9399999999999999E-2</v>
      </c>
      <c r="M1603" s="546">
        <v>-1.2200000000000001E-2</v>
      </c>
    </row>
    <row r="1604" spans="10:13" x14ac:dyDescent="0.6">
      <c r="J1604" s="311">
        <v>0</v>
      </c>
      <c r="K1604" s="546">
        <v>-4.0899999999999999E-2</v>
      </c>
      <c r="L1604" s="546">
        <v>-2.9399999999999999E-2</v>
      </c>
      <c r="M1604" s="546">
        <v>-1.2200000000000001E-2</v>
      </c>
    </row>
    <row r="1605" spans="10:13" x14ac:dyDescent="0.6">
      <c r="J1605" s="311">
        <v>0</v>
      </c>
      <c r="K1605" s="546">
        <v>-4.0899999999999999E-2</v>
      </c>
      <c r="L1605" s="546">
        <v>-2.9399999999999999E-2</v>
      </c>
      <c r="M1605" s="546">
        <v>-1.2200000000000001E-2</v>
      </c>
    </row>
    <row r="1606" spans="10:13" x14ac:dyDescent="0.6">
      <c r="J1606" s="311">
        <v>0</v>
      </c>
      <c r="K1606" s="546">
        <v>-4.0899999999999999E-2</v>
      </c>
      <c r="L1606" s="546">
        <v>-2.9399999999999999E-2</v>
      </c>
      <c r="M1606" s="546">
        <v>-1.2200000000000001E-2</v>
      </c>
    </row>
    <row r="1607" spans="10:13" x14ac:dyDescent="0.6">
      <c r="J1607" s="311">
        <v>0</v>
      </c>
      <c r="K1607" s="546">
        <v>-4.0899999999999999E-2</v>
      </c>
      <c r="L1607" s="546">
        <v>-2.9399999999999999E-2</v>
      </c>
      <c r="M1607" s="546">
        <v>-1.2200000000000001E-2</v>
      </c>
    </row>
    <row r="1608" spans="10:13" x14ac:dyDescent="0.6">
      <c r="J1608" s="311">
        <v>0</v>
      </c>
      <c r="K1608" s="546">
        <v>-4.0899999999999999E-2</v>
      </c>
      <c r="L1608" s="546">
        <v>-2.9399999999999999E-2</v>
      </c>
      <c r="M1608" s="546">
        <v>-1.2200000000000001E-2</v>
      </c>
    </row>
    <row r="1609" spans="10:13" x14ac:dyDescent="0.6">
      <c r="J1609" s="311">
        <v>0</v>
      </c>
      <c r="K1609" s="546">
        <v>-4.0899999999999999E-2</v>
      </c>
      <c r="L1609" s="546">
        <v>-2.9399999999999999E-2</v>
      </c>
      <c r="M1609" s="546">
        <v>-1.2200000000000001E-2</v>
      </c>
    </row>
    <row r="1610" spans="10:13" x14ac:dyDescent="0.6">
      <c r="J1610" s="311">
        <v>0</v>
      </c>
      <c r="K1610" s="546">
        <v>-4.0899999999999999E-2</v>
      </c>
      <c r="L1610" s="546">
        <v>-2.9399999999999999E-2</v>
      </c>
      <c r="M1610" s="546">
        <v>-1.2200000000000001E-2</v>
      </c>
    </row>
    <row r="1611" spans="10:13" x14ac:dyDescent="0.6">
      <c r="J1611" s="311">
        <v>0</v>
      </c>
      <c r="K1611" s="546">
        <v>-4.0899999999999999E-2</v>
      </c>
      <c r="L1611" s="546">
        <v>-2.9399999999999999E-2</v>
      </c>
      <c r="M1611" s="546">
        <v>-1.2200000000000001E-2</v>
      </c>
    </row>
    <row r="1612" spans="10:13" x14ac:dyDescent="0.6">
      <c r="J1612" s="311">
        <v>0</v>
      </c>
      <c r="K1612" s="546">
        <v>-4.0899999999999999E-2</v>
      </c>
      <c r="L1612" s="546">
        <v>-2.9399999999999999E-2</v>
      </c>
      <c r="M1612" s="546">
        <v>-1.2200000000000001E-2</v>
      </c>
    </row>
    <row r="1613" spans="10:13" x14ac:dyDescent="0.6">
      <c r="J1613" s="311">
        <v>0</v>
      </c>
      <c r="K1613" s="546">
        <v>-4.0899999999999999E-2</v>
      </c>
      <c r="L1613" s="546">
        <v>-2.9399999999999999E-2</v>
      </c>
      <c r="M1613" s="546">
        <v>-1.2200000000000001E-2</v>
      </c>
    </row>
    <row r="1614" spans="10:13" x14ac:dyDescent="0.6">
      <c r="J1614" s="311">
        <v>0</v>
      </c>
      <c r="K1614" s="546">
        <v>-4.0899999999999999E-2</v>
      </c>
      <c r="L1614" s="546">
        <v>-2.9399999999999999E-2</v>
      </c>
      <c r="M1614" s="546">
        <v>-1.2200000000000001E-2</v>
      </c>
    </row>
    <row r="1615" spans="10:13" x14ac:dyDescent="0.6">
      <c r="J1615" s="311">
        <v>0</v>
      </c>
      <c r="K1615" s="546">
        <v>-4.0899999999999999E-2</v>
      </c>
      <c r="L1615" s="546">
        <v>-2.9399999999999999E-2</v>
      </c>
      <c r="M1615" s="546">
        <v>-1.2200000000000001E-2</v>
      </c>
    </row>
    <row r="1616" spans="10:13" x14ac:dyDescent="0.6">
      <c r="J1616" s="311">
        <v>0</v>
      </c>
      <c r="K1616" s="546">
        <v>-4.0899999999999999E-2</v>
      </c>
      <c r="L1616" s="546">
        <v>-2.9399999999999999E-2</v>
      </c>
      <c r="M1616" s="546">
        <v>-1.2200000000000001E-2</v>
      </c>
    </row>
    <row r="1617" spans="10:13" x14ac:dyDescent="0.6">
      <c r="J1617" s="311">
        <v>0</v>
      </c>
      <c r="K1617" s="546">
        <v>-4.0899999999999999E-2</v>
      </c>
      <c r="L1617" s="546">
        <v>-2.9399999999999999E-2</v>
      </c>
      <c r="M1617" s="546">
        <v>-1.2200000000000001E-2</v>
      </c>
    </row>
    <row r="1618" spans="10:13" x14ac:dyDescent="0.6">
      <c r="J1618" s="311">
        <v>0</v>
      </c>
      <c r="K1618" s="546">
        <v>-4.0899999999999999E-2</v>
      </c>
      <c r="L1618" s="546">
        <v>-2.9399999999999999E-2</v>
      </c>
      <c r="M1618" s="546">
        <v>-1.2200000000000001E-2</v>
      </c>
    </row>
    <row r="1619" spans="10:13" x14ac:dyDescent="0.6">
      <c r="J1619" s="311">
        <v>0</v>
      </c>
      <c r="K1619" s="546">
        <v>-4.0899999999999999E-2</v>
      </c>
      <c r="L1619" s="546">
        <v>-2.9399999999999999E-2</v>
      </c>
      <c r="M1619" s="546">
        <v>-1.2200000000000001E-2</v>
      </c>
    </row>
    <row r="1620" spans="10:13" x14ac:dyDescent="0.6">
      <c r="J1620" s="311">
        <v>0</v>
      </c>
      <c r="K1620" s="546">
        <v>-4.0899999999999999E-2</v>
      </c>
      <c r="L1620" s="546">
        <v>-2.9399999999999999E-2</v>
      </c>
      <c r="M1620" s="546">
        <v>-1.2200000000000001E-2</v>
      </c>
    </row>
    <row r="1621" spans="10:13" x14ac:dyDescent="0.6">
      <c r="J1621" s="311">
        <v>0</v>
      </c>
      <c r="K1621" s="546">
        <v>-4.0899999999999999E-2</v>
      </c>
      <c r="L1621" s="546">
        <v>-2.9399999999999999E-2</v>
      </c>
      <c r="M1621" s="546">
        <v>-1.2200000000000001E-2</v>
      </c>
    </row>
    <row r="1622" spans="10:13" x14ac:dyDescent="0.6">
      <c r="J1622" s="311">
        <v>0</v>
      </c>
      <c r="K1622" s="546">
        <v>-4.0899999999999999E-2</v>
      </c>
      <c r="L1622" s="546">
        <v>-2.9399999999999999E-2</v>
      </c>
      <c r="M1622" s="546">
        <v>-1.2200000000000001E-2</v>
      </c>
    </row>
    <row r="1623" spans="10:13" x14ac:dyDescent="0.6">
      <c r="J1623" s="311">
        <v>0</v>
      </c>
      <c r="K1623" s="546">
        <v>-4.0899999999999999E-2</v>
      </c>
      <c r="L1623" s="546">
        <v>-2.9399999999999999E-2</v>
      </c>
      <c r="M1623" s="546">
        <v>-1.2200000000000001E-2</v>
      </c>
    </row>
    <row r="1624" spans="10:13" x14ac:dyDescent="0.6">
      <c r="J1624" s="311">
        <v>0</v>
      </c>
      <c r="K1624" s="546">
        <v>-4.0899999999999999E-2</v>
      </c>
      <c r="L1624" s="546">
        <v>-2.9399999999999999E-2</v>
      </c>
      <c r="M1624" s="546">
        <v>-1.2200000000000001E-2</v>
      </c>
    </row>
    <row r="1625" spans="10:13" x14ac:dyDescent="0.6">
      <c r="J1625" s="311">
        <v>0</v>
      </c>
      <c r="K1625" s="546">
        <v>-4.0899999999999999E-2</v>
      </c>
      <c r="L1625" s="546">
        <v>-2.9399999999999999E-2</v>
      </c>
      <c r="M1625" s="546">
        <v>-1.2200000000000001E-2</v>
      </c>
    </row>
    <row r="1626" spans="10:13" x14ac:dyDescent="0.6">
      <c r="J1626" s="311">
        <v>0</v>
      </c>
      <c r="K1626" s="546">
        <v>-4.0899999999999999E-2</v>
      </c>
      <c r="L1626" s="546">
        <v>-2.9399999999999999E-2</v>
      </c>
      <c r="M1626" s="546">
        <v>-1.2200000000000001E-2</v>
      </c>
    </row>
    <row r="1627" spans="10:13" x14ac:dyDescent="0.6">
      <c r="J1627" s="311">
        <v>0</v>
      </c>
      <c r="K1627" s="546">
        <v>-4.0899999999999999E-2</v>
      </c>
      <c r="L1627" s="546">
        <v>-2.9399999999999999E-2</v>
      </c>
      <c r="M1627" s="546">
        <v>-1.2200000000000001E-2</v>
      </c>
    </row>
    <row r="1628" spans="10:13" x14ac:dyDescent="0.6">
      <c r="J1628" s="311">
        <v>0</v>
      </c>
      <c r="K1628" s="546">
        <v>-4.0899999999999999E-2</v>
      </c>
      <c r="L1628" s="546">
        <v>-2.9399999999999999E-2</v>
      </c>
      <c r="M1628" s="546">
        <v>-1.2200000000000001E-2</v>
      </c>
    </row>
    <row r="1629" spans="10:13" x14ac:dyDescent="0.6">
      <c r="J1629" s="311">
        <v>0</v>
      </c>
      <c r="K1629" s="546">
        <v>-4.0899999999999999E-2</v>
      </c>
      <c r="L1629" s="546">
        <v>-2.9399999999999999E-2</v>
      </c>
      <c r="M1629" s="546">
        <v>-1.2200000000000001E-2</v>
      </c>
    </row>
    <row r="1630" spans="10:13" x14ac:dyDescent="0.6">
      <c r="J1630" s="311">
        <v>0</v>
      </c>
      <c r="K1630" s="546">
        <v>-4.0899999999999999E-2</v>
      </c>
      <c r="L1630" s="546">
        <v>-2.9399999999999999E-2</v>
      </c>
      <c r="M1630" s="546">
        <v>-1.2200000000000001E-2</v>
      </c>
    </row>
    <row r="1631" spans="10:13" x14ac:dyDescent="0.6">
      <c r="J1631" s="311">
        <v>0</v>
      </c>
      <c r="K1631" s="546">
        <v>-4.0899999999999999E-2</v>
      </c>
      <c r="L1631" s="546">
        <v>-2.9399999999999999E-2</v>
      </c>
      <c r="M1631" s="546">
        <v>-1.2200000000000001E-2</v>
      </c>
    </row>
    <row r="1632" spans="10:13" x14ac:dyDescent="0.6">
      <c r="J1632" s="311">
        <v>0</v>
      </c>
      <c r="K1632" s="546">
        <v>-4.0899999999999999E-2</v>
      </c>
      <c r="L1632" s="546">
        <v>-2.9399999999999999E-2</v>
      </c>
      <c r="M1632" s="546">
        <v>-1.2200000000000001E-2</v>
      </c>
    </row>
    <row r="1633" spans="10:13" x14ac:dyDescent="0.6">
      <c r="J1633" s="311">
        <v>0</v>
      </c>
      <c r="K1633" s="546">
        <v>-4.0899999999999999E-2</v>
      </c>
      <c r="L1633" s="546">
        <v>-2.9399999999999999E-2</v>
      </c>
      <c r="M1633" s="546">
        <v>-1.2200000000000001E-2</v>
      </c>
    </row>
    <row r="1634" spans="10:13" x14ac:dyDescent="0.6">
      <c r="J1634" s="311">
        <v>0</v>
      </c>
      <c r="K1634" s="546">
        <v>-4.0899999999999999E-2</v>
      </c>
      <c r="L1634" s="546">
        <v>-2.9399999999999999E-2</v>
      </c>
      <c r="M1634" s="546">
        <v>-1.2200000000000001E-2</v>
      </c>
    </row>
    <row r="1635" spans="10:13" x14ac:dyDescent="0.6">
      <c r="J1635" s="311">
        <v>0</v>
      </c>
      <c r="K1635" s="546">
        <v>-4.0899999999999999E-2</v>
      </c>
      <c r="L1635" s="546">
        <v>-2.9399999999999999E-2</v>
      </c>
      <c r="M1635" s="546">
        <v>-1.2200000000000001E-2</v>
      </c>
    </row>
    <row r="1636" spans="10:13" x14ac:dyDescent="0.6">
      <c r="J1636" s="311">
        <v>0</v>
      </c>
      <c r="K1636" s="546">
        <v>-4.0899999999999999E-2</v>
      </c>
      <c r="L1636" s="546">
        <v>-2.9399999999999999E-2</v>
      </c>
      <c r="M1636" s="546">
        <v>-1.2200000000000001E-2</v>
      </c>
    </row>
    <row r="1637" spans="10:13" x14ac:dyDescent="0.6">
      <c r="J1637" s="311">
        <v>0</v>
      </c>
      <c r="K1637" s="546">
        <v>-4.0899999999999999E-2</v>
      </c>
      <c r="L1637" s="546">
        <v>-2.9399999999999999E-2</v>
      </c>
      <c r="M1637" s="546">
        <v>-1.2200000000000001E-2</v>
      </c>
    </row>
    <row r="1638" spans="10:13" x14ac:dyDescent="0.6">
      <c r="J1638" s="311">
        <v>0</v>
      </c>
      <c r="K1638" s="546">
        <v>-4.0899999999999999E-2</v>
      </c>
      <c r="L1638" s="546">
        <v>-2.9399999999999999E-2</v>
      </c>
      <c r="M1638" s="546">
        <v>-1.2200000000000001E-2</v>
      </c>
    </row>
    <row r="1639" spans="10:13" x14ac:dyDescent="0.6">
      <c r="J1639" s="311">
        <v>0</v>
      </c>
      <c r="K1639" s="546">
        <v>-4.0899999999999999E-2</v>
      </c>
      <c r="L1639" s="546">
        <v>-2.9399999999999999E-2</v>
      </c>
      <c r="M1639" s="546">
        <v>-1.2200000000000001E-2</v>
      </c>
    </row>
    <row r="1640" spans="10:13" x14ac:dyDescent="0.6">
      <c r="J1640" s="311">
        <v>0</v>
      </c>
      <c r="K1640" s="546">
        <v>-4.0899999999999999E-2</v>
      </c>
      <c r="L1640" s="546">
        <v>-2.9399999999999999E-2</v>
      </c>
      <c r="M1640" s="546">
        <v>-1.2200000000000001E-2</v>
      </c>
    </row>
    <row r="1641" spans="10:13" x14ac:dyDescent="0.6">
      <c r="J1641" s="311">
        <v>0</v>
      </c>
      <c r="K1641" s="546">
        <v>-4.0899999999999999E-2</v>
      </c>
      <c r="L1641" s="546">
        <v>-2.9399999999999999E-2</v>
      </c>
      <c r="M1641" s="546">
        <v>-1.2200000000000001E-2</v>
      </c>
    </row>
    <row r="1642" spans="10:13" x14ac:dyDescent="0.6">
      <c r="J1642" s="311">
        <v>0</v>
      </c>
      <c r="K1642" s="546">
        <v>-4.0899999999999999E-2</v>
      </c>
      <c r="L1642" s="546">
        <v>-2.9399999999999999E-2</v>
      </c>
      <c r="M1642" s="546">
        <v>-1.2200000000000001E-2</v>
      </c>
    </row>
    <row r="1643" spans="10:13" x14ac:dyDescent="0.6">
      <c r="J1643" s="311">
        <v>0</v>
      </c>
      <c r="K1643" s="546">
        <v>-4.0899999999999999E-2</v>
      </c>
      <c r="L1643" s="546">
        <v>-2.9399999999999999E-2</v>
      </c>
      <c r="M1643" s="546">
        <v>-1.2200000000000001E-2</v>
      </c>
    </row>
    <row r="1644" spans="10:13" x14ac:dyDescent="0.6">
      <c r="J1644" s="311">
        <v>0</v>
      </c>
      <c r="K1644" s="546">
        <v>-4.0899999999999999E-2</v>
      </c>
      <c r="L1644" s="546">
        <v>-2.9399999999999999E-2</v>
      </c>
      <c r="M1644" s="546">
        <v>-1.2200000000000001E-2</v>
      </c>
    </row>
    <row r="1645" spans="10:13" x14ac:dyDescent="0.6">
      <c r="J1645" s="311">
        <v>0</v>
      </c>
      <c r="K1645" s="546">
        <v>-4.0899999999999999E-2</v>
      </c>
      <c r="L1645" s="546">
        <v>-2.9399999999999999E-2</v>
      </c>
      <c r="M1645" s="546">
        <v>-1.2200000000000001E-2</v>
      </c>
    </row>
    <row r="1646" spans="10:13" x14ac:dyDescent="0.6">
      <c r="J1646" s="311">
        <v>0</v>
      </c>
      <c r="K1646" s="546">
        <v>-4.0899999999999999E-2</v>
      </c>
      <c r="L1646" s="546">
        <v>-2.9399999999999999E-2</v>
      </c>
      <c r="M1646" s="546">
        <v>-1.2200000000000001E-2</v>
      </c>
    </row>
    <row r="1647" spans="10:13" x14ac:dyDescent="0.6">
      <c r="J1647" s="311">
        <v>0</v>
      </c>
      <c r="K1647" s="546">
        <v>-4.0899999999999999E-2</v>
      </c>
      <c r="L1647" s="546">
        <v>-2.9399999999999999E-2</v>
      </c>
      <c r="M1647" s="546">
        <v>-1.2200000000000001E-2</v>
      </c>
    </row>
    <row r="1648" spans="10:13" x14ac:dyDescent="0.6">
      <c r="J1648" s="311">
        <v>0</v>
      </c>
      <c r="K1648" s="546">
        <v>-4.0899999999999999E-2</v>
      </c>
      <c r="L1648" s="546">
        <v>-2.9399999999999999E-2</v>
      </c>
      <c r="M1648" s="546">
        <v>-1.2200000000000001E-2</v>
      </c>
    </row>
    <row r="1649" spans="10:13" x14ac:dyDescent="0.6">
      <c r="J1649" s="311">
        <v>0</v>
      </c>
      <c r="K1649" s="546">
        <v>-4.0899999999999999E-2</v>
      </c>
      <c r="L1649" s="546">
        <v>-2.9399999999999999E-2</v>
      </c>
      <c r="M1649" s="546">
        <v>-1.2200000000000001E-2</v>
      </c>
    </row>
    <row r="1650" spans="10:13" x14ac:dyDescent="0.6">
      <c r="J1650" s="311">
        <v>0</v>
      </c>
      <c r="K1650" s="546">
        <v>-4.0899999999999999E-2</v>
      </c>
      <c r="L1650" s="546">
        <v>-2.9399999999999999E-2</v>
      </c>
      <c r="M1650" s="546">
        <v>-1.2200000000000001E-2</v>
      </c>
    </row>
    <row r="1651" spans="10:13" x14ac:dyDescent="0.6">
      <c r="J1651" s="311">
        <v>0</v>
      </c>
      <c r="K1651" s="546">
        <v>-4.0899999999999999E-2</v>
      </c>
      <c r="L1651" s="546">
        <v>-2.9399999999999999E-2</v>
      </c>
      <c r="M1651" s="546">
        <v>-1.2200000000000001E-2</v>
      </c>
    </row>
    <row r="1652" spans="10:13" x14ac:dyDescent="0.6">
      <c r="J1652" s="311">
        <v>0</v>
      </c>
      <c r="K1652" s="546">
        <v>-4.0899999999999999E-2</v>
      </c>
      <c r="L1652" s="546">
        <v>-2.9399999999999999E-2</v>
      </c>
      <c r="M1652" s="546">
        <v>-1.2200000000000001E-2</v>
      </c>
    </row>
    <row r="1653" spans="10:13" x14ac:dyDescent="0.6">
      <c r="J1653" s="311">
        <v>0</v>
      </c>
      <c r="K1653" s="546">
        <v>-4.0899999999999999E-2</v>
      </c>
      <c r="L1653" s="546">
        <v>-2.9399999999999999E-2</v>
      </c>
      <c r="M1653" s="546">
        <v>-1.2200000000000001E-2</v>
      </c>
    </row>
    <row r="1654" spans="10:13" x14ac:dyDescent="0.6">
      <c r="J1654" s="311">
        <v>0</v>
      </c>
      <c r="K1654" s="546">
        <v>-4.0899999999999999E-2</v>
      </c>
      <c r="L1654" s="546">
        <v>-2.9399999999999999E-2</v>
      </c>
      <c r="M1654" s="546">
        <v>-1.2200000000000001E-2</v>
      </c>
    </row>
    <row r="1655" spans="10:13" x14ac:dyDescent="0.6">
      <c r="J1655" s="311">
        <v>0</v>
      </c>
      <c r="K1655" s="546">
        <v>-4.0899999999999999E-2</v>
      </c>
      <c r="L1655" s="546">
        <v>-2.9399999999999999E-2</v>
      </c>
      <c r="M1655" s="546">
        <v>-1.2200000000000001E-2</v>
      </c>
    </row>
    <row r="1656" spans="10:13" x14ac:dyDescent="0.6">
      <c r="J1656" s="311">
        <v>0</v>
      </c>
      <c r="K1656" s="546">
        <v>-4.0899999999999999E-2</v>
      </c>
      <c r="L1656" s="546">
        <v>-2.9399999999999999E-2</v>
      </c>
      <c r="M1656" s="546">
        <v>-1.2200000000000001E-2</v>
      </c>
    </row>
    <row r="1657" spans="10:13" x14ac:dyDescent="0.6">
      <c r="J1657" s="311">
        <v>0</v>
      </c>
      <c r="K1657" s="546">
        <v>-4.0899999999999999E-2</v>
      </c>
      <c r="L1657" s="546">
        <v>-2.9399999999999999E-2</v>
      </c>
      <c r="M1657" s="546">
        <v>-1.2200000000000001E-2</v>
      </c>
    </row>
    <row r="1658" spans="10:13" x14ac:dyDescent="0.6">
      <c r="J1658" s="311">
        <v>0</v>
      </c>
      <c r="K1658" s="546">
        <v>-4.0899999999999999E-2</v>
      </c>
      <c r="L1658" s="546">
        <v>-2.9399999999999999E-2</v>
      </c>
      <c r="M1658" s="546">
        <v>-1.2200000000000001E-2</v>
      </c>
    </row>
    <row r="1659" spans="10:13" x14ac:dyDescent="0.6">
      <c r="J1659" s="311">
        <v>0</v>
      </c>
      <c r="K1659" s="546">
        <v>-4.0899999999999999E-2</v>
      </c>
      <c r="L1659" s="546">
        <v>-2.9399999999999999E-2</v>
      </c>
      <c r="M1659" s="546">
        <v>-1.2200000000000001E-2</v>
      </c>
    </row>
    <row r="1660" spans="10:13" x14ac:dyDescent="0.6">
      <c r="J1660" s="311">
        <v>0</v>
      </c>
      <c r="K1660" s="546">
        <v>-4.0899999999999999E-2</v>
      </c>
      <c r="L1660" s="546">
        <v>-2.9399999999999999E-2</v>
      </c>
      <c r="M1660" s="546">
        <v>-1.2200000000000001E-2</v>
      </c>
    </row>
    <row r="1661" spans="10:13" x14ac:dyDescent="0.6">
      <c r="J1661" s="311">
        <v>0</v>
      </c>
      <c r="K1661" s="546">
        <v>-4.0899999999999999E-2</v>
      </c>
      <c r="L1661" s="546">
        <v>-2.9399999999999999E-2</v>
      </c>
      <c r="M1661" s="546">
        <v>-1.2200000000000001E-2</v>
      </c>
    </row>
    <row r="1662" spans="10:13" x14ac:dyDescent="0.6">
      <c r="J1662" s="311">
        <v>0</v>
      </c>
      <c r="K1662" s="546">
        <v>-4.0899999999999999E-2</v>
      </c>
      <c r="L1662" s="546">
        <v>-2.9399999999999999E-2</v>
      </c>
      <c r="M1662" s="546">
        <v>-1.2200000000000001E-2</v>
      </c>
    </row>
    <row r="1663" spans="10:13" x14ac:dyDescent="0.6">
      <c r="J1663" s="311">
        <v>0</v>
      </c>
      <c r="K1663" s="546">
        <v>-4.0899999999999999E-2</v>
      </c>
      <c r="L1663" s="546">
        <v>-2.9399999999999999E-2</v>
      </c>
      <c r="M1663" s="546">
        <v>-1.2200000000000001E-2</v>
      </c>
    </row>
    <row r="1664" spans="10:13" x14ac:dyDescent="0.6">
      <c r="J1664" s="311">
        <v>0</v>
      </c>
      <c r="K1664" s="546">
        <v>-4.0899999999999999E-2</v>
      </c>
      <c r="L1664" s="546">
        <v>-2.9399999999999999E-2</v>
      </c>
      <c r="M1664" s="546">
        <v>-1.2200000000000001E-2</v>
      </c>
    </row>
    <row r="1665" spans="10:13" x14ac:dyDescent="0.6">
      <c r="J1665" s="311">
        <v>0</v>
      </c>
      <c r="K1665" s="546">
        <v>-4.0899999999999999E-2</v>
      </c>
      <c r="L1665" s="546">
        <v>-2.9399999999999999E-2</v>
      </c>
      <c r="M1665" s="546">
        <v>-1.2200000000000001E-2</v>
      </c>
    </row>
    <row r="1666" spans="10:13" x14ac:dyDescent="0.6">
      <c r="J1666" s="311">
        <v>0</v>
      </c>
      <c r="K1666" s="546">
        <v>-4.0899999999999999E-2</v>
      </c>
      <c r="L1666" s="546">
        <v>-2.9399999999999999E-2</v>
      </c>
      <c r="M1666" s="546">
        <v>-1.2200000000000001E-2</v>
      </c>
    </row>
    <row r="1667" spans="10:13" x14ac:dyDescent="0.6">
      <c r="J1667" s="311">
        <v>0</v>
      </c>
      <c r="K1667" s="546">
        <v>-4.0899999999999999E-2</v>
      </c>
      <c r="L1667" s="546">
        <v>-2.9399999999999999E-2</v>
      </c>
      <c r="M1667" s="546">
        <v>-1.2200000000000001E-2</v>
      </c>
    </row>
    <row r="1668" spans="10:13" x14ac:dyDescent="0.6">
      <c r="J1668" s="311">
        <v>0</v>
      </c>
      <c r="K1668" s="546">
        <v>-4.0899999999999999E-2</v>
      </c>
      <c r="L1668" s="546">
        <v>-2.9399999999999999E-2</v>
      </c>
      <c r="M1668" s="546">
        <v>-1.2200000000000001E-2</v>
      </c>
    </row>
    <row r="1669" spans="10:13" x14ac:dyDescent="0.6">
      <c r="J1669" s="311">
        <v>0</v>
      </c>
      <c r="K1669" s="546">
        <v>-4.0899999999999999E-2</v>
      </c>
      <c r="L1669" s="546">
        <v>-2.9399999999999999E-2</v>
      </c>
      <c r="M1669" s="546">
        <v>-1.2200000000000001E-2</v>
      </c>
    </row>
    <row r="1670" spans="10:13" x14ac:dyDescent="0.6">
      <c r="J1670" s="311">
        <v>0</v>
      </c>
      <c r="K1670" s="546">
        <v>-4.0899999999999999E-2</v>
      </c>
      <c r="L1670" s="546">
        <v>-2.9399999999999999E-2</v>
      </c>
      <c r="M1670" s="546">
        <v>-1.2200000000000001E-2</v>
      </c>
    </row>
    <row r="1671" spans="10:13" x14ac:dyDescent="0.6">
      <c r="J1671" s="311">
        <v>0</v>
      </c>
      <c r="K1671" s="546">
        <v>-4.0899999999999999E-2</v>
      </c>
      <c r="L1671" s="546">
        <v>-2.9399999999999999E-2</v>
      </c>
      <c r="M1671" s="546">
        <v>-1.2200000000000001E-2</v>
      </c>
    </row>
    <row r="1672" spans="10:13" x14ac:dyDescent="0.6">
      <c r="J1672" s="311">
        <v>0</v>
      </c>
      <c r="K1672" s="546">
        <v>-4.0899999999999999E-2</v>
      </c>
      <c r="L1672" s="546">
        <v>-2.9399999999999999E-2</v>
      </c>
      <c r="M1672" s="546">
        <v>-1.2200000000000001E-2</v>
      </c>
    </row>
    <row r="1673" spans="10:13" x14ac:dyDescent="0.6">
      <c r="J1673" s="311">
        <v>0</v>
      </c>
      <c r="K1673" s="546">
        <v>-4.0899999999999999E-2</v>
      </c>
      <c r="L1673" s="546">
        <v>-2.9399999999999999E-2</v>
      </c>
      <c r="M1673" s="546">
        <v>-1.2200000000000001E-2</v>
      </c>
    </row>
    <row r="1674" spans="10:13" x14ac:dyDescent="0.6">
      <c r="J1674" s="311">
        <v>0</v>
      </c>
      <c r="K1674" s="546">
        <v>-4.0899999999999999E-2</v>
      </c>
      <c r="L1674" s="546">
        <v>-2.9399999999999999E-2</v>
      </c>
      <c r="M1674" s="546">
        <v>-1.2200000000000001E-2</v>
      </c>
    </row>
    <row r="1675" spans="10:13" x14ac:dyDescent="0.6">
      <c r="J1675" s="311">
        <v>0</v>
      </c>
      <c r="K1675" s="546">
        <v>-4.0899999999999999E-2</v>
      </c>
      <c r="L1675" s="546">
        <v>-2.9399999999999999E-2</v>
      </c>
      <c r="M1675" s="546">
        <v>-1.2200000000000001E-2</v>
      </c>
    </row>
    <row r="1676" spans="10:13" x14ac:dyDescent="0.6">
      <c r="J1676" s="311">
        <v>0</v>
      </c>
      <c r="K1676" s="546">
        <v>-4.0899999999999999E-2</v>
      </c>
      <c r="L1676" s="546">
        <v>-2.9399999999999999E-2</v>
      </c>
      <c r="M1676" s="546">
        <v>-1.2200000000000001E-2</v>
      </c>
    </row>
    <row r="1677" spans="10:13" x14ac:dyDescent="0.6">
      <c r="J1677" s="311">
        <v>0</v>
      </c>
      <c r="K1677" s="546">
        <v>-4.0899999999999999E-2</v>
      </c>
      <c r="L1677" s="546">
        <v>-2.9399999999999999E-2</v>
      </c>
      <c r="M1677" s="546">
        <v>-1.2200000000000001E-2</v>
      </c>
    </row>
    <row r="1678" spans="10:13" x14ac:dyDescent="0.6">
      <c r="J1678" s="311">
        <v>0</v>
      </c>
      <c r="K1678" s="546">
        <v>-4.0899999999999999E-2</v>
      </c>
      <c r="L1678" s="546">
        <v>-2.9399999999999999E-2</v>
      </c>
      <c r="M1678" s="546">
        <v>-1.2200000000000001E-2</v>
      </c>
    </row>
    <row r="1679" spans="10:13" x14ac:dyDescent="0.6">
      <c r="J1679" s="311">
        <v>0</v>
      </c>
      <c r="K1679" s="546">
        <v>-4.0899999999999999E-2</v>
      </c>
      <c r="L1679" s="546">
        <v>-2.9399999999999999E-2</v>
      </c>
      <c r="M1679" s="546">
        <v>-1.2200000000000001E-2</v>
      </c>
    </row>
    <row r="1680" spans="10:13" x14ac:dyDescent="0.6">
      <c r="J1680" s="311">
        <v>0</v>
      </c>
      <c r="K1680" s="546">
        <v>-4.0899999999999999E-2</v>
      </c>
      <c r="L1680" s="546">
        <v>-2.9399999999999999E-2</v>
      </c>
      <c r="M1680" s="546">
        <v>-1.2200000000000001E-2</v>
      </c>
    </row>
    <row r="1681" spans="10:13" x14ac:dyDescent="0.6">
      <c r="J1681" s="311">
        <v>0</v>
      </c>
      <c r="K1681" s="546">
        <v>-4.0899999999999999E-2</v>
      </c>
      <c r="L1681" s="546">
        <v>-2.9399999999999999E-2</v>
      </c>
      <c r="M1681" s="546">
        <v>-1.2200000000000001E-2</v>
      </c>
    </row>
    <row r="1682" spans="10:13" x14ac:dyDescent="0.6">
      <c r="J1682" s="311">
        <v>0</v>
      </c>
      <c r="K1682" s="546">
        <v>-4.0899999999999999E-2</v>
      </c>
      <c r="L1682" s="546">
        <v>-2.9399999999999999E-2</v>
      </c>
      <c r="M1682" s="546">
        <v>-1.2200000000000001E-2</v>
      </c>
    </row>
    <row r="1683" spans="10:13" x14ac:dyDescent="0.6">
      <c r="J1683" s="311">
        <v>0</v>
      </c>
      <c r="K1683" s="546">
        <v>-4.0899999999999999E-2</v>
      </c>
      <c r="L1683" s="546">
        <v>-2.9399999999999999E-2</v>
      </c>
      <c r="M1683" s="546">
        <v>-1.2200000000000001E-2</v>
      </c>
    </row>
    <row r="1684" spans="10:13" x14ac:dyDescent="0.6">
      <c r="J1684" s="311">
        <v>0</v>
      </c>
      <c r="K1684" s="546">
        <v>-4.0899999999999999E-2</v>
      </c>
      <c r="L1684" s="546">
        <v>-2.9399999999999999E-2</v>
      </c>
      <c r="M1684" s="546">
        <v>-1.2200000000000001E-2</v>
      </c>
    </row>
    <row r="1685" spans="10:13" x14ac:dyDescent="0.6">
      <c r="J1685" s="311">
        <v>0</v>
      </c>
      <c r="K1685" s="546">
        <v>-4.0899999999999999E-2</v>
      </c>
      <c r="L1685" s="546">
        <v>-2.9399999999999999E-2</v>
      </c>
      <c r="M1685" s="546">
        <v>-1.2200000000000001E-2</v>
      </c>
    </row>
    <row r="1686" spans="10:13" x14ac:dyDescent="0.6">
      <c r="J1686" s="311">
        <v>0</v>
      </c>
      <c r="K1686" s="546">
        <v>-4.0899999999999999E-2</v>
      </c>
      <c r="L1686" s="546">
        <v>-2.9399999999999999E-2</v>
      </c>
      <c r="M1686" s="546">
        <v>-1.2200000000000001E-2</v>
      </c>
    </row>
    <row r="1687" spans="10:13" x14ac:dyDescent="0.6">
      <c r="J1687" s="311">
        <v>0</v>
      </c>
      <c r="K1687" s="546">
        <v>-4.0899999999999999E-2</v>
      </c>
      <c r="L1687" s="546">
        <v>-2.9399999999999999E-2</v>
      </c>
      <c r="M1687" s="546">
        <v>-1.2200000000000001E-2</v>
      </c>
    </row>
    <row r="1688" spans="10:13" x14ac:dyDescent="0.6">
      <c r="J1688" s="311">
        <v>0</v>
      </c>
      <c r="K1688" s="546">
        <v>-4.0899999999999999E-2</v>
      </c>
      <c r="L1688" s="546">
        <v>-2.9399999999999999E-2</v>
      </c>
      <c r="M1688" s="546">
        <v>-1.2200000000000001E-2</v>
      </c>
    </row>
    <row r="1689" spans="10:13" x14ac:dyDescent="0.6">
      <c r="J1689" s="311">
        <v>0</v>
      </c>
      <c r="K1689" s="546">
        <v>-4.0899999999999999E-2</v>
      </c>
      <c r="L1689" s="546">
        <v>-2.9399999999999999E-2</v>
      </c>
      <c r="M1689" s="546">
        <v>-1.2200000000000001E-2</v>
      </c>
    </row>
    <row r="1690" spans="10:13" x14ac:dyDescent="0.6">
      <c r="J1690" s="311">
        <v>0</v>
      </c>
      <c r="K1690" s="546">
        <v>-4.0899999999999999E-2</v>
      </c>
      <c r="L1690" s="546">
        <v>-2.9399999999999999E-2</v>
      </c>
      <c r="M1690" s="546">
        <v>-1.2200000000000001E-2</v>
      </c>
    </row>
    <row r="1691" spans="10:13" x14ac:dyDescent="0.6">
      <c r="J1691" s="311">
        <v>0</v>
      </c>
      <c r="K1691" s="546">
        <v>-4.0899999999999999E-2</v>
      </c>
      <c r="L1691" s="546">
        <v>-2.9399999999999999E-2</v>
      </c>
      <c r="M1691" s="546">
        <v>-1.2200000000000001E-2</v>
      </c>
    </row>
    <row r="1692" spans="10:13" x14ac:dyDescent="0.6">
      <c r="J1692" s="311">
        <v>0</v>
      </c>
      <c r="K1692" s="546">
        <v>-4.0899999999999999E-2</v>
      </c>
      <c r="L1692" s="546">
        <v>-2.9399999999999999E-2</v>
      </c>
      <c r="M1692" s="546">
        <v>-1.2200000000000001E-2</v>
      </c>
    </row>
    <row r="1693" spans="10:13" x14ac:dyDescent="0.6">
      <c r="J1693" s="311">
        <v>0</v>
      </c>
      <c r="K1693" s="546">
        <v>-4.0899999999999999E-2</v>
      </c>
      <c r="L1693" s="546">
        <v>-2.9399999999999999E-2</v>
      </c>
      <c r="M1693" s="546">
        <v>-1.2200000000000001E-2</v>
      </c>
    </row>
    <row r="1694" spans="10:13" x14ac:dyDescent="0.6">
      <c r="J1694" s="311">
        <v>0</v>
      </c>
      <c r="K1694" s="546">
        <v>-4.0899999999999999E-2</v>
      </c>
      <c r="L1694" s="546">
        <v>-2.9399999999999999E-2</v>
      </c>
      <c r="M1694" s="546">
        <v>-1.2200000000000001E-2</v>
      </c>
    </row>
    <row r="1695" spans="10:13" x14ac:dyDescent="0.6">
      <c r="J1695" s="311">
        <v>0</v>
      </c>
      <c r="K1695" s="546">
        <v>-4.0899999999999999E-2</v>
      </c>
      <c r="L1695" s="546">
        <v>-2.9399999999999999E-2</v>
      </c>
      <c r="M1695" s="546">
        <v>-1.2200000000000001E-2</v>
      </c>
    </row>
    <row r="1696" spans="10:13" x14ac:dyDescent="0.6">
      <c r="J1696" s="311">
        <v>0</v>
      </c>
      <c r="K1696" s="546">
        <v>-4.0899999999999999E-2</v>
      </c>
      <c r="L1696" s="546">
        <v>-2.9399999999999999E-2</v>
      </c>
      <c r="M1696" s="546">
        <v>-1.2200000000000001E-2</v>
      </c>
    </row>
    <row r="1697" spans="10:13" x14ac:dyDescent="0.6">
      <c r="J1697" s="311">
        <v>0</v>
      </c>
      <c r="K1697" s="546">
        <v>-4.0899999999999999E-2</v>
      </c>
      <c r="L1697" s="546">
        <v>-2.9399999999999999E-2</v>
      </c>
      <c r="M1697" s="546">
        <v>-1.2200000000000001E-2</v>
      </c>
    </row>
    <row r="1698" spans="10:13" x14ac:dyDescent="0.6">
      <c r="J1698" s="311">
        <v>0</v>
      </c>
      <c r="K1698" s="546">
        <v>-4.0899999999999999E-2</v>
      </c>
      <c r="L1698" s="546">
        <v>-2.9399999999999999E-2</v>
      </c>
      <c r="M1698" s="546">
        <v>-1.2200000000000001E-2</v>
      </c>
    </row>
    <row r="1699" spans="10:13" x14ac:dyDescent="0.6">
      <c r="J1699" s="311">
        <v>0</v>
      </c>
      <c r="K1699" s="546">
        <v>-4.0899999999999999E-2</v>
      </c>
      <c r="L1699" s="546">
        <v>-2.9399999999999999E-2</v>
      </c>
      <c r="M1699" s="546">
        <v>-1.2200000000000001E-2</v>
      </c>
    </row>
    <row r="1700" spans="10:13" x14ac:dyDescent="0.6">
      <c r="J1700" s="311">
        <v>0</v>
      </c>
      <c r="K1700" s="546">
        <v>-4.0899999999999999E-2</v>
      </c>
      <c r="L1700" s="546">
        <v>-2.9399999999999999E-2</v>
      </c>
      <c r="M1700" s="546">
        <v>-1.2200000000000001E-2</v>
      </c>
    </row>
    <row r="1701" spans="10:13" x14ac:dyDescent="0.6">
      <c r="J1701" s="311">
        <v>0</v>
      </c>
      <c r="K1701" s="546">
        <v>-4.0899999999999999E-2</v>
      </c>
      <c r="L1701" s="546">
        <v>-2.9399999999999999E-2</v>
      </c>
      <c r="M1701" s="546">
        <v>-1.2200000000000001E-2</v>
      </c>
    </row>
    <row r="1702" spans="10:13" x14ac:dyDescent="0.6">
      <c r="J1702" s="311">
        <v>0</v>
      </c>
      <c r="K1702" s="546">
        <v>-4.0899999999999999E-2</v>
      </c>
      <c r="L1702" s="546">
        <v>-2.9399999999999999E-2</v>
      </c>
      <c r="M1702" s="546">
        <v>-1.2200000000000001E-2</v>
      </c>
    </row>
    <row r="1703" spans="10:13" x14ac:dyDescent="0.6">
      <c r="J1703" s="311">
        <v>0</v>
      </c>
      <c r="K1703" s="546">
        <v>-4.0899999999999999E-2</v>
      </c>
      <c r="L1703" s="546">
        <v>-2.9399999999999999E-2</v>
      </c>
      <c r="M1703" s="546">
        <v>-1.2200000000000001E-2</v>
      </c>
    </row>
    <row r="1704" spans="10:13" x14ac:dyDescent="0.6">
      <c r="J1704" s="311">
        <v>0</v>
      </c>
      <c r="K1704" s="546">
        <v>-4.0899999999999999E-2</v>
      </c>
      <c r="L1704" s="546">
        <v>-2.9399999999999999E-2</v>
      </c>
      <c r="M1704" s="546">
        <v>-1.2200000000000001E-2</v>
      </c>
    </row>
    <row r="1705" spans="10:13" x14ac:dyDescent="0.6">
      <c r="J1705" s="311">
        <v>0</v>
      </c>
      <c r="K1705" s="546">
        <v>-4.0899999999999999E-2</v>
      </c>
      <c r="L1705" s="546">
        <v>-2.9399999999999999E-2</v>
      </c>
      <c r="M1705" s="546">
        <v>-1.2200000000000001E-2</v>
      </c>
    </row>
    <row r="1706" spans="10:13" x14ac:dyDescent="0.6">
      <c r="J1706" s="311">
        <v>0</v>
      </c>
      <c r="K1706" s="546">
        <v>-4.0899999999999999E-2</v>
      </c>
      <c r="L1706" s="546">
        <v>-2.9399999999999999E-2</v>
      </c>
      <c r="M1706" s="546">
        <v>-1.2200000000000001E-2</v>
      </c>
    </row>
    <row r="1707" spans="10:13" x14ac:dyDescent="0.6">
      <c r="J1707" s="311">
        <v>0</v>
      </c>
      <c r="K1707" s="546">
        <v>-4.0899999999999999E-2</v>
      </c>
      <c r="L1707" s="546">
        <v>-2.9399999999999999E-2</v>
      </c>
      <c r="M1707" s="546">
        <v>-1.2200000000000001E-2</v>
      </c>
    </row>
    <row r="1708" spans="10:13" x14ac:dyDescent="0.6">
      <c r="J1708" s="311">
        <v>0</v>
      </c>
      <c r="K1708" s="546">
        <v>-4.0899999999999999E-2</v>
      </c>
      <c r="L1708" s="546">
        <v>-2.9399999999999999E-2</v>
      </c>
      <c r="M1708" s="546">
        <v>-1.2200000000000001E-2</v>
      </c>
    </row>
    <row r="1709" spans="10:13" x14ac:dyDescent="0.6">
      <c r="J1709" s="311">
        <v>0</v>
      </c>
      <c r="K1709" s="546">
        <v>-4.0899999999999999E-2</v>
      </c>
      <c r="L1709" s="546">
        <v>-2.9399999999999999E-2</v>
      </c>
      <c r="M1709" s="546">
        <v>-1.2200000000000001E-2</v>
      </c>
    </row>
    <row r="1710" spans="10:13" x14ac:dyDescent="0.6">
      <c r="J1710" s="311">
        <v>0</v>
      </c>
      <c r="K1710" s="546">
        <v>-4.0899999999999999E-2</v>
      </c>
      <c r="L1710" s="546">
        <v>-2.9399999999999999E-2</v>
      </c>
      <c r="M1710" s="546">
        <v>-1.2200000000000001E-2</v>
      </c>
    </row>
    <row r="1711" spans="10:13" x14ac:dyDescent="0.6">
      <c r="J1711" s="311">
        <v>0</v>
      </c>
      <c r="K1711" s="546">
        <v>-4.0899999999999999E-2</v>
      </c>
      <c r="L1711" s="546">
        <v>-2.9399999999999999E-2</v>
      </c>
      <c r="M1711" s="546">
        <v>-1.2200000000000001E-2</v>
      </c>
    </row>
    <row r="1712" spans="10:13" x14ac:dyDescent="0.6">
      <c r="J1712" s="311">
        <v>0</v>
      </c>
      <c r="K1712" s="546">
        <v>-4.0899999999999999E-2</v>
      </c>
      <c r="L1712" s="546">
        <v>-2.9399999999999999E-2</v>
      </c>
      <c r="M1712" s="546">
        <v>-1.2200000000000001E-2</v>
      </c>
    </row>
    <row r="1713" spans="10:13" x14ac:dyDescent="0.6">
      <c r="J1713" s="311">
        <v>0</v>
      </c>
      <c r="K1713" s="546">
        <v>-4.0899999999999999E-2</v>
      </c>
      <c r="L1713" s="546">
        <v>-2.9399999999999999E-2</v>
      </c>
      <c r="M1713" s="546">
        <v>-1.2200000000000001E-2</v>
      </c>
    </row>
    <row r="1714" spans="10:13" x14ac:dyDescent="0.6">
      <c r="J1714" s="311">
        <v>0</v>
      </c>
      <c r="K1714" s="546">
        <v>-4.0899999999999999E-2</v>
      </c>
      <c r="L1714" s="546">
        <v>-2.9399999999999999E-2</v>
      </c>
      <c r="M1714" s="546">
        <v>-1.2200000000000001E-2</v>
      </c>
    </row>
    <row r="1715" spans="10:13" x14ac:dyDescent="0.6">
      <c r="J1715" s="311">
        <v>0</v>
      </c>
      <c r="K1715" s="546">
        <v>-4.0899999999999999E-2</v>
      </c>
      <c r="L1715" s="546">
        <v>-2.9399999999999999E-2</v>
      </c>
      <c r="M1715" s="546">
        <v>-1.2200000000000001E-2</v>
      </c>
    </row>
    <row r="1716" spans="10:13" x14ac:dyDescent="0.6">
      <c r="J1716" s="311">
        <v>0</v>
      </c>
      <c r="K1716" s="546">
        <v>-4.0899999999999999E-2</v>
      </c>
      <c r="L1716" s="546">
        <v>-2.9399999999999999E-2</v>
      </c>
      <c r="M1716" s="546">
        <v>-1.2200000000000001E-2</v>
      </c>
    </row>
    <row r="1717" spans="10:13" x14ac:dyDescent="0.6">
      <c r="J1717" s="311">
        <v>0</v>
      </c>
      <c r="K1717" s="546">
        <v>-4.0899999999999999E-2</v>
      </c>
      <c r="L1717" s="546">
        <v>-2.9399999999999999E-2</v>
      </c>
      <c r="M1717" s="546">
        <v>-1.2200000000000001E-2</v>
      </c>
    </row>
    <row r="1718" spans="10:13" x14ac:dyDescent="0.6">
      <c r="J1718" s="311">
        <v>0</v>
      </c>
      <c r="K1718" s="546">
        <v>-4.0899999999999999E-2</v>
      </c>
      <c r="L1718" s="546">
        <v>-2.9399999999999999E-2</v>
      </c>
      <c r="M1718" s="546">
        <v>-1.2200000000000001E-2</v>
      </c>
    </row>
    <row r="1719" spans="10:13" x14ac:dyDescent="0.6">
      <c r="J1719" s="311">
        <v>0</v>
      </c>
      <c r="K1719" s="546">
        <v>-4.0899999999999999E-2</v>
      </c>
      <c r="L1719" s="546">
        <v>-2.9399999999999999E-2</v>
      </c>
      <c r="M1719" s="546">
        <v>-1.2200000000000001E-2</v>
      </c>
    </row>
    <row r="1720" spans="10:13" x14ac:dyDescent="0.6">
      <c r="J1720" s="311">
        <v>0</v>
      </c>
      <c r="K1720" s="546">
        <v>-4.0899999999999999E-2</v>
      </c>
      <c r="L1720" s="546">
        <v>-2.9399999999999999E-2</v>
      </c>
      <c r="M1720" s="546">
        <v>-1.2200000000000001E-2</v>
      </c>
    </row>
    <row r="1721" spans="10:13" x14ac:dyDescent="0.6">
      <c r="J1721" s="311">
        <v>0</v>
      </c>
      <c r="K1721" s="546">
        <v>-4.0899999999999999E-2</v>
      </c>
      <c r="L1721" s="546">
        <v>-2.9399999999999999E-2</v>
      </c>
      <c r="M1721" s="546">
        <v>-1.2200000000000001E-2</v>
      </c>
    </row>
    <row r="1722" spans="10:13" x14ac:dyDescent="0.6">
      <c r="J1722" s="311">
        <v>0</v>
      </c>
      <c r="K1722" s="546">
        <v>-4.0899999999999999E-2</v>
      </c>
      <c r="L1722" s="546">
        <v>-2.9399999999999999E-2</v>
      </c>
      <c r="M1722" s="546">
        <v>-1.2200000000000001E-2</v>
      </c>
    </row>
    <row r="1723" spans="10:13" x14ac:dyDescent="0.6">
      <c r="J1723" s="311">
        <v>0</v>
      </c>
      <c r="K1723" s="546">
        <v>-4.0899999999999999E-2</v>
      </c>
      <c r="L1723" s="546">
        <v>-2.9399999999999999E-2</v>
      </c>
      <c r="M1723" s="546">
        <v>-1.2200000000000001E-2</v>
      </c>
    </row>
    <row r="1724" spans="10:13" x14ac:dyDescent="0.6">
      <c r="J1724" s="311">
        <v>0</v>
      </c>
      <c r="K1724" s="546">
        <v>-4.0899999999999999E-2</v>
      </c>
      <c r="L1724" s="546">
        <v>-2.9399999999999999E-2</v>
      </c>
      <c r="M1724" s="546">
        <v>-1.2200000000000001E-2</v>
      </c>
    </row>
    <row r="1725" spans="10:13" x14ac:dyDescent="0.6">
      <c r="J1725" s="311">
        <v>0</v>
      </c>
      <c r="K1725" s="546">
        <v>-4.0899999999999999E-2</v>
      </c>
      <c r="L1725" s="546">
        <v>-2.9399999999999999E-2</v>
      </c>
      <c r="M1725" s="546">
        <v>-1.2200000000000001E-2</v>
      </c>
    </row>
    <row r="1726" spans="10:13" x14ac:dyDescent="0.6">
      <c r="J1726" s="311">
        <v>0</v>
      </c>
      <c r="K1726" s="546">
        <v>-4.0899999999999999E-2</v>
      </c>
      <c r="L1726" s="546">
        <v>-2.9399999999999999E-2</v>
      </c>
      <c r="M1726" s="546">
        <v>-1.2200000000000001E-2</v>
      </c>
    </row>
    <row r="1727" spans="10:13" x14ac:dyDescent="0.6">
      <c r="J1727" s="311">
        <v>0</v>
      </c>
      <c r="K1727" s="546">
        <v>-4.0899999999999999E-2</v>
      </c>
      <c r="L1727" s="546">
        <v>-2.9399999999999999E-2</v>
      </c>
      <c r="M1727" s="546">
        <v>-1.2200000000000001E-2</v>
      </c>
    </row>
    <row r="1728" spans="10:13" x14ac:dyDescent="0.6">
      <c r="J1728" s="311">
        <v>0</v>
      </c>
      <c r="K1728" s="546">
        <v>-4.0899999999999999E-2</v>
      </c>
      <c r="L1728" s="546">
        <v>-2.9399999999999999E-2</v>
      </c>
      <c r="M1728" s="546">
        <v>-1.2200000000000001E-2</v>
      </c>
    </row>
    <row r="1729" spans="10:13" x14ac:dyDescent="0.6">
      <c r="J1729" s="311">
        <v>0</v>
      </c>
      <c r="K1729" s="546">
        <v>-4.0899999999999999E-2</v>
      </c>
      <c r="L1729" s="546">
        <v>-2.9399999999999999E-2</v>
      </c>
      <c r="M1729" s="546">
        <v>-1.2200000000000001E-2</v>
      </c>
    </row>
    <row r="1730" spans="10:13" x14ac:dyDescent="0.6">
      <c r="J1730" s="311">
        <v>0</v>
      </c>
      <c r="K1730" s="546">
        <v>-4.0899999999999999E-2</v>
      </c>
      <c r="L1730" s="546">
        <v>-2.9399999999999999E-2</v>
      </c>
      <c r="M1730" s="546">
        <v>-1.2200000000000001E-2</v>
      </c>
    </row>
    <row r="1731" spans="10:13" x14ac:dyDescent="0.6">
      <c r="J1731" s="311">
        <v>0</v>
      </c>
      <c r="K1731" s="546">
        <v>-4.0899999999999999E-2</v>
      </c>
      <c r="L1731" s="546">
        <v>-2.9399999999999999E-2</v>
      </c>
      <c r="M1731" s="546">
        <v>-1.2200000000000001E-2</v>
      </c>
    </row>
    <row r="1732" spans="10:13" x14ac:dyDescent="0.6">
      <c r="J1732" s="311">
        <v>0</v>
      </c>
      <c r="K1732" s="546">
        <v>-4.0899999999999999E-2</v>
      </c>
      <c r="L1732" s="546">
        <v>-2.9399999999999999E-2</v>
      </c>
      <c r="M1732" s="546">
        <v>-1.2200000000000001E-2</v>
      </c>
    </row>
    <row r="1733" spans="10:13" x14ac:dyDescent="0.6">
      <c r="J1733" s="311">
        <v>0</v>
      </c>
      <c r="K1733" s="546">
        <v>-4.0899999999999999E-2</v>
      </c>
      <c r="L1733" s="546">
        <v>-2.9399999999999999E-2</v>
      </c>
      <c r="M1733" s="546">
        <v>-1.2200000000000001E-2</v>
      </c>
    </row>
    <row r="1734" spans="10:13" x14ac:dyDescent="0.6">
      <c r="J1734" s="311">
        <v>0</v>
      </c>
      <c r="K1734" s="546">
        <v>-4.0899999999999999E-2</v>
      </c>
      <c r="L1734" s="546">
        <v>-2.9399999999999999E-2</v>
      </c>
      <c r="M1734" s="546">
        <v>-1.2200000000000001E-2</v>
      </c>
    </row>
    <row r="1735" spans="10:13" x14ac:dyDescent="0.6">
      <c r="J1735" s="311">
        <v>0</v>
      </c>
      <c r="K1735" s="546">
        <v>-4.0899999999999999E-2</v>
      </c>
      <c r="L1735" s="546">
        <v>-2.9399999999999999E-2</v>
      </c>
      <c r="M1735" s="546">
        <v>-1.2200000000000001E-2</v>
      </c>
    </row>
    <row r="1736" spans="10:13" x14ac:dyDescent="0.6">
      <c r="J1736" s="311">
        <v>0</v>
      </c>
      <c r="K1736" s="546">
        <v>-4.0899999999999999E-2</v>
      </c>
      <c r="L1736" s="546">
        <v>-2.9399999999999999E-2</v>
      </c>
      <c r="M1736" s="546">
        <v>-1.2200000000000001E-2</v>
      </c>
    </row>
    <row r="1737" spans="10:13" x14ac:dyDescent="0.6">
      <c r="J1737" s="311">
        <v>0</v>
      </c>
      <c r="K1737" s="546">
        <v>-4.0899999999999999E-2</v>
      </c>
      <c r="L1737" s="546">
        <v>-2.9399999999999999E-2</v>
      </c>
      <c r="M1737" s="546">
        <v>-1.2200000000000001E-2</v>
      </c>
    </row>
    <row r="1738" spans="10:13" x14ac:dyDescent="0.6">
      <c r="J1738" s="311">
        <v>0</v>
      </c>
      <c r="K1738" s="546">
        <v>-4.0899999999999999E-2</v>
      </c>
      <c r="L1738" s="546">
        <v>-2.9399999999999999E-2</v>
      </c>
      <c r="M1738" s="546">
        <v>-1.2200000000000001E-2</v>
      </c>
    </row>
    <row r="1739" spans="10:13" x14ac:dyDescent="0.6">
      <c r="J1739" s="311">
        <v>0</v>
      </c>
      <c r="K1739" s="546">
        <v>-4.0899999999999999E-2</v>
      </c>
      <c r="L1739" s="546">
        <v>-2.9399999999999999E-2</v>
      </c>
      <c r="M1739" s="546">
        <v>-1.2200000000000001E-2</v>
      </c>
    </row>
    <row r="1740" spans="10:13" x14ac:dyDescent="0.6">
      <c r="J1740" s="311">
        <v>0</v>
      </c>
      <c r="K1740" s="546">
        <v>-4.0899999999999999E-2</v>
      </c>
      <c r="L1740" s="546">
        <v>-2.9399999999999999E-2</v>
      </c>
      <c r="M1740" s="546">
        <v>-1.2200000000000001E-2</v>
      </c>
    </row>
    <row r="1741" spans="10:13" x14ac:dyDescent="0.6">
      <c r="J1741" s="311">
        <v>0</v>
      </c>
      <c r="K1741" s="546">
        <v>-4.0899999999999999E-2</v>
      </c>
      <c r="L1741" s="546">
        <v>-2.9399999999999999E-2</v>
      </c>
      <c r="M1741" s="546">
        <v>-1.2200000000000001E-2</v>
      </c>
    </row>
    <row r="1742" spans="10:13" x14ac:dyDescent="0.6">
      <c r="J1742" s="311">
        <v>0</v>
      </c>
      <c r="K1742" s="546">
        <v>-4.0899999999999999E-2</v>
      </c>
      <c r="L1742" s="546">
        <v>-2.9399999999999999E-2</v>
      </c>
      <c r="M1742" s="546">
        <v>-1.2200000000000001E-2</v>
      </c>
    </row>
    <row r="1743" spans="10:13" x14ac:dyDescent="0.6">
      <c r="J1743" s="311">
        <v>0</v>
      </c>
      <c r="K1743" s="546">
        <v>-4.0899999999999999E-2</v>
      </c>
      <c r="L1743" s="546">
        <v>-2.9399999999999999E-2</v>
      </c>
      <c r="M1743" s="546">
        <v>-1.2200000000000001E-2</v>
      </c>
    </row>
    <row r="1744" spans="10:13" x14ac:dyDescent="0.6">
      <c r="J1744" s="311">
        <v>0</v>
      </c>
      <c r="K1744" s="546">
        <v>-4.0899999999999999E-2</v>
      </c>
      <c r="L1744" s="546">
        <v>-2.9399999999999999E-2</v>
      </c>
      <c r="M1744" s="546">
        <v>-1.2200000000000001E-2</v>
      </c>
    </row>
    <row r="1745" spans="10:13" x14ac:dyDescent="0.6">
      <c r="J1745" s="311">
        <v>0</v>
      </c>
      <c r="K1745" s="546">
        <v>-4.0899999999999999E-2</v>
      </c>
      <c r="L1745" s="546">
        <v>-2.9399999999999999E-2</v>
      </c>
      <c r="M1745" s="546">
        <v>-1.2200000000000001E-2</v>
      </c>
    </row>
    <row r="1746" spans="10:13" x14ac:dyDescent="0.6">
      <c r="J1746" s="311">
        <v>0</v>
      </c>
      <c r="K1746" s="546">
        <v>-4.0899999999999999E-2</v>
      </c>
      <c r="L1746" s="546">
        <v>-2.9399999999999999E-2</v>
      </c>
      <c r="M1746" s="546">
        <v>-1.2200000000000001E-2</v>
      </c>
    </row>
    <row r="1747" spans="10:13" x14ac:dyDescent="0.6">
      <c r="J1747" s="311">
        <v>0</v>
      </c>
      <c r="K1747" s="546">
        <v>-4.0899999999999999E-2</v>
      </c>
      <c r="L1747" s="546">
        <v>-2.9399999999999999E-2</v>
      </c>
      <c r="M1747" s="546">
        <v>-1.2200000000000001E-2</v>
      </c>
    </row>
    <row r="1748" spans="10:13" x14ac:dyDescent="0.6">
      <c r="J1748" s="311">
        <v>0</v>
      </c>
      <c r="K1748" s="546">
        <v>-4.0899999999999999E-2</v>
      </c>
      <c r="L1748" s="546">
        <v>-2.9399999999999999E-2</v>
      </c>
      <c r="M1748" s="546">
        <v>-1.2200000000000001E-2</v>
      </c>
    </row>
    <row r="1749" spans="10:13" x14ac:dyDescent="0.6">
      <c r="J1749" s="311">
        <v>0</v>
      </c>
      <c r="K1749" s="546">
        <v>-4.0899999999999999E-2</v>
      </c>
      <c r="L1749" s="546">
        <v>-2.9399999999999999E-2</v>
      </c>
      <c r="M1749" s="546">
        <v>-1.2200000000000001E-2</v>
      </c>
    </row>
    <row r="1750" spans="10:13" x14ac:dyDescent="0.6">
      <c r="J1750" s="311">
        <v>0</v>
      </c>
      <c r="K1750" s="546">
        <v>-4.0899999999999999E-2</v>
      </c>
      <c r="L1750" s="546">
        <v>-2.9399999999999999E-2</v>
      </c>
      <c r="M1750" s="546">
        <v>-1.2200000000000001E-2</v>
      </c>
    </row>
    <row r="1751" spans="10:13" x14ac:dyDescent="0.6">
      <c r="J1751" s="311">
        <v>0</v>
      </c>
      <c r="K1751" s="546">
        <v>-4.0899999999999999E-2</v>
      </c>
      <c r="L1751" s="546">
        <v>-2.9399999999999999E-2</v>
      </c>
      <c r="M1751" s="546">
        <v>-1.2200000000000001E-2</v>
      </c>
    </row>
    <row r="1752" spans="10:13" x14ac:dyDescent="0.6">
      <c r="J1752" s="311">
        <v>0</v>
      </c>
      <c r="K1752" s="546">
        <v>-4.0899999999999999E-2</v>
      </c>
      <c r="L1752" s="546">
        <v>-2.9399999999999999E-2</v>
      </c>
      <c r="M1752" s="546">
        <v>-1.2200000000000001E-2</v>
      </c>
    </row>
    <row r="1753" spans="10:13" x14ac:dyDescent="0.6">
      <c r="J1753" s="311">
        <v>0</v>
      </c>
      <c r="K1753" s="546">
        <v>-4.0899999999999999E-2</v>
      </c>
      <c r="L1753" s="546">
        <v>-2.9399999999999999E-2</v>
      </c>
      <c r="M1753" s="546">
        <v>-1.2200000000000001E-2</v>
      </c>
    </row>
    <row r="1754" spans="10:13" x14ac:dyDescent="0.6">
      <c r="J1754" s="311">
        <v>0</v>
      </c>
      <c r="K1754" s="546">
        <v>-4.0899999999999999E-2</v>
      </c>
      <c r="L1754" s="546">
        <v>-2.9399999999999999E-2</v>
      </c>
      <c r="M1754" s="546">
        <v>-1.2200000000000001E-2</v>
      </c>
    </row>
    <row r="1755" spans="10:13" x14ac:dyDescent="0.6">
      <c r="J1755" s="311">
        <v>0</v>
      </c>
      <c r="K1755" s="546">
        <v>-4.0899999999999999E-2</v>
      </c>
      <c r="L1755" s="546">
        <v>-2.9399999999999999E-2</v>
      </c>
      <c r="M1755" s="546">
        <v>-1.2200000000000001E-2</v>
      </c>
    </row>
    <row r="1756" spans="10:13" x14ac:dyDescent="0.6">
      <c r="J1756" s="311">
        <v>0</v>
      </c>
      <c r="K1756" s="546">
        <v>-4.0899999999999999E-2</v>
      </c>
      <c r="L1756" s="546">
        <v>-2.9399999999999999E-2</v>
      </c>
      <c r="M1756" s="546">
        <v>-1.2200000000000001E-2</v>
      </c>
    </row>
    <row r="1757" spans="10:13" x14ac:dyDescent="0.6">
      <c r="J1757" s="311">
        <v>0</v>
      </c>
      <c r="K1757" s="546">
        <v>-4.0899999999999999E-2</v>
      </c>
      <c r="L1757" s="546">
        <v>-2.9399999999999999E-2</v>
      </c>
      <c r="M1757" s="546">
        <v>-1.2200000000000001E-2</v>
      </c>
    </row>
    <row r="1758" spans="10:13" x14ac:dyDescent="0.6">
      <c r="J1758" s="311">
        <v>0</v>
      </c>
      <c r="K1758" s="546">
        <v>-4.0899999999999999E-2</v>
      </c>
      <c r="L1758" s="546">
        <v>-2.9399999999999999E-2</v>
      </c>
      <c r="M1758" s="546">
        <v>-1.2200000000000001E-2</v>
      </c>
    </row>
    <row r="1759" spans="10:13" x14ac:dyDescent="0.6">
      <c r="J1759" s="311">
        <v>0</v>
      </c>
      <c r="K1759" s="546">
        <v>-4.0899999999999999E-2</v>
      </c>
      <c r="L1759" s="546">
        <v>-2.9399999999999999E-2</v>
      </c>
      <c r="M1759" s="546">
        <v>-1.2200000000000001E-2</v>
      </c>
    </row>
    <row r="1760" spans="10:13" x14ac:dyDescent="0.6">
      <c r="J1760" s="311">
        <v>0</v>
      </c>
      <c r="K1760" s="546">
        <v>-4.0899999999999999E-2</v>
      </c>
      <c r="L1760" s="546">
        <v>-2.9399999999999999E-2</v>
      </c>
      <c r="M1760" s="546">
        <v>-1.2200000000000001E-2</v>
      </c>
    </row>
    <row r="1761" spans="10:13" x14ac:dyDescent="0.6">
      <c r="J1761" s="311">
        <v>0</v>
      </c>
      <c r="K1761" s="546">
        <v>-4.0899999999999999E-2</v>
      </c>
      <c r="L1761" s="546">
        <v>-2.9399999999999999E-2</v>
      </c>
      <c r="M1761" s="546">
        <v>-1.2200000000000001E-2</v>
      </c>
    </row>
    <row r="1762" spans="10:13" x14ac:dyDescent="0.6">
      <c r="J1762" s="311">
        <v>0</v>
      </c>
      <c r="K1762" s="546">
        <v>-4.0899999999999999E-2</v>
      </c>
      <c r="L1762" s="546">
        <v>-2.9399999999999999E-2</v>
      </c>
      <c r="M1762" s="546">
        <v>-1.2200000000000001E-2</v>
      </c>
    </row>
    <row r="1763" spans="10:13" x14ac:dyDescent="0.6">
      <c r="J1763" s="311">
        <v>0</v>
      </c>
      <c r="K1763" s="546">
        <v>-4.0899999999999999E-2</v>
      </c>
      <c r="L1763" s="546">
        <v>-2.9399999999999999E-2</v>
      </c>
      <c r="M1763" s="546">
        <v>-1.2200000000000001E-2</v>
      </c>
    </row>
    <row r="1764" spans="10:13" x14ac:dyDescent="0.6">
      <c r="J1764" s="311">
        <v>0</v>
      </c>
      <c r="K1764" s="546">
        <v>-4.0899999999999999E-2</v>
      </c>
      <c r="L1764" s="546">
        <v>-2.9399999999999999E-2</v>
      </c>
      <c r="M1764" s="546">
        <v>-1.2200000000000001E-2</v>
      </c>
    </row>
    <row r="1765" spans="10:13" x14ac:dyDescent="0.6">
      <c r="J1765" s="311">
        <v>0</v>
      </c>
      <c r="K1765" s="546">
        <v>-4.0899999999999999E-2</v>
      </c>
      <c r="L1765" s="546">
        <v>-2.9399999999999999E-2</v>
      </c>
      <c r="M1765" s="546">
        <v>-1.2200000000000001E-2</v>
      </c>
    </row>
    <row r="1766" spans="10:13" x14ac:dyDescent="0.6">
      <c r="J1766" s="311">
        <v>0</v>
      </c>
      <c r="K1766" s="546">
        <v>-4.0899999999999999E-2</v>
      </c>
      <c r="L1766" s="546">
        <v>-2.9399999999999999E-2</v>
      </c>
      <c r="M1766" s="546">
        <v>-1.2200000000000001E-2</v>
      </c>
    </row>
    <row r="1767" spans="10:13" x14ac:dyDescent="0.6">
      <c r="J1767" s="311">
        <v>0</v>
      </c>
      <c r="K1767" s="546">
        <v>-4.0899999999999999E-2</v>
      </c>
      <c r="L1767" s="546">
        <v>-2.9399999999999999E-2</v>
      </c>
      <c r="M1767" s="546">
        <v>-1.2200000000000001E-2</v>
      </c>
    </row>
    <row r="1768" spans="10:13" x14ac:dyDescent="0.6">
      <c r="J1768" s="311">
        <v>0</v>
      </c>
      <c r="K1768" s="546">
        <v>-4.0899999999999999E-2</v>
      </c>
      <c r="L1768" s="546">
        <v>-2.9399999999999999E-2</v>
      </c>
      <c r="M1768" s="546">
        <v>-1.2200000000000001E-2</v>
      </c>
    </row>
    <row r="1769" spans="10:13" x14ac:dyDescent="0.6">
      <c r="J1769" s="311">
        <v>0</v>
      </c>
      <c r="K1769" s="546">
        <v>-4.0899999999999999E-2</v>
      </c>
      <c r="L1769" s="546">
        <v>-2.9399999999999999E-2</v>
      </c>
      <c r="M1769" s="546">
        <v>-1.2200000000000001E-2</v>
      </c>
    </row>
    <row r="1770" spans="10:13" x14ac:dyDescent="0.6">
      <c r="J1770" s="311">
        <v>0</v>
      </c>
      <c r="K1770" s="546">
        <v>-4.0899999999999999E-2</v>
      </c>
      <c r="L1770" s="546">
        <v>-2.9399999999999999E-2</v>
      </c>
      <c r="M1770" s="546">
        <v>-1.2200000000000001E-2</v>
      </c>
    </row>
    <row r="1771" spans="10:13" x14ac:dyDescent="0.6">
      <c r="J1771" s="311">
        <v>0</v>
      </c>
      <c r="K1771" s="546">
        <v>-4.0899999999999999E-2</v>
      </c>
      <c r="L1771" s="546">
        <v>-2.9399999999999999E-2</v>
      </c>
      <c r="M1771" s="546">
        <v>-1.2200000000000001E-2</v>
      </c>
    </row>
    <row r="1772" spans="10:13" x14ac:dyDescent="0.6">
      <c r="J1772" s="311">
        <v>0</v>
      </c>
      <c r="K1772" s="546">
        <v>-4.0899999999999999E-2</v>
      </c>
      <c r="L1772" s="546">
        <v>-2.9399999999999999E-2</v>
      </c>
      <c r="M1772" s="546">
        <v>-1.2200000000000001E-2</v>
      </c>
    </row>
    <row r="1773" spans="10:13" x14ac:dyDescent="0.6">
      <c r="J1773" s="311">
        <v>0</v>
      </c>
      <c r="K1773" s="546">
        <v>-4.0899999999999999E-2</v>
      </c>
      <c r="L1773" s="546">
        <v>-2.9399999999999999E-2</v>
      </c>
      <c r="M1773" s="546">
        <v>-1.2200000000000001E-2</v>
      </c>
    </row>
    <row r="1774" spans="10:13" x14ac:dyDescent="0.6">
      <c r="J1774" s="311">
        <v>0</v>
      </c>
      <c r="K1774" s="546">
        <v>-4.0899999999999999E-2</v>
      </c>
      <c r="L1774" s="546">
        <v>-2.9399999999999999E-2</v>
      </c>
      <c r="M1774" s="546">
        <v>-1.2200000000000001E-2</v>
      </c>
    </row>
    <row r="1775" spans="10:13" x14ac:dyDescent="0.6">
      <c r="J1775" s="311">
        <v>0</v>
      </c>
      <c r="K1775" s="546">
        <v>-4.0899999999999999E-2</v>
      </c>
      <c r="L1775" s="546">
        <v>-2.9399999999999999E-2</v>
      </c>
      <c r="M1775" s="546">
        <v>-1.2200000000000001E-2</v>
      </c>
    </row>
    <row r="1776" spans="10:13" x14ac:dyDescent="0.6">
      <c r="J1776" s="311">
        <v>0</v>
      </c>
      <c r="K1776" s="546">
        <v>-4.0899999999999999E-2</v>
      </c>
      <c r="L1776" s="546">
        <v>-2.9399999999999999E-2</v>
      </c>
      <c r="M1776" s="546">
        <v>-1.2200000000000001E-2</v>
      </c>
    </row>
    <row r="1777" spans="10:13" x14ac:dyDescent="0.6">
      <c r="J1777" s="311">
        <v>0</v>
      </c>
      <c r="K1777" s="546">
        <v>-4.0899999999999999E-2</v>
      </c>
      <c r="L1777" s="546">
        <v>-2.9399999999999999E-2</v>
      </c>
      <c r="M1777" s="546">
        <v>-1.2200000000000001E-2</v>
      </c>
    </row>
    <row r="1778" spans="10:13" x14ac:dyDescent="0.6">
      <c r="J1778" s="311">
        <v>0</v>
      </c>
      <c r="K1778" s="546">
        <v>-4.0899999999999999E-2</v>
      </c>
      <c r="L1778" s="546">
        <v>-2.9399999999999999E-2</v>
      </c>
      <c r="M1778" s="546">
        <v>-1.2200000000000001E-2</v>
      </c>
    </row>
    <row r="1779" spans="10:13" x14ac:dyDescent="0.6">
      <c r="J1779" s="311">
        <v>0</v>
      </c>
      <c r="K1779" s="546">
        <v>-4.0899999999999999E-2</v>
      </c>
      <c r="L1779" s="546">
        <v>-2.9399999999999999E-2</v>
      </c>
      <c r="M1779" s="546">
        <v>-1.2200000000000001E-2</v>
      </c>
    </row>
    <row r="1780" spans="10:13" x14ac:dyDescent="0.6">
      <c r="J1780" s="311">
        <v>0</v>
      </c>
      <c r="K1780" s="546">
        <v>-4.0899999999999999E-2</v>
      </c>
      <c r="L1780" s="546">
        <v>-2.9399999999999999E-2</v>
      </c>
      <c r="M1780" s="546">
        <v>-1.2200000000000001E-2</v>
      </c>
    </row>
    <row r="1781" spans="10:13" x14ac:dyDescent="0.6">
      <c r="J1781" s="311">
        <v>0</v>
      </c>
      <c r="K1781" s="546">
        <v>-4.0899999999999999E-2</v>
      </c>
      <c r="L1781" s="546">
        <v>-2.9399999999999999E-2</v>
      </c>
      <c r="M1781" s="546">
        <v>-1.2200000000000001E-2</v>
      </c>
    </row>
    <row r="1782" spans="10:13" x14ac:dyDescent="0.6">
      <c r="J1782" s="311">
        <v>0</v>
      </c>
      <c r="K1782" s="546">
        <v>-4.0899999999999999E-2</v>
      </c>
      <c r="L1782" s="546">
        <v>-2.9399999999999999E-2</v>
      </c>
      <c r="M1782" s="546">
        <v>-1.2200000000000001E-2</v>
      </c>
    </row>
    <row r="1783" spans="10:13" x14ac:dyDescent="0.6">
      <c r="J1783" s="311">
        <v>0</v>
      </c>
      <c r="K1783" s="546">
        <v>-4.0899999999999999E-2</v>
      </c>
      <c r="L1783" s="546">
        <v>-2.9399999999999999E-2</v>
      </c>
      <c r="M1783" s="546">
        <v>-1.2200000000000001E-2</v>
      </c>
    </row>
    <row r="1784" spans="10:13" x14ac:dyDescent="0.6">
      <c r="J1784" s="311">
        <v>0</v>
      </c>
      <c r="K1784" s="546">
        <v>-4.0899999999999999E-2</v>
      </c>
      <c r="L1784" s="546">
        <v>-2.9399999999999999E-2</v>
      </c>
      <c r="M1784" s="546">
        <v>-1.2200000000000001E-2</v>
      </c>
    </row>
    <row r="1785" spans="10:13" x14ac:dyDescent="0.6">
      <c r="J1785" s="311">
        <v>0</v>
      </c>
      <c r="K1785" s="546">
        <v>-4.0899999999999999E-2</v>
      </c>
      <c r="L1785" s="546">
        <v>-2.9399999999999999E-2</v>
      </c>
      <c r="M1785" s="546">
        <v>-1.2200000000000001E-2</v>
      </c>
    </row>
    <row r="1786" spans="10:13" x14ac:dyDescent="0.6">
      <c r="J1786" s="311">
        <v>0</v>
      </c>
      <c r="K1786" s="546">
        <v>-4.0899999999999999E-2</v>
      </c>
      <c r="L1786" s="546">
        <v>-2.9399999999999999E-2</v>
      </c>
      <c r="M1786" s="546">
        <v>-1.2200000000000001E-2</v>
      </c>
    </row>
    <row r="1787" spans="10:13" x14ac:dyDescent="0.6">
      <c r="J1787" s="311">
        <v>0</v>
      </c>
      <c r="K1787" s="546">
        <v>-4.0899999999999999E-2</v>
      </c>
      <c r="L1787" s="546">
        <v>-2.9399999999999999E-2</v>
      </c>
      <c r="M1787" s="546">
        <v>-1.2200000000000001E-2</v>
      </c>
    </row>
    <row r="1788" spans="10:13" x14ac:dyDescent="0.6">
      <c r="J1788" s="311">
        <v>0</v>
      </c>
      <c r="K1788" s="546">
        <v>-4.0899999999999999E-2</v>
      </c>
      <c r="L1788" s="546">
        <v>-2.9399999999999999E-2</v>
      </c>
      <c r="M1788" s="546">
        <v>-1.2200000000000001E-2</v>
      </c>
    </row>
    <row r="1789" spans="10:13" x14ac:dyDescent="0.6">
      <c r="J1789" s="311">
        <v>0</v>
      </c>
      <c r="K1789" s="546">
        <v>-4.0899999999999999E-2</v>
      </c>
      <c r="L1789" s="546">
        <v>-2.9399999999999999E-2</v>
      </c>
      <c r="M1789" s="546">
        <v>-1.2200000000000001E-2</v>
      </c>
    </row>
    <row r="1790" spans="10:13" x14ac:dyDescent="0.6">
      <c r="J1790" s="311">
        <v>0</v>
      </c>
      <c r="K1790" s="546">
        <v>-4.0899999999999999E-2</v>
      </c>
      <c r="L1790" s="546">
        <v>-2.9399999999999999E-2</v>
      </c>
      <c r="M1790" s="546">
        <v>-1.2200000000000001E-2</v>
      </c>
    </row>
    <row r="1791" spans="10:13" x14ac:dyDescent="0.6">
      <c r="J1791" s="311">
        <v>0</v>
      </c>
      <c r="K1791" s="546">
        <v>-4.0899999999999999E-2</v>
      </c>
      <c r="L1791" s="546">
        <v>-2.9399999999999999E-2</v>
      </c>
      <c r="M1791" s="546">
        <v>-1.2200000000000001E-2</v>
      </c>
    </row>
    <row r="1792" spans="10:13" x14ac:dyDescent="0.6">
      <c r="J1792" s="311">
        <v>0</v>
      </c>
      <c r="K1792" s="546">
        <v>-4.0899999999999999E-2</v>
      </c>
      <c r="L1792" s="546">
        <v>-2.9399999999999999E-2</v>
      </c>
      <c r="M1792" s="546">
        <v>-1.2200000000000001E-2</v>
      </c>
    </row>
    <row r="1793" spans="10:13" x14ac:dyDescent="0.6">
      <c r="J1793" s="311">
        <v>0</v>
      </c>
      <c r="K1793" s="546">
        <v>-4.0899999999999999E-2</v>
      </c>
      <c r="L1793" s="546">
        <v>-2.9399999999999999E-2</v>
      </c>
      <c r="M1793" s="546">
        <v>-1.2200000000000001E-2</v>
      </c>
    </row>
    <row r="1794" spans="10:13" x14ac:dyDescent="0.6">
      <c r="J1794" s="311">
        <v>0</v>
      </c>
      <c r="K1794" s="546">
        <v>-4.0899999999999999E-2</v>
      </c>
      <c r="L1794" s="546">
        <v>-2.9399999999999999E-2</v>
      </c>
      <c r="M1794" s="546">
        <v>-1.2200000000000001E-2</v>
      </c>
    </row>
    <row r="1795" spans="10:13" x14ac:dyDescent="0.6">
      <c r="J1795" s="311">
        <v>0</v>
      </c>
      <c r="K1795" s="546">
        <v>-4.0899999999999999E-2</v>
      </c>
      <c r="L1795" s="546">
        <v>-2.9399999999999999E-2</v>
      </c>
      <c r="M1795" s="546">
        <v>-1.2200000000000001E-2</v>
      </c>
    </row>
    <row r="1796" spans="10:13" x14ac:dyDescent="0.6">
      <c r="J1796" s="311">
        <v>0</v>
      </c>
      <c r="K1796" s="546">
        <v>-4.0899999999999999E-2</v>
      </c>
      <c r="L1796" s="546">
        <v>-2.9399999999999999E-2</v>
      </c>
      <c r="M1796" s="546">
        <v>-1.2200000000000001E-2</v>
      </c>
    </row>
    <row r="1797" spans="10:13" x14ac:dyDescent="0.6">
      <c r="J1797" s="311">
        <v>0</v>
      </c>
      <c r="K1797" s="546">
        <v>-4.0899999999999999E-2</v>
      </c>
      <c r="L1797" s="546">
        <v>-2.9399999999999999E-2</v>
      </c>
      <c r="M1797" s="546">
        <v>-1.2200000000000001E-2</v>
      </c>
    </row>
    <row r="1798" spans="10:13" x14ac:dyDescent="0.6">
      <c r="J1798" s="311">
        <v>0</v>
      </c>
      <c r="K1798" s="546">
        <v>-4.0899999999999999E-2</v>
      </c>
      <c r="L1798" s="546">
        <v>-2.9399999999999999E-2</v>
      </c>
      <c r="M1798" s="546">
        <v>-1.2200000000000001E-2</v>
      </c>
    </row>
    <row r="1799" spans="10:13" x14ac:dyDescent="0.6">
      <c r="J1799" s="311">
        <v>0</v>
      </c>
      <c r="K1799" s="546">
        <v>-4.0899999999999999E-2</v>
      </c>
      <c r="L1799" s="546">
        <v>-2.9399999999999999E-2</v>
      </c>
      <c r="M1799" s="546">
        <v>-1.2200000000000001E-2</v>
      </c>
    </row>
    <row r="1800" spans="10:13" x14ac:dyDescent="0.6">
      <c r="J1800" s="311">
        <v>0</v>
      </c>
      <c r="K1800" s="546">
        <v>-4.0899999999999999E-2</v>
      </c>
      <c r="L1800" s="546">
        <v>-2.9399999999999999E-2</v>
      </c>
      <c r="M1800" s="546">
        <v>-1.2200000000000001E-2</v>
      </c>
    </row>
    <row r="1801" spans="10:13" x14ac:dyDescent="0.6">
      <c r="J1801" s="311">
        <v>0</v>
      </c>
      <c r="K1801" s="546">
        <v>-4.0899999999999999E-2</v>
      </c>
      <c r="L1801" s="546">
        <v>-2.9399999999999999E-2</v>
      </c>
      <c r="M1801" s="546">
        <v>-1.2200000000000001E-2</v>
      </c>
    </row>
    <row r="1802" spans="10:13" x14ac:dyDescent="0.6">
      <c r="J1802" s="311">
        <v>0</v>
      </c>
      <c r="K1802" s="546">
        <v>-4.0899999999999999E-2</v>
      </c>
      <c r="L1802" s="546">
        <v>-2.9399999999999999E-2</v>
      </c>
      <c r="M1802" s="546">
        <v>-1.2200000000000001E-2</v>
      </c>
    </row>
    <row r="1803" spans="10:13" x14ac:dyDescent="0.6">
      <c r="J1803" s="311">
        <v>0</v>
      </c>
      <c r="K1803" s="546">
        <v>-4.0899999999999999E-2</v>
      </c>
      <c r="L1803" s="546">
        <v>-2.9399999999999999E-2</v>
      </c>
      <c r="M1803" s="546">
        <v>-1.2200000000000001E-2</v>
      </c>
    </row>
    <row r="1804" spans="10:13" x14ac:dyDescent="0.6">
      <c r="J1804" s="311">
        <v>0</v>
      </c>
      <c r="K1804" s="546">
        <v>-4.0899999999999999E-2</v>
      </c>
      <c r="L1804" s="546">
        <v>-2.9399999999999999E-2</v>
      </c>
      <c r="M1804" s="546">
        <v>-1.2200000000000001E-2</v>
      </c>
    </row>
    <row r="1805" spans="10:13" x14ac:dyDescent="0.6">
      <c r="J1805" s="311">
        <v>0</v>
      </c>
      <c r="K1805" s="546">
        <v>-4.0899999999999999E-2</v>
      </c>
      <c r="L1805" s="546">
        <v>-2.9399999999999999E-2</v>
      </c>
      <c r="M1805" s="546">
        <v>-1.2200000000000001E-2</v>
      </c>
    </row>
    <row r="1806" spans="10:13" x14ac:dyDescent="0.6">
      <c r="J1806" s="311">
        <v>0</v>
      </c>
      <c r="K1806" s="546">
        <v>-4.0899999999999999E-2</v>
      </c>
      <c r="L1806" s="546">
        <v>-2.9399999999999999E-2</v>
      </c>
      <c r="M1806" s="546">
        <v>-1.2200000000000001E-2</v>
      </c>
    </row>
    <row r="1807" spans="10:13" x14ac:dyDescent="0.6">
      <c r="J1807" s="311">
        <v>0</v>
      </c>
      <c r="K1807" s="546">
        <v>-4.0899999999999999E-2</v>
      </c>
      <c r="L1807" s="546">
        <v>-2.9399999999999999E-2</v>
      </c>
      <c r="M1807" s="546">
        <v>-1.2200000000000001E-2</v>
      </c>
    </row>
    <row r="1808" spans="10:13" x14ac:dyDescent="0.6">
      <c r="J1808" s="311">
        <v>0</v>
      </c>
      <c r="K1808" s="546">
        <v>-4.0899999999999999E-2</v>
      </c>
      <c r="L1808" s="546">
        <v>-2.9399999999999999E-2</v>
      </c>
      <c r="M1808" s="546">
        <v>-1.2200000000000001E-2</v>
      </c>
    </row>
    <row r="1809" spans="10:13" x14ac:dyDescent="0.6">
      <c r="J1809" s="311">
        <v>0</v>
      </c>
      <c r="K1809" s="546">
        <v>-4.0899999999999999E-2</v>
      </c>
      <c r="L1809" s="546">
        <v>-2.9399999999999999E-2</v>
      </c>
      <c r="M1809" s="546">
        <v>-1.2200000000000001E-2</v>
      </c>
    </row>
    <row r="1810" spans="10:13" x14ac:dyDescent="0.6">
      <c r="J1810" s="311">
        <v>0</v>
      </c>
      <c r="K1810" s="546">
        <v>-4.0899999999999999E-2</v>
      </c>
      <c r="L1810" s="546">
        <v>-2.9399999999999999E-2</v>
      </c>
      <c r="M1810" s="546">
        <v>-1.2200000000000001E-2</v>
      </c>
    </row>
    <row r="1811" spans="10:13" x14ac:dyDescent="0.6">
      <c r="J1811" s="311">
        <v>0</v>
      </c>
      <c r="K1811" s="546">
        <v>-4.0899999999999999E-2</v>
      </c>
      <c r="L1811" s="546">
        <v>-2.9399999999999999E-2</v>
      </c>
      <c r="M1811" s="546">
        <v>-1.2200000000000001E-2</v>
      </c>
    </row>
    <row r="1812" spans="10:13" x14ac:dyDescent="0.6">
      <c r="J1812" s="311">
        <v>0</v>
      </c>
      <c r="K1812" s="546">
        <v>-4.0899999999999999E-2</v>
      </c>
      <c r="L1812" s="546">
        <v>-2.9399999999999999E-2</v>
      </c>
      <c r="M1812" s="546">
        <v>-1.2200000000000001E-2</v>
      </c>
    </row>
    <row r="1813" spans="10:13" x14ac:dyDescent="0.6">
      <c r="J1813" s="311">
        <v>0</v>
      </c>
      <c r="K1813" s="546">
        <v>-4.0899999999999999E-2</v>
      </c>
      <c r="L1813" s="546">
        <v>-2.9399999999999999E-2</v>
      </c>
      <c r="M1813" s="546">
        <v>-1.2200000000000001E-2</v>
      </c>
    </row>
    <row r="1814" spans="10:13" x14ac:dyDescent="0.6">
      <c r="J1814" s="311">
        <v>0</v>
      </c>
      <c r="K1814" s="546">
        <v>-4.0899999999999999E-2</v>
      </c>
      <c r="L1814" s="546">
        <v>-2.9399999999999999E-2</v>
      </c>
      <c r="M1814" s="546">
        <v>-1.2200000000000001E-2</v>
      </c>
    </row>
    <row r="1815" spans="10:13" x14ac:dyDescent="0.6">
      <c r="J1815" s="311">
        <v>0</v>
      </c>
      <c r="K1815" s="546">
        <v>-4.0899999999999999E-2</v>
      </c>
      <c r="L1815" s="546">
        <v>-2.9399999999999999E-2</v>
      </c>
      <c r="M1815" s="546">
        <v>-1.2200000000000001E-2</v>
      </c>
    </row>
    <row r="1816" spans="10:13" x14ac:dyDescent="0.6">
      <c r="J1816" s="311">
        <v>0</v>
      </c>
      <c r="K1816" s="546">
        <v>-4.0899999999999999E-2</v>
      </c>
      <c r="L1816" s="546">
        <v>-2.9399999999999999E-2</v>
      </c>
      <c r="M1816" s="546">
        <v>-1.2200000000000001E-2</v>
      </c>
    </row>
    <row r="1817" spans="10:13" x14ac:dyDescent="0.6">
      <c r="J1817" s="311">
        <v>0</v>
      </c>
      <c r="K1817" s="546">
        <v>-4.0899999999999999E-2</v>
      </c>
      <c r="L1817" s="546">
        <v>-2.9399999999999999E-2</v>
      </c>
      <c r="M1817" s="546">
        <v>-1.2200000000000001E-2</v>
      </c>
    </row>
    <row r="1818" spans="10:13" x14ac:dyDescent="0.6">
      <c r="J1818" s="311">
        <v>0</v>
      </c>
      <c r="K1818" s="546">
        <v>-4.0899999999999999E-2</v>
      </c>
      <c r="L1818" s="546">
        <v>-2.9399999999999999E-2</v>
      </c>
      <c r="M1818" s="546">
        <v>-1.2200000000000001E-2</v>
      </c>
    </row>
    <row r="1819" spans="10:13" x14ac:dyDescent="0.6">
      <c r="J1819" s="311">
        <v>0</v>
      </c>
      <c r="K1819" s="546">
        <v>-4.0899999999999999E-2</v>
      </c>
      <c r="L1819" s="546">
        <v>-2.9399999999999999E-2</v>
      </c>
      <c r="M1819" s="546">
        <v>-1.2200000000000001E-2</v>
      </c>
    </row>
    <row r="1820" spans="10:13" x14ac:dyDescent="0.6">
      <c r="J1820" s="311">
        <v>0</v>
      </c>
      <c r="K1820" s="546">
        <v>-4.0899999999999999E-2</v>
      </c>
      <c r="L1820" s="546">
        <v>-2.9399999999999999E-2</v>
      </c>
      <c r="M1820" s="546">
        <v>-1.2200000000000001E-2</v>
      </c>
    </row>
    <row r="1821" spans="10:13" x14ac:dyDescent="0.6">
      <c r="J1821" s="311">
        <v>0</v>
      </c>
      <c r="K1821" s="546">
        <v>-4.0899999999999999E-2</v>
      </c>
      <c r="L1821" s="546">
        <v>-2.9399999999999999E-2</v>
      </c>
      <c r="M1821" s="546">
        <v>-1.2200000000000001E-2</v>
      </c>
    </row>
    <row r="1822" spans="10:13" x14ac:dyDescent="0.6">
      <c r="J1822" s="311">
        <v>0</v>
      </c>
      <c r="K1822" s="546">
        <v>-4.0899999999999999E-2</v>
      </c>
      <c r="L1822" s="546">
        <v>-2.9399999999999999E-2</v>
      </c>
      <c r="M1822" s="546">
        <v>-1.2200000000000001E-2</v>
      </c>
    </row>
    <row r="1823" spans="10:13" x14ac:dyDescent="0.6">
      <c r="J1823" s="311">
        <v>0</v>
      </c>
      <c r="K1823" s="546">
        <v>-4.0899999999999999E-2</v>
      </c>
      <c r="L1823" s="546">
        <v>-2.9399999999999999E-2</v>
      </c>
      <c r="M1823" s="546">
        <v>-1.2200000000000001E-2</v>
      </c>
    </row>
    <row r="1824" spans="10:13" x14ac:dyDescent="0.6">
      <c r="J1824" s="311">
        <v>0</v>
      </c>
      <c r="K1824" s="546">
        <v>-4.0899999999999999E-2</v>
      </c>
      <c r="L1824" s="546">
        <v>-2.9399999999999999E-2</v>
      </c>
      <c r="M1824" s="546">
        <v>-1.2200000000000001E-2</v>
      </c>
    </row>
    <row r="1825" spans="10:13" x14ac:dyDescent="0.6">
      <c r="J1825" s="311">
        <v>0</v>
      </c>
      <c r="K1825" s="546">
        <v>-4.0899999999999999E-2</v>
      </c>
      <c r="L1825" s="546">
        <v>-2.9399999999999999E-2</v>
      </c>
      <c r="M1825" s="546">
        <v>-1.2200000000000001E-2</v>
      </c>
    </row>
    <row r="1826" spans="10:13" x14ac:dyDescent="0.6">
      <c r="J1826" s="311">
        <v>0</v>
      </c>
      <c r="K1826" s="546">
        <v>-4.0899999999999999E-2</v>
      </c>
      <c r="L1826" s="546">
        <v>-2.9399999999999999E-2</v>
      </c>
      <c r="M1826" s="546">
        <v>-1.2200000000000001E-2</v>
      </c>
    </row>
    <row r="1827" spans="10:13" x14ac:dyDescent="0.6">
      <c r="J1827" s="311">
        <v>0</v>
      </c>
      <c r="K1827" s="546">
        <v>-4.0899999999999999E-2</v>
      </c>
      <c r="L1827" s="546">
        <v>-2.9399999999999999E-2</v>
      </c>
      <c r="M1827" s="546">
        <v>-1.2200000000000001E-2</v>
      </c>
    </row>
    <row r="1828" spans="10:13" x14ac:dyDescent="0.6">
      <c r="J1828" s="311">
        <v>0</v>
      </c>
      <c r="K1828" s="546">
        <v>-4.0899999999999999E-2</v>
      </c>
      <c r="L1828" s="546">
        <v>-2.9399999999999999E-2</v>
      </c>
      <c r="M1828" s="546">
        <v>-1.2200000000000001E-2</v>
      </c>
    </row>
    <row r="1829" spans="10:13" x14ac:dyDescent="0.6">
      <c r="J1829" s="311">
        <v>0</v>
      </c>
      <c r="K1829" s="546">
        <v>-4.0899999999999999E-2</v>
      </c>
      <c r="L1829" s="546">
        <v>-2.9399999999999999E-2</v>
      </c>
      <c r="M1829" s="546">
        <v>-1.2200000000000001E-2</v>
      </c>
    </row>
    <row r="1830" spans="10:13" x14ac:dyDescent="0.6">
      <c r="J1830" s="311">
        <v>0</v>
      </c>
      <c r="K1830" s="546">
        <v>-4.0899999999999999E-2</v>
      </c>
      <c r="L1830" s="546">
        <v>-2.9399999999999999E-2</v>
      </c>
      <c r="M1830" s="546">
        <v>-1.2200000000000001E-2</v>
      </c>
    </row>
    <row r="1831" spans="10:13" x14ac:dyDescent="0.6">
      <c r="J1831" s="311">
        <v>0</v>
      </c>
      <c r="K1831" s="546">
        <v>-4.0899999999999999E-2</v>
      </c>
      <c r="L1831" s="546">
        <v>-2.9399999999999999E-2</v>
      </c>
      <c r="M1831" s="546">
        <v>-1.2200000000000001E-2</v>
      </c>
    </row>
    <row r="1832" spans="10:13" x14ac:dyDescent="0.6">
      <c r="J1832" s="311">
        <v>0</v>
      </c>
      <c r="K1832" s="546">
        <v>-4.0899999999999999E-2</v>
      </c>
      <c r="L1832" s="546">
        <v>-2.9399999999999999E-2</v>
      </c>
      <c r="M1832" s="546">
        <v>-1.2200000000000001E-2</v>
      </c>
    </row>
    <row r="1833" spans="10:13" x14ac:dyDescent="0.6">
      <c r="J1833" s="311">
        <v>0</v>
      </c>
      <c r="K1833" s="546">
        <v>-4.0899999999999999E-2</v>
      </c>
      <c r="L1833" s="546">
        <v>-2.9399999999999999E-2</v>
      </c>
      <c r="M1833" s="546">
        <v>-1.2200000000000001E-2</v>
      </c>
    </row>
    <row r="1834" spans="10:13" x14ac:dyDescent="0.6">
      <c r="J1834" s="311">
        <v>0</v>
      </c>
      <c r="K1834" s="546">
        <v>-4.0899999999999999E-2</v>
      </c>
      <c r="L1834" s="546">
        <v>-2.9399999999999999E-2</v>
      </c>
      <c r="M1834" s="546">
        <v>-1.2200000000000001E-2</v>
      </c>
    </row>
    <row r="1835" spans="10:13" x14ac:dyDescent="0.6">
      <c r="J1835" s="311">
        <v>0</v>
      </c>
      <c r="K1835" s="546">
        <v>-4.0899999999999999E-2</v>
      </c>
      <c r="L1835" s="546">
        <v>-2.9399999999999999E-2</v>
      </c>
      <c r="M1835" s="546">
        <v>-1.2200000000000001E-2</v>
      </c>
    </row>
    <row r="1836" spans="10:13" x14ac:dyDescent="0.6">
      <c r="J1836" s="311">
        <v>0</v>
      </c>
      <c r="K1836" s="546">
        <v>-4.0899999999999999E-2</v>
      </c>
      <c r="L1836" s="546">
        <v>-2.9399999999999999E-2</v>
      </c>
      <c r="M1836" s="546">
        <v>-1.2200000000000001E-2</v>
      </c>
    </row>
    <row r="1837" spans="10:13" x14ac:dyDescent="0.6">
      <c r="J1837" s="311">
        <v>0</v>
      </c>
      <c r="K1837" s="546">
        <v>-4.0899999999999999E-2</v>
      </c>
      <c r="L1837" s="546">
        <v>-2.9399999999999999E-2</v>
      </c>
      <c r="M1837" s="546">
        <v>-1.2200000000000001E-2</v>
      </c>
    </row>
    <row r="1838" spans="10:13" x14ac:dyDescent="0.6">
      <c r="J1838" s="311">
        <v>0</v>
      </c>
      <c r="K1838" s="546">
        <v>-4.0899999999999999E-2</v>
      </c>
      <c r="L1838" s="546">
        <v>-2.9399999999999999E-2</v>
      </c>
      <c r="M1838" s="546">
        <v>-1.2200000000000001E-2</v>
      </c>
    </row>
    <row r="1839" spans="10:13" x14ac:dyDescent="0.6">
      <c r="J1839" s="311">
        <v>0</v>
      </c>
      <c r="K1839" s="546">
        <v>-4.0899999999999999E-2</v>
      </c>
      <c r="L1839" s="546">
        <v>-2.9399999999999999E-2</v>
      </c>
      <c r="M1839" s="546">
        <v>-1.2200000000000001E-2</v>
      </c>
    </row>
    <row r="1840" spans="10:13" x14ac:dyDescent="0.6">
      <c r="J1840" s="311">
        <v>0</v>
      </c>
      <c r="K1840" s="546">
        <v>-4.0899999999999999E-2</v>
      </c>
      <c r="L1840" s="546">
        <v>-2.9399999999999999E-2</v>
      </c>
      <c r="M1840" s="546">
        <v>-1.2200000000000001E-2</v>
      </c>
    </row>
    <row r="1841" spans="10:13" x14ac:dyDescent="0.6">
      <c r="J1841" s="311">
        <v>0</v>
      </c>
      <c r="K1841" s="546">
        <v>-4.0899999999999999E-2</v>
      </c>
      <c r="L1841" s="546">
        <v>-2.9399999999999999E-2</v>
      </c>
      <c r="M1841" s="546">
        <v>-1.2200000000000001E-2</v>
      </c>
    </row>
    <row r="1842" spans="10:13" x14ac:dyDescent="0.6">
      <c r="J1842" s="311">
        <v>0</v>
      </c>
      <c r="K1842" s="546">
        <v>-4.0899999999999999E-2</v>
      </c>
      <c r="L1842" s="546">
        <v>-2.9399999999999999E-2</v>
      </c>
      <c r="M1842" s="546">
        <v>-1.2200000000000001E-2</v>
      </c>
    </row>
    <row r="1843" spans="10:13" x14ac:dyDescent="0.6">
      <c r="J1843" s="311">
        <v>0</v>
      </c>
      <c r="K1843" s="546">
        <v>-4.0899999999999999E-2</v>
      </c>
      <c r="L1843" s="546">
        <v>-2.9399999999999999E-2</v>
      </c>
      <c r="M1843" s="546">
        <v>-1.2200000000000001E-2</v>
      </c>
    </row>
    <row r="1844" spans="10:13" x14ac:dyDescent="0.6">
      <c r="J1844" s="311">
        <v>0</v>
      </c>
      <c r="K1844" s="546">
        <v>-4.0899999999999999E-2</v>
      </c>
      <c r="L1844" s="546">
        <v>-2.9399999999999999E-2</v>
      </c>
      <c r="M1844" s="546">
        <v>-1.2200000000000001E-2</v>
      </c>
    </row>
    <row r="1845" spans="10:13" x14ac:dyDescent="0.6">
      <c r="J1845" s="311">
        <v>0</v>
      </c>
      <c r="K1845" s="546">
        <v>-4.0899999999999999E-2</v>
      </c>
      <c r="L1845" s="546">
        <v>-2.9399999999999999E-2</v>
      </c>
      <c r="M1845" s="546">
        <v>-1.2200000000000001E-2</v>
      </c>
    </row>
    <row r="1846" spans="10:13" x14ac:dyDescent="0.6">
      <c r="J1846" s="311">
        <v>0</v>
      </c>
      <c r="K1846" s="546">
        <v>-4.0899999999999999E-2</v>
      </c>
      <c r="L1846" s="546">
        <v>-2.9399999999999999E-2</v>
      </c>
      <c r="M1846" s="546">
        <v>-1.2200000000000001E-2</v>
      </c>
    </row>
    <row r="1847" spans="10:13" x14ac:dyDescent="0.6">
      <c r="J1847" s="311">
        <v>0</v>
      </c>
      <c r="K1847" s="546">
        <v>-4.0899999999999999E-2</v>
      </c>
      <c r="L1847" s="546">
        <v>-2.9399999999999999E-2</v>
      </c>
      <c r="M1847" s="546">
        <v>-1.2200000000000001E-2</v>
      </c>
    </row>
    <row r="1848" spans="10:13" x14ac:dyDescent="0.6">
      <c r="J1848" s="311">
        <v>0</v>
      </c>
      <c r="K1848" s="546">
        <v>-4.0899999999999999E-2</v>
      </c>
      <c r="L1848" s="546">
        <v>-2.9399999999999999E-2</v>
      </c>
      <c r="M1848" s="546">
        <v>-1.2200000000000001E-2</v>
      </c>
    </row>
    <row r="1849" spans="10:13" x14ac:dyDescent="0.6">
      <c r="J1849" s="311">
        <v>0</v>
      </c>
      <c r="K1849" s="546">
        <v>-4.0899999999999999E-2</v>
      </c>
      <c r="L1849" s="546">
        <v>-2.9399999999999999E-2</v>
      </c>
      <c r="M1849" s="546">
        <v>-1.2200000000000001E-2</v>
      </c>
    </row>
    <row r="1850" spans="10:13" x14ac:dyDescent="0.6">
      <c r="J1850" s="311">
        <v>0</v>
      </c>
      <c r="K1850" s="546">
        <v>-4.0899999999999999E-2</v>
      </c>
      <c r="L1850" s="546">
        <v>-2.9399999999999999E-2</v>
      </c>
      <c r="M1850" s="546">
        <v>-1.2200000000000001E-2</v>
      </c>
    </row>
    <row r="1851" spans="10:13" x14ac:dyDescent="0.6">
      <c r="J1851" s="311">
        <v>0</v>
      </c>
      <c r="K1851" s="546">
        <v>-4.0899999999999999E-2</v>
      </c>
      <c r="L1851" s="546">
        <v>-2.9399999999999999E-2</v>
      </c>
      <c r="M1851" s="546">
        <v>-1.2200000000000001E-2</v>
      </c>
    </row>
    <row r="1852" spans="10:13" x14ac:dyDescent="0.6">
      <c r="J1852" s="311">
        <v>0</v>
      </c>
      <c r="K1852" s="546">
        <v>-4.0899999999999999E-2</v>
      </c>
      <c r="L1852" s="546">
        <v>-2.9399999999999999E-2</v>
      </c>
      <c r="M1852" s="546">
        <v>-1.2200000000000001E-2</v>
      </c>
    </row>
    <row r="1853" spans="10:13" x14ac:dyDescent="0.6">
      <c r="J1853" s="311">
        <v>0</v>
      </c>
      <c r="K1853" s="546">
        <v>-4.0899999999999999E-2</v>
      </c>
      <c r="L1853" s="546">
        <v>-2.9399999999999999E-2</v>
      </c>
      <c r="M1853" s="546">
        <v>-1.2200000000000001E-2</v>
      </c>
    </row>
    <row r="1854" spans="10:13" x14ac:dyDescent="0.6">
      <c r="J1854" s="311">
        <v>0</v>
      </c>
      <c r="K1854" s="546">
        <v>-4.0899999999999999E-2</v>
      </c>
      <c r="L1854" s="546">
        <v>-2.9399999999999999E-2</v>
      </c>
      <c r="M1854" s="546">
        <v>-1.2200000000000001E-2</v>
      </c>
    </row>
    <row r="1855" spans="10:13" x14ac:dyDescent="0.6">
      <c r="J1855" s="311">
        <v>0</v>
      </c>
      <c r="K1855" s="546">
        <v>-4.0899999999999999E-2</v>
      </c>
      <c r="L1855" s="546">
        <v>-2.9399999999999999E-2</v>
      </c>
      <c r="M1855" s="546">
        <v>-1.2200000000000001E-2</v>
      </c>
    </row>
    <row r="1856" spans="10:13" x14ac:dyDescent="0.6">
      <c r="J1856" s="311">
        <v>0</v>
      </c>
      <c r="K1856" s="546">
        <v>-4.0899999999999999E-2</v>
      </c>
      <c r="L1856" s="546">
        <v>-2.9399999999999999E-2</v>
      </c>
      <c r="M1856" s="546">
        <v>-1.2200000000000001E-2</v>
      </c>
    </row>
    <row r="1857" spans="10:13" x14ac:dyDescent="0.6">
      <c r="J1857" s="311">
        <v>0</v>
      </c>
      <c r="K1857" s="546">
        <v>-4.0899999999999999E-2</v>
      </c>
      <c r="L1857" s="546">
        <v>-2.9399999999999999E-2</v>
      </c>
      <c r="M1857" s="546">
        <v>-1.2200000000000001E-2</v>
      </c>
    </row>
    <row r="1858" spans="10:13" x14ac:dyDescent="0.6">
      <c r="J1858" s="311">
        <v>0</v>
      </c>
      <c r="K1858" s="546">
        <v>-4.0899999999999999E-2</v>
      </c>
      <c r="L1858" s="546">
        <v>-2.9399999999999999E-2</v>
      </c>
      <c r="M1858" s="546">
        <v>-1.2200000000000001E-2</v>
      </c>
    </row>
    <row r="1859" spans="10:13" x14ac:dyDescent="0.6">
      <c r="J1859" s="311">
        <v>0</v>
      </c>
      <c r="K1859" s="546">
        <v>-4.0899999999999999E-2</v>
      </c>
      <c r="L1859" s="546">
        <v>-2.9399999999999999E-2</v>
      </c>
      <c r="M1859" s="546">
        <v>-1.2200000000000001E-2</v>
      </c>
    </row>
    <row r="1860" spans="10:13" x14ac:dyDescent="0.6">
      <c r="J1860" s="311">
        <v>0</v>
      </c>
      <c r="K1860" s="546">
        <v>-4.0899999999999999E-2</v>
      </c>
      <c r="L1860" s="546">
        <v>-2.9399999999999999E-2</v>
      </c>
      <c r="M1860" s="546">
        <v>-1.2200000000000001E-2</v>
      </c>
    </row>
    <row r="1861" spans="10:13" x14ac:dyDescent="0.6">
      <c r="J1861" s="311">
        <v>0</v>
      </c>
      <c r="K1861" s="546">
        <v>-4.0899999999999999E-2</v>
      </c>
      <c r="L1861" s="546">
        <v>-2.9399999999999999E-2</v>
      </c>
      <c r="M1861" s="546">
        <v>-1.2200000000000001E-2</v>
      </c>
    </row>
    <row r="1862" spans="10:13" x14ac:dyDescent="0.6">
      <c r="J1862" s="311">
        <v>0</v>
      </c>
      <c r="K1862" s="546">
        <v>-4.0899999999999999E-2</v>
      </c>
      <c r="L1862" s="546">
        <v>-2.9399999999999999E-2</v>
      </c>
      <c r="M1862" s="546">
        <v>-1.2200000000000001E-2</v>
      </c>
    </row>
    <row r="1863" spans="10:13" x14ac:dyDescent="0.6">
      <c r="J1863" s="311">
        <v>0</v>
      </c>
      <c r="K1863" s="546">
        <v>-4.0899999999999999E-2</v>
      </c>
      <c r="L1863" s="546">
        <v>-2.9399999999999999E-2</v>
      </c>
      <c r="M1863" s="546">
        <v>-1.2200000000000001E-2</v>
      </c>
    </row>
    <row r="1864" spans="10:13" x14ac:dyDescent="0.6">
      <c r="J1864" s="311">
        <v>0</v>
      </c>
      <c r="K1864" s="546">
        <v>-4.0899999999999999E-2</v>
      </c>
      <c r="L1864" s="546">
        <v>-2.9399999999999999E-2</v>
      </c>
      <c r="M1864" s="546">
        <v>-1.2200000000000001E-2</v>
      </c>
    </row>
    <row r="1865" spans="10:13" x14ac:dyDescent="0.6">
      <c r="J1865" s="311">
        <v>0</v>
      </c>
      <c r="K1865" s="546">
        <v>-4.0899999999999999E-2</v>
      </c>
      <c r="L1865" s="546">
        <v>-2.9399999999999999E-2</v>
      </c>
      <c r="M1865" s="546">
        <v>-1.2200000000000001E-2</v>
      </c>
    </row>
    <row r="1866" spans="10:13" x14ac:dyDescent="0.6">
      <c r="J1866" s="311">
        <v>0</v>
      </c>
      <c r="K1866" s="546">
        <v>-4.0899999999999999E-2</v>
      </c>
      <c r="L1866" s="546">
        <v>-2.9399999999999999E-2</v>
      </c>
      <c r="M1866" s="546">
        <v>-1.2200000000000001E-2</v>
      </c>
    </row>
    <row r="1867" spans="10:13" x14ac:dyDescent="0.6">
      <c r="J1867" s="311">
        <v>0</v>
      </c>
      <c r="K1867" s="546">
        <v>-4.0899999999999999E-2</v>
      </c>
      <c r="L1867" s="546">
        <v>-2.9399999999999999E-2</v>
      </c>
      <c r="M1867" s="546">
        <v>-1.2200000000000001E-2</v>
      </c>
    </row>
    <row r="1868" spans="10:13" x14ac:dyDescent="0.6">
      <c r="J1868" s="311">
        <v>0</v>
      </c>
      <c r="K1868" s="546">
        <v>-4.0899999999999999E-2</v>
      </c>
      <c r="L1868" s="546">
        <v>-2.9399999999999999E-2</v>
      </c>
      <c r="M1868" s="546">
        <v>-1.2200000000000001E-2</v>
      </c>
    </row>
    <row r="1869" spans="10:13" x14ac:dyDescent="0.6">
      <c r="J1869" s="311">
        <v>0</v>
      </c>
      <c r="K1869" s="546">
        <v>-4.0899999999999999E-2</v>
      </c>
      <c r="L1869" s="546">
        <v>-2.9399999999999999E-2</v>
      </c>
      <c r="M1869" s="546">
        <v>-1.2200000000000001E-2</v>
      </c>
    </row>
    <row r="1870" spans="10:13" x14ac:dyDescent="0.6">
      <c r="J1870" s="311">
        <v>0</v>
      </c>
      <c r="K1870" s="546">
        <v>-4.0899999999999999E-2</v>
      </c>
      <c r="L1870" s="546">
        <v>-2.9399999999999999E-2</v>
      </c>
      <c r="M1870" s="546">
        <v>-1.2200000000000001E-2</v>
      </c>
    </row>
    <row r="1871" spans="10:13" x14ac:dyDescent="0.6">
      <c r="J1871" s="311">
        <v>0</v>
      </c>
      <c r="K1871" s="546">
        <v>-4.0899999999999999E-2</v>
      </c>
      <c r="L1871" s="546">
        <v>-2.9399999999999999E-2</v>
      </c>
      <c r="M1871" s="546">
        <v>-1.2200000000000001E-2</v>
      </c>
    </row>
    <row r="1872" spans="10:13" x14ac:dyDescent="0.6">
      <c r="J1872" s="311">
        <v>0</v>
      </c>
      <c r="K1872" s="546">
        <v>-4.0899999999999999E-2</v>
      </c>
      <c r="L1872" s="546">
        <v>-2.9399999999999999E-2</v>
      </c>
      <c r="M1872" s="546">
        <v>-1.2200000000000001E-2</v>
      </c>
    </row>
    <row r="1873" spans="10:13" x14ac:dyDescent="0.6">
      <c r="J1873" s="311">
        <v>0</v>
      </c>
      <c r="K1873" s="546">
        <v>-4.0899999999999999E-2</v>
      </c>
      <c r="L1873" s="546">
        <v>-2.9399999999999999E-2</v>
      </c>
      <c r="M1873" s="546">
        <v>-1.2200000000000001E-2</v>
      </c>
    </row>
    <row r="1874" spans="10:13" x14ac:dyDescent="0.6">
      <c r="J1874" s="311">
        <v>0</v>
      </c>
      <c r="K1874" s="546">
        <v>-4.0899999999999999E-2</v>
      </c>
      <c r="L1874" s="546">
        <v>-2.9399999999999999E-2</v>
      </c>
      <c r="M1874" s="546">
        <v>-1.2200000000000001E-2</v>
      </c>
    </row>
    <row r="1875" spans="10:13" x14ac:dyDescent="0.6">
      <c r="J1875" s="311">
        <v>0</v>
      </c>
      <c r="K1875" s="546">
        <v>-4.0899999999999999E-2</v>
      </c>
      <c r="L1875" s="546">
        <v>-2.9399999999999999E-2</v>
      </c>
      <c r="M1875" s="546">
        <v>-1.2200000000000001E-2</v>
      </c>
    </row>
    <row r="1876" spans="10:13" x14ac:dyDescent="0.6">
      <c r="J1876" s="311">
        <v>0</v>
      </c>
      <c r="K1876" s="546">
        <v>-4.0899999999999999E-2</v>
      </c>
      <c r="L1876" s="546">
        <v>-2.9399999999999999E-2</v>
      </c>
      <c r="M1876" s="546">
        <v>-1.2200000000000001E-2</v>
      </c>
    </row>
    <row r="1877" spans="10:13" x14ac:dyDescent="0.6">
      <c r="J1877" s="311">
        <v>0</v>
      </c>
      <c r="K1877" s="546">
        <v>-4.0899999999999999E-2</v>
      </c>
      <c r="L1877" s="546">
        <v>-2.9399999999999999E-2</v>
      </c>
      <c r="M1877" s="546">
        <v>-1.2200000000000001E-2</v>
      </c>
    </row>
    <row r="1878" spans="10:13" x14ac:dyDescent="0.6">
      <c r="J1878" s="311">
        <v>0</v>
      </c>
      <c r="K1878" s="546">
        <v>-4.0899999999999999E-2</v>
      </c>
      <c r="L1878" s="546">
        <v>-2.9399999999999999E-2</v>
      </c>
      <c r="M1878" s="546">
        <v>-1.2200000000000001E-2</v>
      </c>
    </row>
    <row r="1879" spans="10:13" x14ac:dyDescent="0.6">
      <c r="J1879" s="311">
        <v>0</v>
      </c>
      <c r="K1879" s="546">
        <v>-4.0899999999999999E-2</v>
      </c>
      <c r="L1879" s="546">
        <v>-2.9399999999999999E-2</v>
      </c>
      <c r="M1879" s="546">
        <v>-1.2200000000000001E-2</v>
      </c>
    </row>
    <row r="1880" spans="10:13" x14ac:dyDescent="0.6">
      <c r="J1880" s="311">
        <v>0</v>
      </c>
      <c r="K1880" s="546">
        <v>-4.0899999999999999E-2</v>
      </c>
      <c r="L1880" s="546">
        <v>-2.9399999999999999E-2</v>
      </c>
      <c r="M1880" s="546">
        <v>-1.2200000000000001E-2</v>
      </c>
    </row>
    <row r="1881" spans="10:13" x14ac:dyDescent="0.6">
      <c r="J1881" s="311">
        <v>0</v>
      </c>
      <c r="K1881" s="546">
        <v>-4.0899999999999999E-2</v>
      </c>
      <c r="L1881" s="546">
        <v>-2.9399999999999999E-2</v>
      </c>
      <c r="M1881" s="546">
        <v>-1.2200000000000001E-2</v>
      </c>
    </row>
    <row r="1882" spans="10:13" x14ac:dyDescent="0.6">
      <c r="J1882" s="311">
        <v>0</v>
      </c>
      <c r="K1882" s="546">
        <v>-4.0899999999999999E-2</v>
      </c>
      <c r="L1882" s="546">
        <v>-2.9399999999999999E-2</v>
      </c>
      <c r="M1882" s="546">
        <v>-1.2200000000000001E-2</v>
      </c>
    </row>
    <row r="1883" spans="10:13" x14ac:dyDescent="0.6">
      <c r="J1883" s="311">
        <v>0</v>
      </c>
      <c r="K1883" s="546">
        <v>-4.0899999999999999E-2</v>
      </c>
      <c r="L1883" s="546">
        <v>-2.9399999999999999E-2</v>
      </c>
      <c r="M1883" s="546">
        <v>-1.2200000000000001E-2</v>
      </c>
    </row>
    <row r="1884" spans="10:13" x14ac:dyDescent="0.6">
      <c r="J1884" s="311">
        <v>0</v>
      </c>
      <c r="K1884" s="546">
        <v>-4.0899999999999999E-2</v>
      </c>
      <c r="L1884" s="546">
        <v>-2.9399999999999999E-2</v>
      </c>
      <c r="M1884" s="546">
        <v>-1.2200000000000001E-2</v>
      </c>
    </row>
    <row r="1885" spans="10:13" x14ac:dyDescent="0.6">
      <c r="J1885" s="311">
        <v>0</v>
      </c>
      <c r="K1885" s="546">
        <v>-4.0899999999999999E-2</v>
      </c>
      <c r="L1885" s="546">
        <v>-2.9399999999999999E-2</v>
      </c>
      <c r="M1885" s="546">
        <v>-1.2200000000000001E-2</v>
      </c>
    </row>
    <row r="1886" spans="10:13" x14ac:dyDescent="0.6">
      <c r="J1886" s="311">
        <v>0</v>
      </c>
      <c r="K1886" s="546">
        <v>-4.0899999999999999E-2</v>
      </c>
      <c r="L1886" s="546">
        <v>-2.9399999999999999E-2</v>
      </c>
      <c r="M1886" s="546">
        <v>-1.2200000000000001E-2</v>
      </c>
    </row>
    <row r="1887" spans="10:13" x14ac:dyDescent="0.6">
      <c r="J1887" s="311">
        <v>0</v>
      </c>
      <c r="K1887" s="546">
        <v>-4.0899999999999999E-2</v>
      </c>
      <c r="L1887" s="546">
        <v>-2.9399999999999999E-2</v>
      </c>
      <c r="M1887" s="546">
        <v>-1.2200000000000001E-2</v>
      </c>
    </row>
    <row r="1888" spans="10:13" x14ac:dyDescent="0.6">
      <c r="J1888" s="311">
        <v>0</v>
      </c>
      <c r="K1888" s="546">
        <v>-4.0899999999999999E-2</v>
      </c>
      <c r="L1888" s="546">
        <v>-2.9399999999999999E-2</v>
      </c>
      <c r="M1888" s="546">
        <v>-1.2200000000000001E-2</v>
      </c>
    </row>
    <row r="1889" spans="10:13" x14ac:dyDescent="0.6">
      <c r="J1889" s="311">
        <v>0</v>
      </c>
      <c r="K1889" s="546">
        <v>-4.0899999999999999E-2</v>
      </c>
      <c r="L1889" s="546">
        <v>-2.9399999999999999E-2</v>
      </c>
      <c r="M1889" s="546">
        <v>-1.2200000000000001E-2</v>
      </c>
    </row>
    <row r="1890" spans="10:13" x14ac:dyDescent="0.6">
      <c r="J1890" s="311">
        <v>0</v>
      </c>
      <c r="K1890" s="546">
        <v>-4.0899999999999999E-2</v>
      </c>
      <c r="L1890" s="546">
        <v>-2.9399999999999999E-2</v>
      </c>
      <c r="M1890" s="546">
        <v>-1.2200000000000001E-2</v>
      </c>
    </row>
    <row r="1891" spans="10:13" x14ac:dyDescent="0.6">
      <c r="J1891" s="311">
        <v>0</v>
      </c>
      <c r="K1891" s="546">
        <v>-4.0899999999999999E-2</v>
      </c>
      <c r="L1891" s="546">
        <v>-2.9399999999999999E-2</v>
      </c>
      <c r="M1891" s="546">
        <v>-1.2200000000000001E-2</v>
      </c>
    </row>
    <row r="1892" spans="10:13" x14ac:dyDescent="0.6">
      <c r="J1892" s="311">
        <v>0</v>
      </c>
      <c r="K1892" s="546">
        <v>-4.0899999999999999E-2</v>
      </c>
      <c r="L1892" s="546">
        <v>-2.9399999999999999E-2</v>
      </c>
      <c r="M1892" s="546">
        <v>-1.2200000000000001E-2</v>
      </c>
    </row>
    <row r="1893" spans="10:13" x14ac:dyDescent="0.6">
      <c r="J1893" s="311">
        <v>0</v>
      </c>
      <c r="K1893" s="546">
        <v>-4.0899999999999999E-2</v>
      </c>
      <c r="L1893" s="546">
        <v>-2.9399999999999999E-2</v>
      </c>
      <c r="M1893" s="546">
        <v>-1.2200000000000001E-2</v>
      </c>
    </row>
    <row r="1894" spans="10:13" x14ac:dyDescent="0.6">
      <c r="J1894" s="311">
        <v>0</v>
      </c>
      <c r="K1894" s="546">
        <v>-4.0899999999999999E-2</v>
      </c>
      <c r="L1894" s="546">
        <v>-2.9399999999999999E-2</v>
      </c>
      <c r="M1894" s="546">
        <v>-1.2200000000000001E-2</v>
      </c>
    </row>
    <row r="1895" spans="10:13" x14ac:dyDescent="0.6">
      <c r="J1895" s="311">
        <v>0</v>
      </c>
      <c r="K1895" s="546">
        <v>-4.0899999999999999E-2</v>
      </c>
      <c r="L1895" s="546">
        <v>-2.9399999999999999E-2</v>
      </c>
      <c r="M1895" s="546">
        <v>-1.2200000000000001E-2</v>
      </c>
    </row>
    <row r="1896" spans="10:13" x14ac:dyDescent="0.6">
      <c r="J1896" s="311">
        <v>0</v>
      </c>
      <c r="K1896" s="546">
        <v>-4.0899999999999999E-2</v>
      </c>
      <c r="L1896" s="546">
        <v>-2.9399999999999999E-2</v>
      </c>
      <c r="M1896" s="546">
        <v>-1.2200000000000001E-2</v>
      </c>
    </row>
    <row r="1897" spans="10:13" x14ac:dyDescent="0.6">
      <c r="J1897" s="311">
        <v>0</v>
      </c>
      <c r="K1897" s="546">
        <v>-4.0899999999999999E-2</v>
      </c>
      <c r="L1897" s="546">
        <v>-2.9399999999999999E-2</v>
      </c>
      <c r="M1897" s="546">
        <v>-1.2200000000000001E-2</v>
      </c>
    </row>
    <row r="1898" spans="10:13" x14ac:dyDescent="0.6">
      <c r="J1898" s="311">
        <v>0</v>
      </c>
      <c r="K1898" s="546">
        <v>-4.0899999999999999E-2</v>
      </c>
      <c r="L1898" s="546">
        <v>-2.9399999999999999E-2</v>
      </c>
      <c r="M1898" s="546">
        <v>-1.2200000000000001E-2</v>
      </c>
    </row>
    <row r="1899" spans="10:13" x14ac:dyDescent="0.6">
      <c r="J1899" s="311">
        <v>0</v>
      </c>
      <c r="K1899" s="546">
        <v>-4.0899999999999999E-2</v>
      </c>
      <c r="L1899" s="546">
        <v>-2.9399999999999999E-2</v>
      </c>
      <c r="M1899" s="546">
        <v>-1.2200000000000001E-2</v>
      </c>
    </row>
    <row r="1900" spans="10:13" x14ac:dyDescent="0.6">
      <c r="J1900" s="311">
        <v>0</v>
      </c>
      <c r="K1900" s="546">
        <v>-4.0899999999999999E-2</v>
      </c>
      <c r="L1900" s="546">
        <v>-2.9399999999999999E-2</v>
      </c>
      <c r="M1900" s="546">
        <v>-1.2200000000000001E-2</v>
      </c>
    </row>
    <row r="1901" spans="10:13" x14ac:dyDescent="0.6">
      <c r="J1901" s="311">
        <v>0</v>
      </c>
      <c r="K1901" s="546">
        <v>-4.0899999999999999E-2</v>
      </c>
      <c r="L1901" s="546">
        <v>-2.9399999999999999E-2</v>
      </c>
      <c r="M1901" s="546">
        <v>-1.2200000000000001E-2</v>
      </c>
    </row>
    <row r="1902" spans="10:13" x14ac:dyDescent="0.6">
      <c r="J1902" s="311">
        <v>0</v>
      </c>
      <c r="K1902" s="546">
        <v>-4.0899999999999999E-2</v>
      </c>
      <c r="L1902" s="546">
        <v>-2.9399999999999999E-2</v>
      </c>
      <c r="M1902" s="546">
        <v>-1.2200000000000001E-2</v>
      </c>
    </row>
    <row r="1903" spans="10:13" x14ac:dyDescent="0.6">
      <c r="J1903" s="311">
        <v>0</v>
      </c>
      <c r="K1903" s="546">
        <v>-4.0899999999999999E-2</v>
      </c>
      <c r="L1903" s="546">
        <v>-2.9399999999999999E-2</v>
      </c>
      <c r="M1903" s="546">
        <v>-1.2200000000000001E-2</v>
      </c>
    </row>
    <row r="1904" spans="10:13" x14ac:dyDescent="0.6">
      <c r="J1904" s="311">
        <v>0</v>
      </c>
      <c r="K1904" s="546">
        <v>-4.0899999999999999E-2</v>
      </c>
      <c r="L1904" s="546">
        <v>-2.9399999999999999E-2</v>
      </c>
      <c r="M1904" s="546">
        <v>-1.2200000000000001E-2</v>
      </c>
    </row>
    <row r="1905" spans="10:13" x14ac:dyDescent="0.6">
      <c r="J1905" s="311">
        <v>0</v>
      </c>
      <c r="K1905" s="546">
        <v>-4.0899999999999999E-2</v>
      </c>
      <c r="L1905" s="546">
        <v>-2.9399999999999999E-2</v>
      </c>
      <c r="M1905" s="546">
        <v>-1.2200000000000001E-2</v>
      </c>
    </row>
    <row r="1906" spans="10:13" x14ac:dyDescent="0.6">
      <c r="J1906" s="311">
        <v>0</v>
      </c>
      <c r="K1906" s="546">
        <v>-4.0899999999999999E-2</v>
      </c>
      <c r="L1906" s="546">
        <v>-2.9399999999999999E-2</v>
      </c>
      <c r="M1906" s="546">
        <v>-1.2200000000000001E-2</v>
      </c>
    </row>
    <row r="1907" spans="10:13" x14ac:dyDescent="0.6">
      <c r="J1907" s="311">
        <v>0</v>
      </c>
      <c r="K1907" s="546">
        <v>-4.0899999999999999E-2</v>
      </c>
      <c r="L1907" s="546">
        <v>-2.9399999999999999E-2</v>
      </c>
      <c r="M1907" s="546">
        <v>-1.2200000000000001E-2</v>
      </c>
    </row>
    <row r="1908" spans="10:13" x14ac:dyDescent="0.6">
      <c r="J1908" s="311">
        <v>0</v>
      </c>
      <c r="K1908" s="546">
        <v>-4.0899999999999999E-2</v>
      </c>
      <c r="L1908" s="546">
        <v>-2.9399999999999999E-2</v>
      </c>
      <c r="M1908" s="546">
        <v>-1.2200000000000001E-2</v>
      </c>
    </row>
    <row r="1909" spans="10:13" x14ac:dyDescent="0.6">
      <c r="J1909" s="311">
        <v>0</v>
      </c>
      <c r="K1909" s="546">
        <v>-4.0899999999999999E-2</v>
      </c>
      <c r="L1909" s="546">
        <v>-2.9399999999999999E-2</v>
      </c>
      <c r="M1909" s="546">
        <v>-1.2200000000000001E-2</v>
      </c>
    </row>
    <row r="1910" spans="10:13" x14ac:dyDescent="0.6">
      <c r="J1910" s="311">
        <v>0</v>
      </c>
      <c r="K1910" s="546">
        <v>-4.0899999999999999E-2</v>
      </c>
      <c r="L1910" s="546">
        <v>-2.9399999999999999E-2</v>
      </c>
      <c r="M1910" s="546">
        <v>-1.2200000000000001E-2</v>
      </c>
    </row>
    <row r="1911" spans="10:13" x14ac:dyDescent="0.6">
      <c r="J1911" s="311">
        <v>0</v>
      </c>
      <c r="K1911" s="546">
        <v>-4.0899999999999999E-2</v>
      </c>
      <c r="L1911" s="546">
        <v>-2.9399999999999999E-2</v>
      </c>
      <c r="M1911" s="546">
        <v>-1.2200000000000001E-2</v>
      </c>
    </row>
    <row r="1912" spans="10:13" x14ac:dyDescent="0.6">
      <c r="J1912" s="311">
        <v>0</v>
      </c>
      <c r="K1912" s="546">
        <v>-4.0899999999999999E-2</v>
      </c>
      <c r="L1912" s="546">
        <v>-2.9399999999999999E-2</v>
      </c>
      <c r="M1912" s="546">
        <v>-1.2200000000000001E-2</v>
      </c>
    </row>
    <row r="1913" spans="10:13" x14ac:dyDescent="0.6">
      <c r="J1913" s="311">
        <v>0</v>
      </c>
      <c r="K1913" s="546">
        <v>-4.0899999999999999E-2</v>
      </c>
      <c r="L1913" s="546">
        <v>-2.9399999999999999E-2</v>
      </c>
      <c r="M1913" s="546">
        <v>-1.2200000000000001E-2</v>
      </c>
    </row>
    <row r="1914" spans="10:13" x14ac:dyDescent="0.6">
      <c r="J1914" s="311">
        <v>0</v>
      </c>
      <c r="K1914" s="546">
        <v>-4.0899999999999999E-2</v>
      </c>
      <c r="L1914" s="546">
        <v>-2.9399999999999999E-2</v>
      </c>
      <c r="M1914" s="546">
        <v>-1.2200000000000001E-2</v>
      </c>
    </row>
    <row r="1915" spans="10:13" x14ac:dyDescent="0.6">
      <c r="J1915" s="311">
        <v>0</v>
      </c>
      <c r="K1915" s="546">
        <v>-4.0899999999999999E-2</v>
      </c>
      <c r="L1915" s="546">
        <v>-2.9399999999999999E-2</v>
      </c>
      <c r="M1915" s="546">
        <v>-1.2200000000000001E-2</v>
      </c>
    </row>
    <row r="1916" spans="10:13" x14ac:dyDescent="0.6">
      <c r="J1916" s="311">
        <v>0</v>
      </c>
      <c r="K1916" s="546">
        <v>-4.0899999999999999E-2</v>
      </c>
      <c r="L1916" s="546">
        <v>-2.9399999999999999E-2</v>
      </c>
      <c r="M1916" s="546">
        <v>-1.2200000000000001E-2</v>
      </c>
    </row>
    <row r="1917" spans="10:13" x14ac:dyDescent="0.6">
      <c r="J1917" s="311">
        <v>0</v>
      </c>
      <c r="K1917" s="546">
        <v>-4.0899999999999999E-2</v>
      </c>
      <c r="L1917" s="546">
        <v>-2.9399999999999999E-2</v>
      </c>
      <c r="M1917" s="546">
        <v>-1.2200000000000001E-2</v>
      </c>
    </row>
    <row r="1918" spans="10:13" x14ac:dyDescent="0.6">
      <c r="J1918" s="311">
        <v>0</v>
      </c>
      <c r="K1918" s="546">
        <v>-4.0899999999999999E-2</v>
      </c>
      <c r="L1918" s="546">
        <v>-2.9399999999999999E-2</v>
      </c>
      <c r="M1918" s="546">
        <v>-1.2200000000000001E-2</v>
      </c>
    </row>
    <row r="1919" spans="10:13" x14ac:dyDescent="0.6">
      <c r="J1919" s="311">
        <v>0</v>
      </c>
      <c r="K1919" s="546">
        <v>-4.0899999999999999E-2</v>
      </c>
      <c r="L1919" s="546">
        <v>-2.9399999999999999E-2</v>
      </c>
      <c r="M1919" s="546">
        <v>-1.2200000000000001E-2</v>
      </c>
    </row>
    <row r="1920" spans="10:13" x14ac:dyDescent="0.6">
      <c r="J1920" s="311">
        <v>0</v>
      </c>
      <c r="K1920" s="546">
        <v>-4.0899999999999999E-2</v>
      </c>
      <c r="L1920" s="546">
        <v>-2.9399999999999999E-2</v>
      </c>
      <c r="M1920" s="546">
        <v>-1.2200000000000001E-2</v>
      </c>
    </row>
    <row r="1921" spans="10:13" x14ac:dyDescent="0.6">
      <c r="J1921" s="311">
        <v>0</v>
      </c>
      <c r="K1921" s="546">
        <v>-4.0899999999999999E-2</v>
      </c>
      <c r="L1921" s="546">
        <v>-2.9399999999999999E-2</v>
      </c>
      <c r="M1921" s="546">
        <v>-1.2200000000000001E-2</v>
      </c>
    </row>
    <row r="1922" spans="10:13" x14ac:dyDescent="0.6">
      <c r="J1922" s="311">
        <v>0</v>
      </c>
      <c r="K1922" s="546">
        <v>-4.0899999999999999E-2</v>
      </c>
      <c r="L1922" s="546">
        <v>-2.9399999999999999E-2</v>
      </c>
      <c r="M1922" s="546">
        <v>-1.2200000000000001E-2</v>
      </c>
    </row>
    <row r="1923" spans="10:13" x14ac:dyDescent="0.6">
      <c r="J1923" s="311">
        <v>0</v>
      </c>
      <c r="K1923" s="546">
        <v>-4.0899999999999999E-2</v>
      </c>
      <c r="L1923" s="546">
        <v>-2.9399999999999999E-2</v>
      </c>
      <c r="M1923" s="546">
        <v>-1.2200000000000001E-2</v>
      </c>
    </row>
    <row r="1924" spans="10:13" x14ac:dyDescent="0.6">
      <c r="J1924" s="311">
        <v>0</v>
      </c>
      <c r="K1924" s="546">
        <v>-4.0899999999999999E-2</v>
      </c>
      <c r="L1924" s="546">
        <v>-2.9399999999999999E-2</v>
      </c>
      <c r="M1924" s="546">
        <v>-1.2200000000000001E-2</v>
      </c>
    </row>
    <row r="1925" spans="10:13" x14ac:dyDescent="0.6">
      <c r="J1925" s="311">
        <v>0</v>
      </c>
      <c r="K1925" s="546">
        <v>-4.0899999999999999E-2</v>
      </c>
      <c r="L1925" s="546">
        <v>-2.9399999999999999E-2</v>
      </c>
      <c r="M1925" s="546">
        <v>-1.2200000000000001E-2</v>
      </c>
    </row>
    <row r="1926" spans="10:13" x14ac:dyDescent="0.6">
      <c r="J1926" s="311">
        <v>0</v>
      </c>
      <c r="K1926" s="546">
        <v>-4.0899999999999999E-2</v>
      </c>
      <c r="L1926" s="546">
        <v>-2.9399999999999999E-2</v>
      </c>
      <c r="M1926" s="546">
        <v>-1.2200000000000001E-2</v>
      </c>
    </row>
    <row r="1927" spans="10:13" x14ac:dyDescent="0.6">
      <c r="J1927" s="311">
        <v>0</v>
      </c>
      <c r="K1927" s="546">
        <v>-4.0899999999999999E-2</v>
      </c>
      <c r="L1927" s="546">
        <v>-2.9399999999999999E-2</v>
      </c>
      <c r="M1927" s="546">
        <v>-1.2200000000000001E-2</v>
      </c>
    </row>
    <row r="1928" spans="10:13" x14ac:dyDescent="0.6">
      <c r="J1928" s="311">
        <v>0</v>
      </c>
      <c r="K1928" s="546">
        <v>-4.0899999999999999E-2</v>
      </c>
      <c r="L1928" s="546">
        <v>-2.9399999999999999E-2</v>
      </c>
      <c r="M1928" s="546">
        <v>-1.2200000000000001E-2</v>
      </c>
    </row>
    <row r="1929" spans="10:13" x14ac:dyDescent="0.6">
      <c r="J1929" s="311">
        <v>0</v>
      </c>
      <c r="K1929" s="546">
        <v>-4.0899999999999999E-2</v>
      </c>
      <c r="L1929" s="546">
        <v>-2.9399999999999999E-2</v>
      </c>
      <c r="M1929" s="546">
        <v>-1.2200000000000001E-2</v>
      </c>
    </row>
    <row r="1930" spans="10:13" x14ac:dyDescent="0.6">
      <c r="J1930" s="311">
        <v>0</v>
      </c>
      <c r="K1930" s="546">
        <v>-4.0899999999999999E-2</v>
      </c>
      <c r="L1930" s="546">
        <v>-2.9399999999999999E-2</v>
      </c>
      <c r="M1930" s="546">
        <v>-1.2200000000000001E-2</v>
      </c>
    </row>
    <row r="1931" spans="10:13" x14ac:dyDescent="0.6">
      <c r="J1931" s="311">
        <v>0</v>
      </c>
      <c r="K1931" s="546">
        <v>-4.0899999999999999E-2</v>
      </c>
      <c r="L1931" s="546">
        <v>-2.9399999999999999E-2</v>
      </c>
      <c r="M1931" s="546">
        <v>-1.2200000000000001E-2</v>
      </c>
    </row>
    <row r="1932" spans="10:13" x14ac:dyDescent="0.6">
      <c r="J1932" s="311">
        <v>0</v>
      </c>
      <c r="K1932" s="546">
        <v>-4.0899999999999999E-2</v>
      </c>
      <c r="L1932" s="546">
        <v>-2.9399999999999999E-2</v>
      </c>
      <c r="M1932" s="546">
        <v>-1.2200000000000001E-2</v>
      </c>
    </row>
    <row r="1933" spans="10:13" x14ac:dyDescent="0.6">
      <c r="J1933" s="311">
        <v>0</v>
      </c>
      <c r="K1933" s="546">
        <v>-4.0899999999999999E-2</v>
      </c>
      <c r="L1933" s="546">
        <v>-2.9399999999999999E-2</v>
      </c>
      <c r="M1933" s="546">
        <v>-1.2200000000000001E-2</v>
      </c>
    </row>
    <row r="1934" spans="10:13" x14ac:dyDescent="0.6">
      <c r="J1934" s="311">
        <v>0</v>
      </c>
      <c r="K1934" s="546">
        <v>-4.0899999999999999E-2</v>
      </c>
      <c r="L1934" s="546">
        <v>-2.9399999999999999E-2</v>
      </c>
      <c r="M1934" s="546">
        <v>-1.2200000000000001E-2</v>
      </c>
    </row>
    <row r="1935" spans="10:13" x14ac:dyDescent="0.6">
      <c r="J1935" s="311">
        <v>0</v>
      </c>
      <c r="K1935" s="546">
        <v>-4.0899999999999999E-2</v>
      </c>
      <c r="L1935" s="546">
        <v>-2.9399999999999999E-2</v>
      </c>
      <c r="M1935" s="546">
        <v>-1.2200000000000001E-2</v>
      </c>
    </row>
    <row r="1936" spans="10:13" x14ac:dyDescent="0.6">
      <c r="J1936" s="311">
        <v>0</v>
      </c>
      <c r="K1936" s="546">
        <v>-4.0899999999999999E-2</v>
      </c>
      <c r="L1936" s="546">
        <v>-2.9399999999999999E-2</v>
      </c>
      <c r="M1936" s="546">
        <v>-1.2200000000000001E-2</v>
      </c>
    </row>
    <row r="1937" spans="10:13" x14ac:dyDescent="0.6">
      <c r="J1937" s="311">
        <v>0</v>
      </c>
      <c r="K1937" s="546">
        <v>-4.0899999999999999E-2</v>
      </c>
      <c r="L1937" s="546">
        <v>-2.9399999999999999E-2</v>
      </c>
      <c r="M1937" s="546">
        <v>-1.2200000000000001E-2</v>
      </c>
    </row>
    <row r="1938" spans="10:13" x14ac:dyDescent="0.6">
      <c r="J1938" s="311">
        <v>0</v>
      </c>
      <c r="K1938" s="546">
        <v>-4.0899999999999999E-2</v>
      </c>
      <c r="L1938" s="546">
        <v>-2.9399999999999999E-2</v>
      </c>
      <c r="M1938" s="546">
        <v>-1.2200000000000001E-2</v>
      </c>
    </row>
    <row r="1939" spans="10:13" x14ac:dyDescent="0.6">
      <c r="J1939" s="311">
        <v>0</v>
      </c>
      <c r="K1939" s="546">
        <v>-4.0899999999999999E-2</v>
      </c>
      <c r="L1939" s="546">
        <v>-2.9399999999999999E-2</v>
      </c>
      <c r="M1939" s="546">
        <v>-1.2200000000000001E-2</v>
      </c>
    </row>
    <row r="1940" spans="10:13" x14ac:dyDescent="0.6">
      <c r="J1940" s="311">
        <v>0</v>
      </c>
      <c r="K1940" s="546">
        <v>-4.0899999999999999E-2</v>
      </c>
      <c r="L1940" s="546">
        <v>-2.9399999999999999E-2</v>
      </c>
      <c r="M1940" s="546">
        <v>-1.2200000000000001E-2</v>
      </c>
    </row>
    <row r="1941" spans="10:13" x14ac:dyDescent="0.6">
      <c r="J1941" s="311">
        <v>0</v>
      </c>
      <c r="K1941" s="546">
        <v>-4.0899999999999999E-2</v>
      </c>
      <c r="L1941" s="546">
        <v>-2.9399999999999999E-2</v>
      </c>
      <c r="M1941" s="546">
        <v>-1.2200000000000001E-2</v>
      </c>
    </row>
    <row r="1942" spans="10:13" x14ac:dyDescent="0.6">
      <c r="J1942" s="311">
        <v>0</v>
      </c>
      <c r="K1942" s="546">
        <v>-4.0899999999999999E-2</v>
      </c>
      <c r="L1942" s="546">
        <v>-2.9399999999999999E-2</v>
      </c>
      <c r="M1942" s="546">
        <v>-1.2200000000000001E-2</v>
      </c>
    </row>
    <row r="1943" spans="10:13" x14ac:dyDescent="0.6">
      <c r="J1943" s="311">
        <v>0</v>
      </c>
      <c r="K1943" s="546">
        <v>-4.0899999999999999E-2</v>
      </c>
      <c r="L1943" s="546">
        <v>-2.9399999999999999E-2</v>
      </c>
      <c r="M1943" s="546">
        <v>-1.2200000000000001E-2</v>
      </c>
    </row>
    <row r="1944" spans="10:13" x14ac:dyDescent="0.6">
      <c r="J1944" s="311">
        <v>0</v>
      </c>
      <c r="K1944" s="546">
        <v>-4.0899999999999999E-2</v>
      </c>
      <c r="L1944" s="546">
        <v>-2.9399999999999999E-2</v>
      </c>
      <c r="M1944" s="546">
        <v>-1.2200000000000001E-2</v>
      </c>
    </row>
    <row r="1945" spans="10:13" x14ac:dyDescent="0.6">
      <c r="J1945" s="311">
        <v>0</v>
      </c>
      <c r="K1945" s="546">
        <v>-4.0899999999999999E-2</v>
      </c>
      <c r="L1945" s="546">
        <v>-2.9399999999999999E-2</v>
      </c>
      <c r="M1945" s="546">
        <v>-1.2200000000000001E-2</v>
      </c>
    </row>
    <row r="1946" spans="10:13" x14ac:dyDescent="0.6">
      <c r="J1946" s="311">
        <v>0</v>
      </c>
      <c r="K1946" s="546">
        <v>-4.0899999999999999E-2</v>
      </c>
      <c r="L1946" s="546">
        <v>-2.9399999999999999E-2</v>
      </c>
      <c r="M1946" s="546">
        <v>-1.2200000000000001E-2</v>
      </c>
    </row>
    <row r="1947" spans="10:13" x14ac:dyDescent="0.6">
      <c r="J1947" s="311">
        <v>0</v>
      </c>
      <c r="K1947" s="546">
        <v>-4.0899999999999999E-2</v>
      </c>
      <c r="L1947" s="546">
        <v>-2.9399999999999999E-2</v>
      </c>
      <c r="M1947" s="546">
        <v>-1.2200000000000001E-2</v>
      </c>
    </row>
    <row r="1948" spans="10:13" x14ac:dyDescent="0.6">
      <c r="J1948" s="311">
        <v>0</v>
      </c>
      <c r="K1948" s="546">
        <v>-4.0899999999999999E-2</v>
      </c>
      <c r="L1948" s="546">
        <v>-2.9399999999999999E-2</v>
      </c>
      <c r="M1948" s="546">
        <v>-1.2200000000000001E-2</v>
      </c>
    </row>
    <row r="1949" spans="10:13" x14ac:dyDescent="0.6">
      <c r="J1949" s="311">
        <v>0</v>
      </c>
      <c r="K1949" s="546">
        <v>-4.0899999999999999E-2</v>
      </c>
      <c r="L1949" s="546">
        <v>-2.9399999999999999E-2</v>
      </c>
      <c r="M1949" s="546">
        <v>-1.2200000000000001E-2</v>
      </c>
    </row>
    <row r="1950" spans="10:13" x14ac:dyDescent="0.6">
      <c r="J1950" s="311">
        <v>0</v>
      </c>
      <c r="K1950" s="546">
        <v>-4.0899999999999999E-2</v>
      </c>
      <c r="L1950" s="546">
        <v>-2.9399999999999999E-2</v>
      </c>
      <c r="M1950" s="546">
        <v>-1.2200000000000001E-2</v>
      </c>
    </row>
    <row r="1951" spans="10:13" x14ac:dyDescent="0.6">
      <c r="J1951" s="311">
        <v>0</v>
      </c>
      <c r="K1951" s="546">
        <v>-4.0899999999999999E-2</v>
      </c>
      <c r="L1951" s="546">
        <v>-2.9399999999999999E-2</v>
      </c>
      <c r="M1951" s="546">
        <v>-1.2200000000000001E-2</v>
      </c>
    </row>
    <row r="1952" spans="10:13" x14ac:dyDescent="0.6">
      <c r="J1952" s="311">
        <v>0</v>
      </c>
      <c r="K1952" s="546">
        <v>-4.0899999999999999E-2</v>
      </c>
      <c r="L1952" s="546">
        <v>-2.9399999999999999E-2</v>
      </c>
      <c r="M1952" s="546">
        <v>-1.2200000000000001E-2</v>
      </c>
    </row>
    <row r="1953" spans="10:13" x14ac:dyDescent="0.6">
      <c r="J1953" s="311">
        <v>0</v>
      </c>
      <c r="K1953" s="546">
        <v>-4.0899999999999999E-2</v>
      </c>
      <c r="L1953" s="546">
        <v>-2.9399999999999999E-2</v>
      </c>
      <c r="M1953" s="546">
        <v>-1.2200000000000001E-2</v>
      </c>
    </row>
    <row r="1954" spans="10:13" x14ac:dyDescent="0.6">
      <c r="J1954" s="311">
        <v>0</v>
      </c>
      <c r="K1954" s="546">
        <v>-4.0899999999999999E-2</v>
      </c>
      <c r="L1954" s="546">
        <v>-2.9399999999999999E-2</v>
      </c>
      <c r="M1954" s="546">
        <v>-1.2200000000000001E-2</v>
      </c>
    </row>
    <row r="1955" spans="10:13" x14ac:dyDescent="0.6">
      <c r="J1955" s="311">
        <v>0</v>
      </c>
      <c r="K1955" s="546">
        <v>-4.0899999999999999E-2</v>
      </c>
      <c r="L1955" s="546">
        <v>-2.9399999999999999E-2</v>
      </c>
      <c r="M1955" s="546">
        <v>-1.2200000000000001E-2</v>
      </c>
    </row>
    <row r="1956" spans="10:13" x14ac:dyDescent="0.6">
      <c r="J1956" s="311">
        <v>0</v>
      </c>
      <c r="K1956" s="546">
        <v>-4.0899999999999999E-2</v>
      </c>
      <c r="L1956" s="546">
        <v>-2.9399999999999999E-2</v>
      </c>
      <c r="M1956" s="546">
        <v>-1.2200000000000001E-2</v>
      </c>
    </row>
    <row r="1957" spans="10:13" x14ac:dyDescent="0.6">
      <c r="J1957" s="311">
        <v>0</v>
      </c>
      <c r="K1957" s="546">
        <v>-4.0899999999999999E-2</v>
      </c>
      <c r="L1957" s="546">
        <v>-2.9399999999999999E-2</v>
      </c>
      <c r="M1957" s="546">
        <v>-1.2200000000000001E-2</v>
      </c>
    </row>
    <row r="1958" spans="10:13" x14ac:dyDescent="0.6">
      <c r="J1958" s="311">
        <v>0</v>
      </c>
      <c r="K1958" s="546">
        <v>-4.0899999999999999E-2</v>
      </c>
      <c r="L1958" s="546">
        <v>-2.9399999999999999E-2</v>
      </c>
      <c r="M1958" s="546">
        <v>-1.2200000000000001E-2</v>
      </c>
    </row>
    <row r="1959" spans="10:13" x14ac:dyDescent="0.6">
      <c r="J1959" s="311">
        <v>0</v>
      </c>
      <c r="K1959" s="546">
        <v>-4.0899999999999999E-2</v>
      </c>
      <c r="L1959" s="546">
        <v>-2.9399999999999999E-2</v>
      </c>
      <c r="M1959" s="546">
        <v>-1.2200000000000001E-2</v>
      </c>
    </row>
    <row r="1960" spans="10:13" x14ac:dyDescent="0.6">
      <c r="J1960" s="311">
        <v>0</v>
      </c>
      <c r="K1960" s="546">
        <v>-4.0899999999999999E-2</v>
      </c>
      <c r="L1960" s="546">
        <v>-2.9399999999999999E-2</v>
      </c>
      <c r="M1960" s="546">
        <v>-1.2200000000000001E-2</v>
      </c>
    </row>
    <row r="1961" spans="10:13" x14ac:dyDescent="0.6">
      <c r="J1961" s="311">
        <v>0</v>
      </c>
      <c r="K1961" s="546">
        <v>-4.0899999999999999E-2</v>
      </c>
      <c r="L1961" s="546">
        <v>-2.9399999999999999E-2</v>
      </c>
      <c r="M1961" s="546">
        <v>-1.2200000000000001E-2</v>
      </c>
    </row>
    <row r="1962" spans="10:13" x14ac:dyDescent="0.6">
      <c r="J1962" s="311">
        <v>0</v>
      </c>
      <c r="K1962" s="546">
        <v>-4.0899999999999999E-2</v>
      </c>
      <c r="L1962" s="546">
        <v>-2.9399999999999999E-2</v>
      </c>
      <c r="M1962" s="546">
        <v>-1.2200000000000001E-2</v>
      </c>
    </row>
    <row r="1963" spans="10:13" x14ac:dyDescent="0.6">
      <c r="J1963" s="311">
        <v>0</v>
      </c>
      <c r="K1963" s="546">
        <v>-4.0899999999999999E-2</v>
      </c>
      <c r="L1963" s="546">
        <v>-2.9399999999999999E-2</v>
      </c>
      <c r="M1963" s="546">
        <v>-1.2200000000000001E-2</v>
      </c>
    </row>
    <row r="1964" spans="10:13" x14ac:dyDescent="0.6">
      <c r="J1964" s="311">
        <v>0</v>
      </c>
      <c r="K1964" s="546">
        <v>-4.0899999999999999E-2</v>
      </c>
      <c r="L1964" s="546">
        <v>-2.9399999999999999E-2</v>
      </c>
      <c r="M1964" s="546">
        <v>-1.2200000000000001E-2</v>
      </c>
    </row>
    <row r="1965" spans="10:13" x14ac:dyDescent="0.6">
      <c r="J1965" s="311">
        <v>0</v>
      </c>
      <c r="K1965" s="546">
        <v>-4.0899999999999999E-2</v>
      </c>
      <c r="L1965" s="546">
        <v>-2.9399999999999999E-2</v>
      </c>
      <c r="M1965" s="546">
        <v>-1.2200000000000001E-2</v>
      </c>
    </row>
    <row r="1966" spans="10:13" x14ac:dyDescent="0.6">
      <c r="J1966" s="311">
        <v>0</v>
      </c>
      <c r="K1966" s="546">
        <v>-4.0899999999999999E-2</v>
      </c>
      <c r="L1966" s="546">
        <v>-2.9399999999999999E-2</v>
      </c>
      <c r="M1966" s="546">
        <v>-1.2200000000000001E-2</v>
      </c>
    </row>
    <row r="1967" spans="10:13" x14ac:dyDescent="0.6">
      <c r="J1967" s="311">
        <v>0</v>
      </c>
      <c r="K1967" s="546">
        <v>-4.0899999999999999E-2</v>
      </c>
      <c r="L1967" s="546">
        <v>-2.9399999999999999E-2</v>
      </c>
      <c r="M1967" s="546">
        <v>-1.2200000000000001E-2</v>
      </c>
    </row>
    <row r="1968" spans="10:13" x14ac:dyDescent="0.6">
      <c r="J1968" s="311">
        <v>0</v>
      </c>
      <c r="K1968" s="546">
        <v>-4.0899999999999999E-2</v>
      </c>
      <c r="L1968" s="546">
        <v>-2.9399999999999999E-2</v>
      </c>
      <c r="M1968" s="546">
        <v>-1.2200000000000001E-2</v>
      </c>
    </row>
    <row r="1969" spans="10:13" x14ac:dyDescent="0.6">
      <c r="J1969" s="311">
        <v>0</v>
      </c>
      <c r="K1969" s="546">
        <v>-4.0899999999999999E-2</v>
      </c>
      <c r="L1969" s="546">
        <v>-2.9399999999999999E-2</v>
      </c>
      <c r="M1969" s="546">
        <v>-1.2200000000000001E-2</v>
      </c>
    </row>
    <row r="1970" spans="10:13" x14ac:dyDescent="0.6">
      <c r="J1970" s="311">
        <v>0</v>
      </c>
      <c r="K1970" s="546">
        <v>-4.0899999999999999E-2</v>
      </c>
      <c r="L1970" s="546">
        <v>-2.9399999999999999E-2</v>
      </c>
      <c r="M1970" s="546">
        <v>-1.2200000000000001E-2</v>
      </c>
    </row>
    <row r="1971" spans="10:13" x14ac:dyDescent="0.6">
      <c r="J1971" s="311">
        <v>0</v>
      </c>
      <c r="K1971" s="546">
        <v>-4.0899999999999999E-2</v>
      </c>
      <c r="L1971" s="546">
        <v>-2.9399999999999999E-2</v>
      </c>
      <c r="M1971" s="546">
        <v>-1.2200000000000001E-2</v>
      </c>
    </row>
    <row r="1972" spans="10:13" x14ac:dyDescent="0.6">
      <c r="J1972" s="311">
        <v>0</v>
      </c>
      <c r="K1972" s="546">
        <v>-4.0899999999999999E-2</v>
      </c>
      <c r="L1972" s="546">
        <v>-2.9399999999999999E-2</v>
      </c>
      <c r="M1972" s="546">
        <v>-1.2200000000000001E-2</v>
      </c>
    </row>
    <row r="1973" spans="10:13" x14ac:dyDescent="0.6">
      <c r="J1973" s="311">
        <v>0</v>
      </c>
      <c r="K1973" s="546">
        <v>-4.0899999999999999E-2</v>
      </c>
      <c r="L1973" s="546">
        <v>-2.9399999999999999E-2</v>
      </c>
      <c r="M1973" s="546">
        <v>-1.2200000000000001E-2</v>
      </c>
    </row>
    <row r="1974" spans="10:13" x14ac:dyDescent="0.6">
      <c r="J1974" s="311">
        <v>0</v>
      </c>
      <c r="K1974" s="546">
        <v>-4.0899999999999999E-2</v>
      </c>
      <c r="L1974" s="546">
        <v>-2.9399999999999999E-2</v>
      </c>
      <c r="M1974" s="546">
        <v>-1.2200000000000001E-2</v>
      </c>
    </row>
    <row r="1975" spans="10:13" x14ac:dyDescent="0.6">
      <c r="J1975" s="311">
        <v>0</v>
      </c>
      <c r="K1975" s="546">
        <v>-4.0899999999999999E-2</v>
      </c>
      <c r="L1975" s="546">
        <v>-2.9399999999999999E-2</v>
      </c>
      <c r="M1975" s="546">
        <v>-1.2200000000000001E-2</v>
      </c>
    </row>
    <row r="1976" spans="10:13" x14ac:dyDescent="0.6">
      <c r="J1976" s="311">
        <v>0</v>
      </c>
      <c r="K1976" s="546">
        <v>-4.0899999999999999E-2</v>
      </c>
      <c r="L1976" s="546">
        <v>-2.9399999999999999E-2</v>
      </c>
      <c r="M1976" s="546">
        <v>-1.2200000000000001E-2</v>
      </c>
    </row>
    <row r="1977" spans="10:13" x14ac:dyDescent="0.6">
      <c r="J1977" s="311">
        <v>0</v>
      </c>
      <c r="K1977" s="546">
        <v>-4.0899999999999999E-2</v>
      </c>
      <c r="L1977" s="546">
        <v>-2.9399999999999999E-2</v>
      </c>
      <c r="M1977" s="546">
        <v>-1.2200000000000001E-2</v>
      </c>
    </row>
    <row r="1978" spans="10:13" x14ac:dyDescent="0.6">
      <c r="J1978" s="311">
        <v>0</v>
      </c>
      <c r="K1978" s="546">
        <v>-4.0899999999999999E-2</v>
      </c>
      <c r="L1978" s="546">
        <v>-2.9399999999999999E-2</v>
      </c>
      <c r="M1978" s="546">
        <v>-1.2200000000000001E-2</v>
      </c>
    </row>
    <row r="1979" spans="10:13" x14ac:dyDescent="0.6">
      <c r="J1979" s="311">
        <v>0</v>
      </c>
      <c r="K1979" s="546">
        <v>-4.0899999999999999E-2</v>
      </c>
      <c r="L1979" s="546">
        <v>-2.9399999999999999E-2</v>
      </c>
      <c r="M1979" s="546">
        <v>-1.2200000000000001E-2</v>
      </c>
    </row>
    <row r="1980" spans="10:13" x14ac:dyDescent="0.6">
      <c r="J1980" s="311">
        <v>0</v>
      </c>
      <c r="K1980" s="546">
        <v>-4.0899999999999999E-2</v>
      </c>
      <c r="L1980" s="546">
        <v>-2.9399999999999999E-2</v>
      </c>
      <c r="M1980" s="546">
        <v>-1.2200000000000001E-2</v>
      </c>
    </row>
    <row r="1981" spans="10:13" x14ac:dyDescent="0.6">
      <c r="J1981" s="311">
        <v>0</v>
      </c>
      <c r="K1981" s="546">
        <v>-4.0899999999999999E-2</v>
      </c>
      <c r="L1981" s="546">
        <v>-2.9399999999999999E-2</v>
      </c>
      <c r="M1981" s="546">
        <v>-1.2200000000000001E-2</v>
      </c>
    </row>
    <row r="1982" spans="10:13" x14ac:dyDescent="0.6">
      <c r="J1982" s="311">
        <v>0</v>
      </c>
      <c r="K1982" s="546">
        <v>-4.0899999999999999E-2</v>
      </c>
      <c r="L1982" s="546">
        <v>-2.9399999999999999E-2</v>
      </c>
      <c r="M1982" s="546">
        <v>-1.2200000000000001E-2</v>
      </c>
    </row>
    <row r="1983" spans="10:13" x14ac:dyDescent="0.6">
      <c r="J1983" s="311">
        <v>0</v>
      </c>
      <c r="K1983" s="546">
        <v>-4.0899999999999999E-2</v>
      </c>
      <c r="L1983" s="546">
        <v>-2.9399999999999999E-2</v>
      </c>
      <c r="M1983" s="546">
        <v>-1.2200000000000001E-2</v>
      </c>
    </row>
    <row r="1984" spans="10:13" x14ac:dyDescent="0.6">
      <c r="J1984" s="311">
        <v>0</v>
      </c>
      <c r="K1984" s="546">
        <v>-4.0899999999999999E-2</v>
      </c>
      <c r="L1984" s="546">
        <v>-2.9399999999999999E-2</v>
      </c>
      <c r="M1984" s="546">
        <v>-1.2200000000000001E-2</v>
      </c>
    </row>
    <row r="1985" spans="10:13" x14ac:dyDescent="0.6">
      <c r="J1985" s="311">
        <v>0</v>
      </c>
      <c r="K1985" s="546">
        <v>-4.0899999999999999E-2</v>
      </c>
      <c r="L1985" s="546">
        <v>-2.9399999999999999E-2</v>
      </c>
      <c r="M1985" s="546">
        <v>-1.2200000000000001E-2</v>
      </c>
    </row>
    <row r="1986" spans="10:13" x14ac:dyDescent="0.6">
      <c r="J1986" s="311">
        <v>0</v>
      </c>
      <c r="K1986" s="546">
        <v>-4.0899999999999999E-2</v>
      </c>
      <c r="L1986" s="546">
        <v>-2.9399999999999999E-2</v>
      </c>
      <c r="M1986" s="546">
        <v>-1.2200000000000001E-2</v>
      </c>
    </row>
    <row r="1987" spans="10:13" x14ac:dyDescent="0.6">
      <c r="J1987" s="311">
        <v>0</v>
      </c>
      <c r="K1987" s="546">
        <v>-4.0899999999999999E-2</v>
      </c>
      <c r="L1987" s="546">
        <v>-2.9399999999999999E-2</v>
      </c>
      <c r="M1987" s="546">
        <v>-1.2200000000000001E-2</v>
      </c>
    </row>
    <row r="1988" spans="10:13" x14ac:dyDescent="0.6">
      <c r="J1988" s="311">
        <v>0</v>
      </c>
      <c r="K1988" s="546">
        <v>-4.0899999999999999E-2</v>
      </c>
      <c r="L1988" s="546">
        <v>-2.9399999999999999E-2</v>
      </c>
      <c r="M1988" s="546">
        <v>-1.2200000000000001E-2</v>
      </c>
    </row>
    <row r="1989" spans="10:13" x14ac:dyDescent="0.6">
      <c r="J1989" s="311">
        <v>0</v>
      </c>
      <c r="K1989" s="546">
        <v>-4.0899999999999999E-2</v>
      </c>
      <c r="L1989" s="546">
        <v>-2.9399999999999999E-2</v>
      </c>
      <c r="M1989" s="546">
        <v>-1.2200000000000001E-2</v>
      </c>
    </row>
    <row r="1990" spans="10:13" x14ac:dyDescent="0.6">
      <c r="J1990" s="311">
        <v>0</v>
      </c>
      <c r="K1990" s="546">
        <v>-4.0899999999999999E-2</v>
      </c>
      <c r="L1990" s="546">
        <v>-2.9399999999999999E-2</v>
      </c>
      <c r="M1990" s="546">
        <v>-1.2200000000000001E-2</v>
      </c>
    </row>
    <row r="1991" spans="10:13" x14ac:dyDescent="0.6">
      <c r="J1991" s="311">
        <v>0</v>
      </c>
      <c r="K1991" s="546">
        <v>-4.0899999999999999E-2</v>
      </c>
      <c r="L1991" s="546">
        <v>-2.9399999999999999E-2</v>
      </c>
      <c r="M1991" s="546">
        <v>-1.2200000000000001E-2</v>
      </c>
    </row>
    <row r="1992" spans="10:13" x14ac:dyDescent="0.6">
      <c r="J1992" s="311">
        <v>0</v>
      </c>
      <c r="K1992" s="546">
        <v>-4.0899999999999999E-2</v>
      </c>
      <c r="L1992" s="546">
        <v>-2.9399999999999999E-2</v>
      </c>
      <c r="M1992" s="546">
        <v>-1.2200000000000001E-2</v>
      </c>
    </row>
    <row r="1993" spans="10:13" x14ac:dyDescent="0.6">
      <c r="J1993" s="311">
        <v>0</v>
      </c>
      <c r="K1993" s="546">
        <v>-4.0899999999999999E-2</v>
      </c>
      <c r="L1993" s="546">
        <v>-2.9399999999999999E-2</v>
      </c>
      <c r="M1993" s="546">
        <v>-1.2200000000000001E-2</v>
      </c>
    </row>
    <row r="1994" spans="10:13" x14ac:dyDescent="0.6">
      <c r="J1994" s="311">
        <v>0</v>
      </c>
      <c r="K1994" s="546">
        <v>-4.0899999999999999E-2</v>
      </c>
      <c r="L1994" s="546">
        <v>-2.9399999999999999E-2</v>
      </c>
      <c r="M1994" s="546">
        <v>-1.2200000000000001E-2</v>
      </c>
    </row>
    <row r="1995" spans="10:13" x14ac:dyDescent="0.6">
      <c r="J1995" s="311">
        <v>0</v>
      </c>
      <c r="K1995" s="546">
        <v>-4.0899999999999999E-2</v>
      </c>
      <c r="L1995" s="546">
        <v>-2.9399999999999999E-2</v>
      </c>
      <c r="M1995" s="546">
        <v>-1.2200000000000001E-2</v>
      </c>
    </row>
    <row r="1996" spans="10:13" x14ac:dyDescent="0.6">
      <c r="J1996" s="311">
        <v>0</v>
      </c>
      <c r="K1996" s="546">
        <v>-4.0899999999999999E-2</v>
      </c>
      <c r="L1996" s="546">
        <v>-2.9399999999999999E-2</v>
      </c>
      <c r="M1996" s="546">
        <v>-1.2200000000000001E-2</v>
      </c>
    </row>
    <row r="1997" spans="10:13" x14ac:dyDescent="0.6">
      <c r="J1997" s="311">
        <v>0</v>
      </c>
      <c r="K1997" s="546">
        <v>-4.0899999999999999E-2</v>
      </c>
      <c r="L1997" s="546">
        <v>-2.9399999999999999E-2</v>
      </c>
      <c r="M1997" s="546">
        <v>-1.2200000000000001E-2</v>
      </c>
    </row>
    <row r="1998" spans="10:13" x14ac:dyDescent="0.6">
      <c r="J1998" s="311">
        <v>0</v>
      </c>
      <c r="K1998" s="546">
        <v>-4.0899999999999999E-2</v>
      </c>
      <c r="L1998" s="546">
        <v>-2.9399999999999999E-2</v>
      </c>
      <c r="M1998" s="546">
        <v>-1.2200000000000001E-2</v>
      </c>
    </row>
    <row r="1999" spans="10:13" x14ac:dyDescent="0.6">
      <c r="J1999" s="311">
        <v>0</v>
      </c>
      <c r="K1999" s="546">
        <v>-4.0899999999999999E-2</v>
      </c>
      <c r="L1999" s="546">
        <v>-2.9399999999999999E-2</v>
      </c>
      <c r="M1999" s="546">
        <v>-1.2200000000000001E-2</v>
      </c>
    </row>
    <row r="2000" spans="10:13" x14ac:dyDescent="0.6">
      <c r="J2000" s="311">
        <v>0</v>
      </c>
      <c r="K2000" s="546">
        <v>-4.0899999999999999E-2</v>
      </c>
      <c r="L2000" s="546">
        <v>-2.9399999999999999E-2</v>
      </c>
      <c r="M2000" s="546">
        <v>-1.2200000000000001E-2</v>
      </c>
    </row>
    <row r="2001" spans="10:13" x14ac:dyDescent="0.6">
      <c r="J2001" s="311">
        <v>0</v>
      </c>
      <c r="K2001" s="546">
        <v>-4.0899999999999999E-2</v>
      </c>
      <c r="L2001" s="546">
        <v>-2.9399999999999999E-2</v>
      </c>
      <c r="M2001" s="546">
        <v>-1.2200000000000001E-2</v>
      </c>
    </row>
    <row r="2002" spans="10:13" x14ac:dyDescent="0.6">
      <c r="J2002" s="311">
        <v>0</v>
      </c>
      <c r="K2002" s="546">
        <v>-4.0899999999999999E-2</v>
      </c>
      <c r="L2002" s="546">
        <v>-2.9399999999999999E-2</v>
      </c>
      <c r="M2002" s="546">
        <v>-1.2200000000000001E-2</v>
      </c>
    </row>
    <row r="2003" spans="10:13" x14ac:dyDescent="0.6">
      <c r="J2003" s="311">
        <v>0</v>
      </c>
      <c r="K2003" s="546">
        <v>-4.0899999999999999E-2</v>
      </c>
      <c r="L2003" s="546">
        <v>-2.9399999999999999E-2</v>
      </c>
      <c r="M2003" s="546">
        <v>-1.2200000000000001E-2</v>
      </c>
    </row>
    <row r="2004" spans="10:13" x14ac:dyDescent="0.6">
      <c r="J2004" s="311">
        <v>0</v>
      </c>
      <c r="K2004" s="546">
        <v>-4.0899999999999999E-2</v>
      </c>
      <c r="L2004" s="546">
        <v>-2.9399999999999999E-2</v>
      </c>
      <c r="M2004" s="546">
        <v>-1.2200000000000001E-2</v>
      </c>
    </row>
    <row r="2005" spans="10:13" x14ac:dyDescent="0.6">
      <c r="J2005" s="311">
        <v>0</v>
      </c>
      <c r="K2005" s="546">
        <v>-4.0899999999999999E-2</v>
      </c>
      <c r="L2005" s="546">
        <v>-2.9399999999999999E-2</v>
      </c>
      <c r="M2005" s="546">
        <v>-1.2200000000000001E-2</v>
      </c>
    </row>
    <row r="2006" spans="10:13" x14ac:dyDescent="0.6">
      <c r="J2006" s="311">
        <v>0</v>
      </c>
      <c r="K2006" s="546">
        <v>-4.0899999999999999E-2</v>
      </c>
      <c r="L2006" s="546">
        <v>-2.9399999999999999E-2</v>
      </c>
      <c r="M2006" s="546">
        <v>-1.2200000000000001E-2</v>
      </c>
    </row>
    <row r="2007" spans="10:13" x14ac:dyDescent="0.6">
      <c r="J2007" s="311">
        <v>0</v>
      </c>
      <c r="K2007" s="546">
        <v>-4.0899999999999999E-2</v>
      </c>
      <c r="L2007" s="546">
        <v>-2.9399999999999999E-2</v>
      </c>
      <c r="M2007" s="546">
        <v>-1.2200000000000001E-2</v>
      </c>
    </row>
    <row r="2008" spans="10:13" x14ac:dyDescent="0.6">
      <c r="J2008" s="311">
        <v>0</v>
      </c>
      <c r="K2008" s="546">
        <v>-4.0899999999999999E-2</v>
      </c>
      <c r="L2008" s="546">
        <v>-2.9399999999999999E-2</v>
      </c>
      <c r="M2008" s="546">
        <v>-1.2200000000000001E-2</v>
      </c>
    </row>
    <row r="2009" spans="10:13" x14ac:dyDescent="0.6">
      <c r="J2009" s="311">
        <v>0</v>
      </c>
      <c r="K2009" s="546">
        <v>-4.0899999999999999E-2</v>
      </c>
      <c r="L2009" s="546">
        <v>-2.9399999999999999E-2</v>
      </c>
      <c r="M2009" s="546">
        <v>-1.2200000000000001E-2</v>
      </c>
    </row>
    <row r="2010" spans="10:13" x14ac:dyDescent="0.6">
      <c r="J2010" s="311">
        <v>0</v>
      </c>
      <c r="K2010" s="546">
        <v>-4.0899999999999999E-2</v>
      </c>
      <c r="L2010" s="546">
        <v>-2.9399999999999999E-2</v>
      </c>
      <c r="M2010" s="546">
        <v>-1.2200000000000001E-2</v>
      </c>
    </row>
    <row r="2011" spans="10:13" x14ac:dyDescent="0.6">
      <c r="J2011" s="311">
        <v>0</v>
      </c>
      <c r="K2011" s="546">
        <v>-4.0899999999999999E-2</v>
      </c>
      <c r="L2011" s="546">
        <v>-2.9399999999999999E-2</v>
      </c>
      <c r="M2011" s="546">
        <v>-1.2200000000000001E-2</v>
      </c>
    </row>
    <row r="2012" spans="10:13" x14ac:dyDescent="0.6">
      <c r="J2012" s="311">
        <v>0</v>
      </c>
      <c r="K2012" s="546">
        <v>-4.0899999999999999E-2</v>
      </c>
      <c r="L2012" s="546">
        <v>-2.9399999999999999E-2</v>
      </c>
      <c r="M2012" s="546">
        <v>-1.2200000000000001E-2</v>
      </c>
    </row>
    <row r="2013" spans="10:13" x14ac:dyDescent="0.6">
      <c r="J2013" s="311">
        <v>0</v>
      </c>
      <c r="K2013" s="546">
        <v>-4.0899999999999999E-2</v>
      </c>
      <c r="L2013" s="546">
        <v>-2.9399999999999999E-2</v>
      </c>
      <c r="M2013" s="546">
        <v>-1.2200000000000001E-2</v>
      </c>
    </row>
    <row r="2014" spans="10:13" x14ac:dyDescent="0.6">
      <c r="J2014" s="311">
        <v>0</v>
      </c>
      <c r="K2014" s="546">
        <v>-4.0899999999999999E-2</v>
      </c>
      <c r="L2014" s="546">
        <v>-2.9399999999999999E-2</v>
      </c>
      <c r="M2014" s="546">
        <v>-1.2200000000000001E-2</v>
      </c>
    </row>
    <row r="2015" spans="10:13" x14ac:dyDescent="0.6">
      <c r="J2015" s="311">
        <v>0</v>
      </c>
      <c r="K2015" s="546">
        <v>-4.0899999999999999E-2</v>
      </c>
      <c r="L2015" s="546">
        <v>-2.9399999999999999E-2</v>
      </c>
      <c r="M2015" s="546">
        <v>-1.2200000000000001E-2</v>
      </c>
    </row>
    <row r="2016" spans="10:13" x14ac:dyDescent="0.6">
      <c r="J2016" s="311">
        <v>0</v>
      </c>
      <c r="K2016" s="546">
        <v>-4.0899999999999999E-2</v>
      </c>
      <c r="L2016" s="546">
        <v>-2.9399999999999999E-2</v>
      </c>
      <c r="M2016" s="546">
        <v>-1.2200000000000001E-2</v>
      </c>
    </row>
    <row r="2017" spans="10:13" x14ac:dyDescent="0.6">
      <c r="J2017" s="311">
        <v>0</v>
      </c>
      <c r="K2017" s="546">
        <v>-4.0899999999999999E-2</v>
      </c>
      <c r="L2017" s="546">
        <v>-2.9399999999999999E-2</v>
      </c>
      <c r="M2017" s="546">
        <v>-1.2200000000000001E-2</v>
      </c>
    </row>
    <row r="2018" spans="10:13" x14ac:dyDescent="0.6">
      <c r="J2018" s="311">
        <v>0</v>
      </c>
      <c r="K2018" s="546">
        <v>-4.0899999999999999E-2</v>
      </c>
      <c r="L2018" s="546">
        <v>-2.9399999999999999E-2</v>
      </c>
      <c r="M2018" s="546">
        <v>-1.2200000000000001E-2</v>
      </c>
    </row>
    <row r="2019" spans="10:13" x14ac:dyDescent="0.6">
      <c r="J2019" s="311">
        <v>0</v>
      </c>
      <c r="K2019" s="546">
        <v>-4.0899999999999999E-2</v>
      </c>
      <c r="L2019" s="546">
        <v>-2.9399999999999999E-2</v>
      </c>
      <c r="M2019" s="546">
        <v>-1.2200000000000001E-2</v>
      </c>
    </row>
    <row r="2020" spans="10:13" x14ac:dyDescent="0.6">
      <c r="J2020" s="311">
        <v>0</v>
      </c>
      <c r="K2020" s="546">
        <v>-4.0899999999999999E-2</v>
      </c>
      <c r="L2020" s="546">
        <v>-2.9399999999999999E-2</v>
      </c>
      <c r="M2020" s="546">
        <v>-1.2200000000000001E-2</v>
      </c>
    </row>
    <row r="2021" spans="10:13" x14ac:dyDescent="0.6">
      <c r="J2021" s="311">
        <v>0</v>
      </c>
      <c r="K2021" s="546">
        <v>-4.0899999999999999E-2</v>
      </c>
      <c r="L2021" s="546">
        <v>-2.9399999999999999E-2</v>
      </c>
      <c r="M2021" s="546">
        <v>-1.2200000000000001E-2</v>
      </c>
    </row>
    <row r="2022" spans="10:13" x14ac:dyDescent="0.6">
      <c r="J2022" s="311">
        <v>0</v>
      </c>
      <c r="K2022" s="546">
        <v>-4.0899999999999999E-2</v>
      </c>
      <c r="L2022" s="546">
        <v>-2.9399999999999999E-2</v>
      </c>
      <c r="M2022" s="546">
        <v>-1.2200000000000001E-2</v>
      </c>
    </row>
    <row r="2023" spans="10:13" x14ac:dyDescent="0.6">
      <c r="J2023" s="311">
        <v>0</v>
      </c>
      <c r="K2023" s="546">
        <v>-4.0899999999999999E-2</v>
      </c>
      <c r="L2023" s="546">
        <v>-2.9399999999999999E-2</v>
      </c>
      <c r="M2023" s="546">
        <v>-1.2200000000000001E-2</v>
      </c>
    </row>
    <row r="2024" spans="10:13" x14ac:dyDescent="0.6">
      <c r="J2024" s="311">
        <v>0</v>
      </c>
      <c r="K2024" s="546">
        <v>-4.0899999999999999E-2</v>
      </c>
      <c r="L2024" s="546">
        <v>-2.9399999999999999E-2</v>
      </c>
      <c r="M2024" s="546">
        <v>-1.2200000000000001E-2</v>
      </c>
    </row>
    <row r="2025" spans="10:13" x14ac:dyDescent="0.6">
      <c r="J2025" s="311">
        <v>0</v>
      </c>
      <c r="K2025" s="546">
        <v>-4.0899999999999999E-2</v>
      </c>
      <c r="L2025" s="546">
        <v>-2.9399999999999999E-2</v>
      </c>
      <c r="M2025" s="546">
        <v>-1.2200000000000001E-2</v>
      </c>
    </row>
    <row r="2026" spans="10:13" x14ac:dyDescent="0.6">
      <c r="J2026" s="311">
        <v>0</v>
      </c>
      <c r="K2026" s="546">
        <v>-4.0899999999999999E-2</v>
      </c>
      <c r="L2026" s="546">
        <v>-2.9399999999999999E-2</v>
      </c>
      <c r="M2026" s="546">
        <v>-1.2200000000000001E-2</v>
      </c>
    </row>
    <row r="2027" spans="10:13" x14ac:dyDescent="0.6">
      <c r="J2027" s="311">
        <v>0</v>
      </c>
      <c r="K2027" s="546">
        <v>-4.0899999999999999E-2</v>
      </c>
      <c r="L2027" s="546">
        <v>-2.9399999999999999E-2</v>
      </c>
      <c r="M2027" s="546">
        <v>-1.2200000000000001E-2</v>
      </c>
    </row>
    <row r="2028" spans="10:13" x14ac:dyDescent="0.6">
      <c r="J2028" s="311">
        <v>0</v>
      </c>
      <c r="K2028" s="546">
        <v>-4.0899999999999999E-2</v>
      </c>
      <c r="L2028" s="546">
        <v>-2.9399999999999999E-2</v>
      </c>
      <c r="M2028" s="546">
        <v>-1.2200000000000001E-2</v>
      </c>
    </row>
    <row r="2029" spans="10:13" x14ac:dyDescent="0.6">
      <c r="J2029" s="311">
        <v>0</v>
      </c>
      <c r="K2029" s="546">
        <v>-4.0899999999999999E-2</v>
      </c>
      <c r="L2029" s="546">
        <v>-2.9399999999999999E-2</v>
      </c>
      <c r="M2029" s="546">
        <v>-1.2200000000000001E-2</v>
      </c>
    </row>
    <row r="2030" spans="10:13" x14ac:dyDescent="0.6">
      <c r="J2030" s="311">
        <v>0</v>
      </c>
      <c r="K2030" s="546">
        <v>-4.0899999999999999E-2</v>
      </c>
      <c r="L2030" s="546">
        <v>-2.9399999999999999E-2</v>
      </c>
      <c r="M2030" s="546">
        <v>-1.2200000000000001E-2</v>
      </c>
    </row>
    <row r="2031" spans="10:13" x14ac:dyDescent="0.6">
      <c r="J2031" s="311">
        <v>0</v>
      </c>
      <c r="K2031" s="546">
        <v>-4.0899999999999999E-2</v>
      </c>
      <c r="L2031" s="546">
        <v>-2.9399999999999999E-2</v>
      </c>
      <c r="M2031" s="546">
        <v>-1.2200000000000001E-2</v>
      </c>
    </row>
    <row r="2032" spans="10:13" x14ac:dyDescent="0.6">
      <c r="J2032" s="311">
        <v>0</v>
      </c>
      <c r="K2032" s="546">
        <v>-4.0899999999999999E-2</v>
      </c>
      <c r="L2032" s="546">
        <v>-2.9399999999999999E-2</v>
      </c>
      <c r="M2032" s="546">
        <v>-1.2200000000000001E-2</v>
      </c>
    </row>
    <row r="2033" spans="10:13" x14ac:dyDescent="0.6">
      <c r="J2033" s="311">
        <v>0</v>
      </c>
      <c r="K2033" s="546">
        <v>-4.0899999999999999E-2</v>
      </c>
      <c r="L2033" s="546">
        <v>-2.9399999999999999E-2</v>
      </c>
      <c r="M2033" s="546">
        <v>-1.2200000000000001E-2</v>
      </c>
    </row>
    <row r="2034" spans="10:13" x14ac:dyDescent="0.6">
      <c r="J2034" s="311">
        <v>0</v>
      </c>
      <c r="K2034" s="546">
        <v>-4.0899999999999999E-2</v>
      </c>
      <c r="L2034" s="546">
        <v>-2.9399999999999999E-2</v>
      </c>
      <c r="M2034" s="546">
        <v>-1.2200000000000001E-2</v>
      </c>
    </row>
    <row r="2035" spans="10:13" x14ac:dyDescent="0.6">
      <c r="J2035" s="311">
        <v>0</v>
      </c>
      <c r="K2035" s="546">
        <v>-4.0899999999999999E-2</v>
      </c>
      <c r="L2035" s="546">
        <v>-2.9399999999999999E-2</v>
      </c>
      <c r="M2035" s="546">
        <v>-1.2200000000000001E-2</v>
      </c>
    </row>
    <row r="2036" spans="10:13" x14ac:dyDescent="0.6">
      <c r="J2036" s="311">
        <v>0</v>
      </c>
      <c r="K2036" s="546">
        <v>-4.0899999999999999E-2</v>
      </c>
      <c r="L2036" s="546">
        <v>-2.9399999999999999E-2</v>
      </c>
      <c r="M2036" s="546">
        <v>-1.2200000000000001E-2</v>
      </c>
    </row>
    <row r="2037" spans="10:13" x14ac:dyDescent="0.6">
      <c r="J2037" s="311">
        <v>0</v>
      </c>
      <c r="K2037" s="546">
        <v>-4.0899999999999999E-2</v>
      </c>
      <c r="L2037" s="546">
        <v>-2.9399999999999999E-2</v>
      </c>
      <c r="M2037" s="546">
        <v>-1.2200000000000001E-2</v>
      </c>
    </row>
    <row r="2038" spans="10:13" x14ac:dyDescent="0.6">
      <c r="J2038" s="311">
        <v>0</v>
      </c>
      <c r="K2038" s="546">
        <v>-4.0899999999999999E-2</v>
      </c>
      <c r="L2038" s="546">
        <v>-2.9399999999999999E-2</v>
      </c>
      <c r="M2038" s="546">
        <v>-1.2200000000000001E-2</v>
      </c>
    </row>
    <row r="2039" spans="10:13" x14ac:dyDescent="0.6">
      <c r="J2039" s="311">
        <v>0</v>
      </c>
      <c r="K2039" s="546">
        <v>-4.0899999999999999E-2</v>
      </c>
      <c r="L2039" s="546">
        <v>-2.9399999999999999E-2</v>
      </c>
      <c r="M2039" s="546">
        <v>-1.2200000000000001E-2</v>
      </c>
    </row>
    <row r="2040" spans="10:13" x14ac:dyDescent="0.6">
      <c r="J2040" s="311">
        <v>0</v>
      </c>
      <c r="K2040" s="546">
        <v>-4.0899999999999999E-2</v>
      </c>
      <c r="L2040" s="546">
        <v>-2.9399999999999999E-2</v>
      </c>
      <c r="M2040" s="546">
        <v>-1.2200000000000001E-2</v>
      </c>
    </row>
    <row r="2041" spans="10:13" x14ac:dyDescent="0.6">
      <c r="J2041" s="311">
        <v>0</v>
      </c>
      <c r="K2041" s="546">
        <v>-4.0899999999999999E-2</v>
      </c>
      <c r="L2041" s="546">
        <v>-2.9399999999999999E-2</v>
      </c>
      <c r="M2041" s="546">
        <v>-1.2200000000000001E-2</v>
      </c>
    </row>
    <row r="2042" spans="10:13" x14ac:dyDescent="0.6">
      <c r="J2042" s="311">
        <v>0</v>
      </c>
      <c r="K2042" s="546">
        <v>-4.0899999999999999E-2</v>
      </c>
      <c r="L2042" s="546">
        <v>-2.9399999999999999E-2</v>
      </c>
      <c r="M2042" s="546">
        <v>-1.2200000000000001E-2</v>
      </c>
    </row>
    <row r="2043" spans="10:13" x14ac:dyDescent="0.6">
      <c r="J2043" s="311">
        <v>0</v>
      </c>
      <c r="K2043" s="546">
        <v>-4.0899999999999999E-2</v>
      </c>
      <c r="L2043" s="546">
        <v>-2.9399999999999999E-2</v>
      </c>
      <c r="M2043" s="546">
        <v>-1.2200000000000001E-2</v>
      </c>
    </row>
    <row r="2044" spans="10:13" x14ac:dyDescent="0.6">
      <c r="J2044" s="311">
        <v>0</v>
      </c>
      <c r="K2044" s="546">
        <v>-4.0899999999999999E-2</v>
      </c>
      <c r="L2044" s="546">
        <v>-2.9399999999999999E-2</v>
      </c>
      <c r="M2044" s="546">
        <v>-1.2200000000000001E-2</v>
      </c>
    </row>
    <row r="2045" spans="10:13" x14ac:dyDescent="0.6">
      <c r="J2045" s="311">
        <v>0</v>
      </c>
      <c r="K2045" s="546">
        <v>-4.0899999999999999E-2</v>
      </c>
      <c r="L2045" s="546">
        <v>-2.9399999999999999E-2</v>
      </c>
      <c r="M2045" s="546">
        <v>-1.2200000000000001E-2</v>
      </c>
    </row>
    <row r="2046" spans="10:13" x14ac:dyDescent="0.6">
      <c r="J2046" s="311">
        <v>0</v>
      </c>
      <c r="K2046" s="546">
        <v>-4.0899999999999999E-2</v>
      </c>
      <c r="L2046" s="546">
        <v>-2.9399999999999999E-2</v>
      </c>
      <c r="M2046" s="546">
        <v>-1.2200000000000001E-2</v>
      </c>
    </row>
    <row r="2047" spans="10:13" x14ac:dyDescent="0.6">
      <c r="J2047" s="311">
        <v>0</v>
      </c>
      <c r="K2047" s="546">
        <v>-4.0899999999999999E-2</v>
      </c>
      <c r="L2047" s="546">
        <v>-2.9399999999999999E-2</v>
      </c>
      <c r="M2047" s="546">
        <v>-1.2200000000000001E-2</v>
      </c>
    </row>
    <row r="2048" spans="10:13" x14ac:dyDescent="0.6">
      <c r="J2048" s="311">
        <v>0</v>
      </c>
      <c r="K2048" s="546">
        <v>-4.0899999999999999E-2</v>
      </c>
      <c r="L2048" s="546">
        <v>-2.9399999999999999E-2</v>
      </c>
      <c r="M2048" s="546">
        <v>-1.2200000000000001E-2</v>
      </c>
    </row>
    <row r="2049" spans="10:13" x14ac:dyDescent="0.6">
      <c r="J2049" s="311">
        <v>0</v>
      </c>
      <c r="K2049" s="546">
        <v>-4.0899999999999999E-2</v>
      </c>
      <c r="L2049" s="546">
        <v>-2.9399999999999999E-2</v>
      </c>
      <c r="M2049" s="546">
        <v>-1.2200000000000001E-2</v>
      </c>
    </row>
    <row r="2050" spans="10:13" x14ac:dyDescent="0.6">
      <c r="J2050" s="311">
        <v>0</v>
      </c>
      <c r="K2050" s="546">
        <v>-4.0899999999999999E-2</v>
      </c>
      <c r="L2050" s="546">
        <v>-2.9399999999999999E-2</v>
      </c>
      <c r="M2050" s="546">
        <v>-1.2200000000000001E-2</v>
      </c>
    </row>
    <row r="2051" spans="10:13" x14ac:dyDescent="0.6">
      <c r="J2051" s="311">
        <v>0</v>
      </c>
      <c r="K2051" s="546">
        <v>-4.0899999999999999E-2</v>
      </c>
      <c r="L2051" s="546">
        <v>-2.9399999999999999E-2</v>
      </c>
      <c r="M2051" s="546">
        <v>-1.2200000000000001E-2</v>
      </c>
    </row>
    <row r="2052" spans="10:13" x14ac:dyDescent="0.6">
      <c r="J2052" s="311">
        <v>0</v>
      </c>
      <c r="K2052" s="546">
        <v>-4.0899999999999999E-2</v>
      </c>
      <c r="L2052" s="546">
        <v>-2.9399999999999999E-2</v>
      </c>
      <c r="M2052" s="546">
        <v>-1.2200000000000001E-2</v>
      </c>
    </row>
    <row r="2053" spans="10:13" x14ac:dyDescent="0.6">
      <c r="J2053" s="311">
        <v>0</v>
      </c>
      <c r="K2053" s="546">
        <v>-4.0899999999999999E-2</v>
      </c>
      <c r="L2053" s="546">
        <v>-2.9399999999999999E-2</v>
      </c>
      <c r="M2053" s="546">
        <v>-1.2200000000000001E-2</v>
      </c>
    </row>
    <row r="2054" spans="10:13" x14ac:dyDescent="0.6">
      <c r="J2054" s="311">
        <v>0</v>
      </c>
      <c r="K2054" s="546">
        <v>-4.0899999999999999E-2</v>
      </c>
      <c r="L2054" s="546">
        <v>-2.9399999999999999E-2</v>
      </c>
      <c r="M2054" s="546">
        <v>-1.2200000000000001E-2</v>
      </c>
    </row>
    <row r="2055" spans="10:13" x14ac:dyDescent="0.6">
      <c r="J2055" s="311">
        <v>0</v>
      </c>
      <c r="K2055" s="546">
        <v>-4.0899999999999999E-2</v>
      </c>
      <c r="L2055" s="546">
        <v>-2.9399999999999999E-2</v>
      </c>
      <c r="M2055" s="546">
        <v>-1.2200000000000001E-2</v>
      </c>
    </row>
    <row r="2056" spans="10:13" x14ac:dyDescent="0.6">
      <c r="J2056" s="311">
        <v>0</v>
      </c>
      <c r="K2056" s="546">
        <v>-4.0899999999999999E-2</v>
      </c>
      <c r="L2056" s="546">
        <v>-2.9399999999999999E-2</v>
      </c>
      <c r="M2056" s="546">
        <v>-1.2200000000000001E-2</v>
      </c>
    </row>
    <row r="2057" spans="10:13" x14ac:dyDescent="0.6">
      <c r="J2057" s="311">
        <v>0</v>
      </c>
      <c r="K2057" s="546">
        <v>-4.0899999999999999E-2</v>
      </c>
      <c r="L2057" s="546">
        <v>-2.9399999999999999E-2</v>
      </c>
      <c r="M2057" s="546">
        <v>-1.2200000000000001E-2</v>
      </c>
    </row>
    <row r="2058" spans="10:13" x14ac:dyDescent="0.6">
      <c r="J2058" s="311">
        <v>0</v>
      </c>
      <c r="K2058" s="546">
        <v>-4.0899999999999999E-2</v>
      </c>
      <c r="L2058" s="546">
        <v>-2.9399999999999999E-2</v>
      </c>
      <c r="M2058" s="546">
        <v>-1.2200000000000001E-2</v>
      </c>
    </row>
    <row r="2059" spans="10:13" x14ac:dyDescent="0.6">
      <c r="J2059" s="311">
        <v>0</v>
      </c>
      <c r="K2059" s="546">
        <v>-4.0899999999999999E-2</v>
      </c>
      <c r="L2059" s="546">
        <v>-2.9399999999999999E-2</v>
      </c>
      <c r="M2059" s="546">
        <v>-1.2200000000000001E-2</v>
      </c>
    </row>
    <row r="2060" spans="10:13" x14ac:dyDescent="0.6">
      <c r="J2060" s="311">
        <v>0</v>
      </c>
      <c r="K2060" s="546">
        <v>-4.0899999999999999E-2</v>
      </c>
      <c r="L2060" s="546">
        <v>-2.9399999999999999E-2</v>
      </c>
      <c r="M2060" s="546">
        <v>-1.2200000000000001E-2</v>
      </c>
    </row>
    <row r="2061" spans="10:13" x14ac:dyDescent="0.6">
      <c r="J2061" s="311">
        <v>0</v>
      </c>
      <c r="K2061" s="546">
        <v>-4.0899999999999999E-2</v>
      </c>
      <c r="L2061" s="546">
        <v>-2.9399999999999999E-2</v>
      </c>
      <c r="M2061" s="546">
        <v>-1.2200000000000001E-2</v>
      </c>
    </row>
    <row r="2062" spans="10:13" x14ac:dyDescent="0.6">
      <c r="J2062" s="311">
        <v>0</v>
      </c>
      <c r="K2062" s="546">
        <v>-4.0899999999999999E-2</v>
      </c>
      <c r="L2062" s="546">
        <v>-2.9399999999999999E-2</v>
      </c>
      <c r="M2062" s="546">
        <v>-1.2200000000000001E-2</v>
      </c>
    </row>
    <row r="2063" spans="10:13" x14ac:dyDescent="0.6">
      <c r="J2063" s="311">
        <v>0</v>
      </c>
      <c r="K2063" s="546">
        <v>-4.0899999999999999E-2</v>
      </c>
      <c r="L2063" s="546">
        <v>-2.9399999999999999E-2</v>
      </c>
      <c r="M2063" s="546">
        <v>-1.2200000000000001E-2</v>
      </c>
    </row>
    <row r="2064" spans="10:13" x14ac:dyDescent="0.6">
      <c r="J2064" s="311">
        <v>0</v>
      </c>
      <c r="K2064" s="546">
        <v>-4.0899999999999999E-2</v>
      </c>
      <c r="L2064" s="546">
        <v>-2.9399999999999999E-2</v>
      </c>
      <c r="M2064" s="546">
        <v>-1.2200000000000001E-2</v>
      </c>
    </row>
    <row r="2065" spans="10:13" x14ac:dyDescent="0.6">
      <c r="J2065" s="311">
        <v>0</v>
      </c>
      <c r="K2065" s="546">
        <v>-4.0899999999999999E-2</v>
      </c>
      <c r="L2065" s="546">
        <v>-2.9399999999999999E-2</v>
      </c>
      <c r="M2065" s="546">
        <v>-1.2200000000000001E-2</v>
      </c>
    </row>
    <row r="2066" spans="10:13" x14ac:dyDescent="0.6">
      <c r="J2066" s="311">
        <v>0</v>
      </c>
      <c r="K2066" s="546">
        <v>-4.0899999999999999E-2</v>
      </c>
      <c r="L2066" s="546">
        <v>-2.9399999999999999E-2</v>
      </c>
      <c r="M2066" s="546">
        <v>-1.2200000000000001E-2</v>
      </c>
    </row>
    <row r="2067" spans="10:13" x14ac:dyDescent="0.6">
      <c r="J2067" s="311">
        <v>0</v>
      </c>
      <c r="K2067" s="546">
        <v>-4.0899999999999999E-2</v>
      </c>
      <c r="L2067" s="546">
        <v>-2.9399999999999999E-2</v>
      </c>
      <c r="M2067" s="546">
        <v>-1.2200000000000001E-2</v>
      </c>
    </row>
    <row r="2068" spans="10:13" x14ac:dyDescent="0.6">
      <c r="J2068" s="311">
        <v>0</v>
      </c>
      <c r="K2068" s="546">
        <v>-4.0899999999999999E-2</v>
      </c>
      <c r="L2068" s="546">
        <v>-2.9399999999999999E-2</v>
      </c>
      <c r="M2068" s="546">
        <v>-1.2200000000000001E-2</v>
      </c>
    </row>
    <row r="2069" spans="10:13" x14ac:dyDescent="0.6">
      <c r="J2069" s="311">
        <v>0</v>
      </c>
      <c r="K2069" s="546">
        <v>-4.0899999999999999E-2</v>
      </c>
      <c r="L2069" s="546">
        <v>-2.9399999999999999E-2</v>
      </c>
      <c r="M2069" s="546">
        <v>-1.2200000000000001E-2</v>
      </c>
    </row>
    <row r="2070" spans="10:13" x14ac:dyDescent="0.6">
      <c r="J2070" s="311">
        <v>0</v>
      </c>
      <c r="K2070" s="546">
        <v>-4.0899999999999999E-2</v>
      </c>
      <c r="L2070" s="546">
        <v>-2.9399999999999999E-2</v>
      </c>
      <c r="M2070" s="546">
        <v>-1.2200000000000001E-2</v>
      </c>
    </row>
    <row r="2071" spans="10:13" x14ac:dyDescent="0.6">
      <c r="J2071" s="311">
        <v>0</v>
      </c>
      <c r="K2071" s="546">
        <v>-4.0899999999999999E-2</v>
      </c>
      <c r="L2071" s="546">
        <v>-2.9399999999999999E-2</v>
      </c>
      <c r="M2071" s="546">
        <v>-1.2200000000000001E-2</v>
      </c>
    </row>
    <row r="2072" spans="10:13" x14ac:dyDescent="0.6">
      <c r="J2072" s="311">
        <v>0</v>
      </c>
      <c r="K2072" s="546">
        <v>-4.0899999999999999E-2</v>
      </c>
      <c r="L2072" s="546">
        <v>-2.9399999999999999E-2</v>
      </c>
      <c r="M2072" s="546">
        <v>-1.2200000000000001E-2</v>
      </c>
    </row>
    <row r="2073" spans="10:13" x14ac:dyDescent="0.6">
      <c r="J2073" s="311">
        <v>0</v>
      </c>
      <c r="K2073" s="546">
        <v>-4.0899999999999999E-2</v>
      </c>
      <c r="L2073" s="546">
        <v>-2.9399999999999999E-2</v>
      </c>
      <c r="M2073" s="546">
        <v>-1.2200000000000001E-2</v>
      </c>
    </row>
    <row r="2074" spans="10:13" x14ac:dyDescent="0.6">
      <c r="J2074" s="311">
        <v>0</v>
      </c>
      <c r="K2074" s="546">
        <v>-4.0899999999999999E-2</v>
      </c>
      <c r="L2074" s="546">
        <v>-2.9399999999999999E-2</v>
      </c>
      <c r="M2074" s="546">
        <v>-1.2200000000000001E-2</v>
      </c>
    </row>
    <row r="2075" spans="10:13" x14ac:dyDescent="0.6">
      <c r="J2075" s="311">
        <v>0</v>
      </c>
      <c r="K2075" s="546">
        <v>-4.0899999999999999E-2</v>
      </c>
      <c r="L2075" s="546">
        <v>-2.9399999999999999E-2</v>
      </c>
      <c r="M2075" s="546">
        <v>-1.2200000000000001E-2</v>
      </c>
    </row>
    <row r="2076" spans="10:13" x14ac:dyDescent="0.6">
      <c r="J2076" s="311">
        <v>0</v>
      </c>
      <c r="K2076" s="546">
        <v>-4.0899999999999999E-2</v>
      </c>
      <c r="L2076" s="546">
        <v>-2.9399999999999999E-2</v>
      </c>
      <c r="M2076" s="546">
        <v>-1.2200000000000001E-2</v>
      </c>
    </row>
    <row r="2077" spans="10:13" x14ac:dyDescent="0.6">
      <c r="J2077" s="311">
        <v>0</v>
      </c>
      <c r="K2077" s="546">
        <v>-4.0899999999999999E-2</v>
      </c>
      <c r="L2077" s="546">
        <v>-2.9399999999999999E-2</v>
      </c>
      <c r="M2077" s="546">
        <v>-1.2200000000000001E-2</v>
      </c>
    </row>
    <row r="2078" spans="10:13" x14ac:dyDescent="0.6">
      <c r="J2078" s="311">
        <v>0</v>
      </c>
      <c r="K2078" s="546">
        <v>-4.0899999999999999E-2</v>
      </c>
      <c r="L2078" s="546">
        <v>-2.9399999999999999E-2</v>
      </c>
      <c r="M2078" s="546">
        <v>-1.2200000000000001E-2</v>
      </c>
    </row>
    <row r="2079" spans="10:13" x14ac:dyDescent="0.6">
      <c r="J2079" s="311">
        <v>0</v>
      </c>
      <c r="K2079" s="546">
        <v>-4.0899999999999999E-2</v>
      </c>
      <c r="L2079" s="546">
        <v>-2.9399999999999999E-2</v>
      </c>
      <c r="M2079" s="546">
        <v>-1.2200000000000001E-2</v>
      </c>
    </row>
    <row r="2080" spans="10:13" x14ac:dyDescent="0.6">
      <c r="J2080" s="311">
        <v>0</v>
      </c>
      <c r="K2080" s="546">
        <v>-4.0899999999999999E-2</v>
      </c>
      <c r="L2080" s="546">
        <v>-2.9399999999999999E-2</v>
      </c>
      <c r="M2080" s="546">
        <v>-1.2200000000000001E-2</v>
      </c>
    </row>
    <row r="2081" spans="10:13" x14ac:dyDescent="0.6">
      <c r="J2081" s="311">
        <v>0</v>
      </c>
      <c r="K2081" s="546">
        <v>-4.0899999999999999E-2</v>
      </c>
      <c r="L2081" s="546">
        <v>-2.9399999999999999E-2</v>
      </c>
      <c r="M2081" s="546">
        <v>-1.2200000000000001E-2</v>
      </c>
    </row>
    <row r="2082" spans="10:13" x14ac:dyDescent="0.6">
      <c r="J2082" s="311">
        <v>0</v>
      </c>
      <c r="K2082" s="546">
        <v>-4.0899999999999999E-2</v>
      </c>
      <c r="L2082" s="546">
        <v>-2.9399999999999999E-2</v>
      </c>
      <c r="M2082" s="546">
        <v>-1.2200000000000001E-2</v>
      </c>
    </row>
    <row r="2083" spans="10:13" x14ac:dyDescent="0.6">
      <c r="J2083" s="311">
        <v>0</v>
      </c>
      <c r="K2083" s="546">
        <v>-4.0899999999999999E-2</v>
      </c>
      <c r="L2083" s="546">
        <v>-2.9399999999999999E-2</v>
      </c>
      <c r="M2083" s="546">
        <v>-1.2200000000000001E-2</v>
      </c>
    </row>
    <row r="2084" spans="10:13" x14ac:dyDescent="0.6">
      <c r="J2084" s="311">
        <v>0</v>
      </c>
      <c r="K2084" s="546">
        <v>-4.0899999999999999E-2</v>
      </c>
      <c r="L2084" s="546">
        <v>-2.9399999999999999E-2</v>
      </c>
      <c r="M2084" s="546">
        <v>-1.2200000000000001E-2</v>
      </c>
    </row>
    <row r="2085" spans="10:13" x14ac:dyDescent="0.6">
      <c r="J2085" s="311">
        <v>0</v>
      </c>
      <c r="K2085" s="546">
        <v>-4.0899999999999999E-2</v>
      </c>
      <c r="L2085" s="546">
        <v>-2.9399999999999999E-2</v>
      </c>
      <c r="M2085" s="546">
        <v>-1.2200000000000001E-2</v>
      </c>
    </row>
    <row r="2086" spans="10:13" x14ac:dyDescent="0.6">
      <c r="J2086" s="311">
        <v>0</v>
      </c>
      <c r="K2086" s="546">
        <v>-4.0899999999999999E-2</v>
      </c>
      <c r="L2086" s="546">
        <v>-2.9399999999999999E-2</v>
      </c>
      <c r="M2086" s="546">
        <v>-1.2200000000000001E-2</v>
      </c>
    </row>
    <row r="2087" spans="10:13" x14ac:dyDescent="0.6">
      <c r="J2087" s="311">
        <v>0</v>
      </c>
      <c r="K2087" s="546">
        <v>-4.0899999999999999E-2</v>
      </c>
      <c r="L2087" s="546">
        <v>-2.9399999999999999E-2</v>
      </c>
      <c r="M2087" s="546">
        <v>-1.2200000000000001E-2</v>
      </c>
    </row>
    <row r="2088" spans="10:13" x14ac:dyDescent="0.6">
      <c r="J2088" s="311">
        <v>0</v>
      </c>
      <c r="K2088" s="546">
        <v>-4.0899999999999999E-2</v>
      </c>
      <c r="L2088" s="546">
        <v>-2.9399999999999999E-2</v>
      </c>
      <c r="M2088" s="546">
        <v>-1.2200000000000001E-2</v>
      </c>
    </row>
    <row r="2089" spans="10:13" x14ac:dyDescent="0.6">
      <c r="J2089" s="311">
        <v>0</v>
      </c>
      <c r="K2089" s="546">
        <v>-4.0899999999999999E-2</v>
      </c>
      <c r="L2089" s="546">
        <v>-2.9399999999999999E-2</v>
      </c>
      <c r="M2089" s="546">
        <v>-1.2200000000000001E-2</v>
      </c>
    </row>
    <row r="2090" spans="10:13" x14ac:dyDescent="0.6">
      <c r="J2090" s="311">
        <v>0</v>
      </c>
      <c r="K2090" s="546">
        <v>-4.0899999999999999E-2</v>
      </c>
      <c r="L2090" s="546">
        <v>-2.9399999999999999E-2</v>
      </c>
      <c r="M2090" s="546">
        <v>-1.2200000000000001E-2</v>
      </c>
    </row>
    <row r="2091" spans="10:13" x14ac:dyDescent="0.6">
      <c r="J2091" s="311">
        <v>0</v>
      </c>
      <c r="K2091" s="546">
        <v>-4.0899999999999999E-2</v>
      </c>
      <c r="L2091" s="546">
        <v>-2.9399999999999999E-2</v>
      </c>
      <c r="M2091" s="546">
        <v>-1.2200000000000001E-2</v>
      </c>
    </row>
    <row r="2092" spans="10:13" x14ac:dyDescent="0.6">
      <c r="J2092" s="311">
        <v>0</v>
      </c>
      <c r="K2092" s="546">
        <v>-4.0899999999999999E-2</v>
      </c>
      <c r="L2092" s="546">
        <v>-2.9399999999999999E-2</v>
      </c>
      <c r="M2092" s="546">
        <v>-1.2200000000000001E-2</v>
      </c>
    </row>
    <row r="2093" spans="10:13" x14ac:dyDescent="0.6">
      <c r="J2093" s="311">
        <v>0</v>
      </c>
      <c r="K2093" s="546">
        <v>-4.0899999999999999E-2</v>
      </c>
      <c r="L2093" s="546">
        <v>-2.9399999999999999E-2</v>
      </c>
      <c r="M2093" s="546">
        <v>-1.2200000000000001E-2</v>
      </c>
    </row>
    <row r="2094" spans="10:13" x14ac:dyDescent="0.6">
      <c r="J2094" s="311">
        <v>0</v>
      </c>
      <c r="K2094" s="546">
        <v>-4.0899999999999999E-2</v>
      </c>
      <c r="L2094" s="546">
        <v>-2.9399999999999999E-2</v>
      </c>
      <c r="M2094" s="546">
        <v>-1.2200000000000001E-2</v>
      </c>
    </row>
    <row r="2095" spans="10:13" x14ac:dyDescent="0.6">
      <c r="J2095" s="311">
        <v>0</v>
      </c>
      <c r="K2095" s="546">
        <v>-4.0899999999999999E-2</v>
      </c>
      <c r="L2095" s="546">
        <v>-2.9399999999999999E-2</v>
      </c>
      <c r="M2095" s="546">
        <v>-1.2200000000000001E-2</v>
      </c>
    </row>
    <row r="2096" spans="10:13" x14ac:dyDescent="0.6">
      <c r="J2096" s="311">
        <v>0</v>
      </c>
      <c r="K2096" s="546">
        <v>-4.0899999999999999E-2</v>
      </c>
      <c r="L2096" s="546">
        <v>-2.9399999999999999E-2</v>
      </c>
      <c r="M2096" s="546">
        <v>-1.2200000000000001E-2</v>
      </c>
    </row>
    <row r="2097" spans="10:13" x14ac:dyDescent="0.6">
      <c r="J2097" s="311">
        <v>0</v>
      </c>
      <c r="K2097" s="546">
        <v>-4.0899999999999999E-2</v>
      </c>
      <c r="L2097" s="546">
        <v>-2.9399999999999999E-2</v>
      </c>
      <c r="M2097" s="546">
        <v>-1.2200000000000001E-2</v>
      </c>
    </row>
    <row r="2098" spans="10:13" x14ac:dyDescent="0.6">
      <c r="J2098" s="311">
        <v>0</v>
      </c>
      <c r="K2098" s="546">
        <v>-4.0899999999999999E-2</v>
      </c>
      <c r="L2098" s="546">
        <v>-2.9399999999999999E-2</v>
      </c>
      <c r="M2098" s="546">
        <v>-1.2200000000000001E-2</v>
      </c>
    </row>
    <row r="2099" spans="10:13" x14ac:dyDescent="0.6">
      <c r="J2099" s="311">
        <v>0</v>
      </c>
      <c r="K2099" s="546">
        <v>-4.0899999999999999E-2</v>
      </c>
      <c r="L2099" s="546">
        <v>-2.9399999999999999E-2</v>
      </c>
      <c r="M2099" s="546">
        <v>-1.2200000000000001E-2</v>
      </c>
    </row>
    <row r="2100" spans="10:13" x14ac:dyDescent="0.6">
      <c r="J2100" s="311">
        <v>0</v>
      </c>
      <c r="K2100" s="546">
        <v>-4.0899999999999999E-2</v>
      </c>
      <c r="L2100" s="546">
        <v>-2.9399999999999999E-2</v>
      </c>
      <c r="M2100" s="546">
        <v>-1.2200000000000001E-2</v>
      </c>
    </row>
    <row r="2101" spans="10:13" x14ac:dyDescent="0.6">
      <c r="J2101" s="311">
        <v>0</v>
      </c>
      <c r="K2101" s="546">
        <v>-4.0899999999999999E-2</v>
      </c>
      <c r="L2101" s="546">
        <v>-2.9399999999999999E-2</v>
      </c>
      <c r="M2101" s="546">
        <v>-1.2200000000000001E-2</v>
      </c>
    </row>
    <row r="2102" spans="10:13" x14ac:dyDescent="0.6">
      <c r="J2102" s="311">
        <v>0</v>
      </c>
      <c r="K2102" s="546">
        <v>-4.0899999999999999E-2</v>
      </c>
      <c r="L2102" s="546">
        <v>-2.9399999999999999E-2</v>
      </c>
      <c r="M2102" s="546">
        <v>-1.2200000000000001E-2</v>
      </c>
    </row>
    <row r="2103" spans="10:13" x14ac:dyDescent="0.6">
      <c r="J2103" s="311">
        <v>0</v>
      </c>
      <c r="K2103" s="546">
        <v>-4.0899999999999999E-2</v>
      </c>
      <c r="L2103" s="546">
        <v>-2.9399999999999999E-2</v>
      </c>
      <c r="M2103" s="546">
        <v>-1.2200000000000001E-2</v>
      </c>
    </row>
    <row r="2104" spans="10:13" x14ac:dyDescent="0.6">
      <c r="J2104" s="311">
        <v>0</v>
      </c>
      <c r="K2104" s="546">
        <v>-4.0899999999999999E-2</v>
      </c>
      <c r="L2104" s="546">
        <v>-2.9399999999999999E-2</v>
      </c>
      <c r="M2104" s="546">
        <v>-1.2200000000000001E-2</v>
      </c>
    </row>
    <row r="2105" spans="10:13" x14ac:dyDescent="0.6">
      <c r="J2105" s="311">
        <v>0</v>
      </c>
      <c r="K2105" s="546">
        <v>-4.0899999999999999E-2</v>
      </c>
      <c r="L2105" s="546">
        <v>-2.9399999999999999E-2</v>
      </c>
      <c r="M2105" s="546">
        <v>-1.2200000000000001E-2</v>
      </c>
    </row>
    <row r="2106" spans="10:13" x14ac:dyDescent="0.6">
      <c r="J2106" s="311">
        <v>0</v>
      </c>
      <c r="K2106" s="546">
        <v>-4.0899999999999999E-2</v>
      </c>
      <c r="L2106" s="546">
        <v>-2.9399999999999999E-2</v>
      </c>
      <c r="M2106" s="546">
        <v>-1.2200000000000001E-2</v>
      </c>
    </row>
    <row r="2107" spans="10:13" x14ac:dyDescent="0.6">
      <c r="J2107" s="311">
        <v>0</v>
      </c>
      <c r="K2107" s="546">
        <v>-4.0899999999999999E-2</v>
      </c>
      <c r="L2107" s="546">
        <v>-2.9399999999999999E-2</v>
      </c>
      <c r="M2107" s="546">
        <v>-1.2200000000000001E-2</v>
      </c>
    </row>
    <row r="2108" spans="10:13" x14ac:dyDescent="0.6">
      <c r="J2108" s="311">
        <v>0</v>
      </c>
      <c r="K2108" s="546">
        <v>-4.0899999999999999E-2</v>
      </c>
      <c r="L2108" s="546">
        <v>-2.9399999999999999E-2</v>
      </c>
      <c r="M2108" s="546">
        <v>-1.2200000000000001E-2</v>
      </c>
    </row>
    <row r="2109" spans="10:13" x14ac:dyDescent="0.6">
      <c r="J2109" s="311">
        <v>0</v>
      </c>
      <c r="K2109" s="546">
        <v>-4.0899999999999999E-2</v>
      </c>
      <c r="L2109" s="546">
        <v>-2.9399999999999999E-2</v>
      </c>
      <c r="M2109" s="546">
        <v>-1.2200000000000001E-2</v>
      </c>
    </row>
    <row r="2110" spans="10:13" x14ac:dyDescent="0.6">
      <c r="J2110" s="311">
        <v>0</v>
      </c>
      <c r="K2110" s="546">
        <v>-4.0899999999999999E-2</v>
      </c>
      <c r="L2110" s="546">
        <v>-2.9399999999999999E-2</v>
      </c>
      <c r="M2110" s="546">
        <v>-1.2200000000000001E-2</v>
      </c>
    </row>
    <row r="2111" spans="10:13" x14ac:dyDescent="0.6">
      <c r="J2111" s="311">
        <v>0</v>
      </c>
      <c r="K2111" s="546">
        <v>-4.0899999999999999E-2</v>
      </c>
      <c r="L2111" s="546">
        <v>-2.9399999999999999E-2</v>
      </c>
      <c r="M2111" s="546">
        <v>-1.2200000000000001E-2</v>
      </c>
    </row>
    <row r="2112" spans="10:13" x14ac:dyDescent="0.6">
      <c r="J2112" s="311">
        <v>0</v>
      </c>
      <c r="K2112" s="546">
        <v>-4.0899999999999999E-2</v>
      </c>
      <c r="L2112" s="546">
        <v>-2.9399999999999999E-2</v>
      </c>
      <c r="M2112" s="546">
        <v>-1.2200000000000001E-2</v>
      </c>
    </row>
    <row r="2113" spans="10:13" x14ac:dyDescent="0.6">
      <c r="J2113" s="311">
        <v>0</v>
      </c>
      <c r="K2113" s="546">
        <v>-4.0899999999999999E-2</v>
      </c>
      <c r="L2113" s="546">
        <v>-2.9399999999999999E-2</v>
      </c>
      <c r="M2113" s="546">
        <v>-1.2200000000000001E-2</v>
      </c>
    </row>
    <row r="2114" spans="10:13" x14ac:dyDescent="0.6">
      <c r="J2114" s="311">
        <v>0</v>
      </c>
      <c r="K2114" s="546">
        <v>-4.0899999999999999E-2</v>
      </c>
      <c r="L2114" s="546">
        <v>-2.9399999999999999E-2</v>
      </c>
      <c r="M2114" s="546">
        <v>-1.2200000000000001E-2</v>
      </c>
    </row>
    <row r="2115" spans="10:13" x14ac:dyDescent="0.6">
      <c r="J2115" s="311">
        <v>0</v>
      </c>
      <c r="K2115" s="546">
        <v>-4.0899999999999999E-2</v>
      </c>
      <c r="L2115" s="546">
        <v>-2.9399999999999999E-2</v>
      </c>
      <c r="M2115" s="546">
        <v>-1.2200000000000001E-2</v>
      </c>
    </row>
    <row r="2116" spans="10:13" x14ac:dyDescent="0.6">
      <c r="J2116" s="311">
        <v>0</v>
      </c>
      <c r="K2116" s="546">
        <v>-4.0899999999999999E-2</v>
      </c>
      <c r="L2116" s="546">
        <v>-2.9399999999999999E-2</v>
      </c>
      <c r="M2116" s="546">
        <v>-1.2200000000000001E-2</v>
      </c>
    </row>
    <row r="2117" spans="10:13" x14ac:dyDescent="0.6">
      <c r="J2117" s="311">
        <v>0</v>
      </c>
      <c r="K2117" s="546">
        <v>-4.0899999999999999E-2</v>
      </c>
      <c r="L2117" s="546">
        <v>-2.9399999999999999E-2</v>
      </c>
      <c r="M2117" s="546">
        <v>-1.2200000000000001E-2</v>
      </c>
    </row>
    <row r="2118" spans="10:13" x14ac:dyDescent="0.6">
      <c r="J2118" s="311">
        <v>0</v>
      </c>
      <c r="K2118" s="546">
        <v>-4.0899999999999999E-2</v>
      </c>
      <c r="L2118" s="546">
        <v>-2.9399999999999999E-2</v>
      </c>
      <c r="M2118" s="546">
        <v>-1.2200000000000001E-2</v>
      </c>
    </row>
    <row r="2119" spans="10:13" x14ac:dyDescent="0.6">
      <c r="J2119" s="311">
        <v>0</v>
      </c>
      <c r="K2119" s="546">
        <v>-4.0899999999999999E-2</v>
      </c>
      <c r="L2119" s="546">
        <v>-2.9399999999999999E-2</v>
      </c>
      <c r="M2119" s="546">
        <v>-1.2200000000000001E-2</v>
      </c>
    </row>
    <row r="2120" spans="10:13" x14ac:dyDescent="0.6">
      <c r="J2120" s="311">
        <v>0</v>
      </c>
      <c r="K2120" s="546">
        <v>-4.0899999999999999E-2</v>
      </c>
      <c r="L2120" s="546">
        <v>-2.9399999999999999E-2</v>
      </c>
      <c r="M2120" s="546">
        <v>-1.2200000000000001E-2</v>
      </c>
    </row>
    <row r="2121" spans="10:13" x14ac:dyDescent="0.6">
      <c r="J2121" s="311">
        <v>0</v>
      </c>
      <c r="K2121" s="546">
        <v>-4.0899999999999999E-2</v>
      </c>
      <c r="L2121" s="546">
        <v>-2.9399999999999999E-2</v>
      </c>
      <c r="M2121" s="546">
        <v>-1.2200000000000001E-2</v>
      </c>
    </row>
    <row r="2122" spans="10:13" x14ac:dyDescent="0.6">
      <c r="J2122" s="311">
        <v>0</v>
      </c>
      <c r="K2122" s="546">
        <v>-4.0899999999999999E-2</v>
      </c>
      <c r="L2122" s="546">
        <v>-2.9399999999999999E-2</v>
      </c>
      <c r="M2122" s="546">
        <v>-1.2200000000000001E-2</v>
      </c>
    </row>
    <row r="2123" spans="10:13" x14ac:dyDescent="0.6">
      <c r="J2123" s="311">
        <v>0</v>
      </c>
      <c r="K2123" s="546">
        <v>-4.0899999999999999E-2</v>
      </c>
      <c r="L2123" s="546">
        <v>-2.9399999999999999E-2</v>
      </c>
      <c r="M2123" s="546">
        <v>-1.2200000000000001E-2</v>
      </c>
    </row>
    <row r="2124" spans="10:13" x14ac:dyDescent="0.6">
      <c r="J2124" s="311">
        <v>0</v>
      </c>
      <c r="K2124" s="546">
        <v>-4.0899999999999999E-2</v>
      </c>
      <c r="L2124" s="546">
        <v>-2.9399999999999999E-2</v>
      </c>
      <c r="M2124" s="546">
        <v>-1.2200000000000001E-2</v>
      </c>
    </row>
    <row r="2125" spans="10:13" x14ac:dyDescent="0.6">
      <c r="J2125" s="311">
        <v>0</v>
      </c>
      <c r="K2125" s="546">
        <v>-4.0899999999999999E-2</v>
      </c>
      <c r="L2125" s="546">
        <v>-2.9399999999999999E-2</v>
      </c>
      <c r="M2125" s="546">
        <v>-1.2200000000000001E-2</v>
      </c>
    </row>
    <row r="2126" spans="10:13" x14ac:dyDescent="0.6">
      <c r="J2126" s="311">
        <v>0</v>
      </c>
      <c r="K2126" s="546">
        <v>-4.0899999999999999E-2</v>
      </c>
      <c r="L2126" s="546">
        <v>-2.9399999999999999E-2</v>
      </c>
      <c r="M2126" s="546">
        <v>-1.2200000000000001E-2</v>
      </c>
    </row>
    <row r="2127" spans="10:13" x14ac:dyDescent="0.6">
      <c r="J2127" s="311">
        <v>0</v>
      </c>
      <c r="K2127" s="546">
        <v>-4.0899999999999999E-2</v>
      </c>
      <c r="L2127" s="546">
        <v>-2.9399999999999999E-2</v>
      </c>
      <c r="M2127" s="546">
        <v>-1.2200000000000001E-2</v>
      </c>
    </row>
    <row r="2128" spans="10:13" x14ac:dyDescent="0.6">
      <c r="J2128" s="311">
        <v>0</v>
      </c>
      <c r="K2128" s="546">
        <v>-4.0899999999999999E-2</v>
      </c>
      <c r="L2128" s="546">
        <v>-2.9399999999999999E-2</v>
      </c>
      <c r="M2128" s="546">
        <v>-1.2200000000000001E-2</v>
      </c>
    </row>
    <row r="2129" spans="10:13" x14ac:dyDescent="0.6">
      <c r="J2129" s="311">
        <v>0</v>
      </c>
      <c r="K2129" s="546">
        <v>-4.0899999999999999E-2</v>
      </c>
      <c r="L2129" s="546">
        <v>-2.9399999999999999E-2</v>
      </c>
      <c r="M2129" s="546">
        <v>-1.2200000000000001E-2</v>
      </c>
    </row>
    <row r="2130" spans="10:13" x14ac:dyDescent="0.6">
      <c r="J2130" s="311">
        <v>0</v>
      </c>
      <c r="K2130" s="546">
        <v>-4.0899999999999999E-2</v>
      </c>
      <c r="L2130" s="546">
        <v>-2.9399999999999999E-2</v>
      </c>
      <c r="M2130" s="546">
        <v>-1.2200000000000001E-2</v>
      </c>
    </row>
    <row r="2131" spans="10:13" x14ac:dyDescent="0.6">
      <c r="J2131" s="311">
        <v>0</v>
      </c>
      <c r="K2131" s="546">
        <v>-4.0899999999999999E-2</v>
      </c>
      <c r="L2131" s="546">
        <v>-2.9399999999999999E-2</v>
      </c>
      <c r="M2131" s="546">
        <v>-1.2200000000000001E-2</v>
      </c>
    </row>
    <row r="2132" spans="10:13" x14ac:dyDescent="0.6">
      <c r="J2132" s="311">
        <v>0</v>
      </c>
      <c r="K2132" s="546">
        <v>-4.0899999999999999E-2</v>
      </c>
      <c r="L2132" s="546">
        <v>-2.9399999999999999E-2</v>
      </c>
      <c r="M2132" s="546">
        <v>-1.2200000000000001E-2</v>
      </c>
    </row>
    <row r="2133" spans="10:13" x14ac:dyDescent="0.6">
      <c r="J2133" s="311">
        <v>0</v>
      </c>
      <c r="K2133" s="546">
        <v>-4.0899999999999999E-2</v>
      </c>
      <c r="L2133" s="546">
        <v>-2.9399999999999999E-2</v>
      </c>
      <c r="M2133" s="546">
        <v>-1.2200000000000001E-2</v>
      </c>
    </row>
    <row r="2134" spans="10:13" x14ac:dyDescent="0.6">
      <c r="J2134" s="311">
        <v>0</v>
      </c>
      <c r="K2134" s="546">
        <v>-4.0899999999999999E-2</v>
      </c>
      <c r="L2134" s="546">
        <v>-2.9399999999999999E-2</v>
      </c>
      <c r="M2134" s="546">
        <v>-1.2200000000000001E-2</v>
      </c>
    </row>
    <row r="2135" spans="10:13" x14ac:dyDescent="0.6">
      <c r="J2135" s="311">
        <v>0</v>
      </c>
      <c r="K2135" s="546">
        <v>-4.0899999999999999E-2</v>
      </c>
      <c r="L2135" s="546">
        <v>-2.9399999999999999E-2</v>
      </c>
      <c r="M2135" s="546">
        <v>-1.2200000000000001E-2</v>
      </c>
    </row>
    <row r="2136" spans="10:13" x14ac:dyDescent="0.6">
      <c r="J2136" s="311">
        <v>0</v>
      </c>
      <c r="K2136" s="546">
        <v>-4.0899999999999999E-2</v>
      </c>
      <c r="L2136" s="546">
        <v>-2.9399999999999999E-2</v>
      </c>
      <c r="M2136" s="546">
        <v>-1.2200000000000001E-2</v>
      </c>
    </row>
    <row r="2137" spans="10:13" x14ac:dyDescent="0.6">
      <c r="J2137" s="311">
        <v>0</v>
      </c>
      <c r="K2137" s="546">
        <v>-4.0899999999999999E-2</v>
      </c>
      <c r="L2137" s="546">
        <v>-2.9399999999999999E-2</v>
      </c>
      <c r="M2137" s="546">
        <v>-1.2200000000000001E-2</v>
      </c>
    </row>
    <row r="2138" spans="10:13" x14ac:dyDescent="0.6">
      <c r="J2138" s="311">
        <v>0</v>
      </c>
      <c r="K2138" s="546">
        <v>-4.0899999999999999E-2</v>
      </c>
      <c r="L2138" s="546">
        <v>-2.9399999999999999E-2</v>
      </c>
      <c r="M2138" s="546">
        <v>-1.2200000000000001E-2</v>
      </c>
    </row>
    <row r="2139" spans="10:13" x14ac:dyDescent="0.6">
      <c r="J2139" s="311">
        <v>0</v>
      </c>
      <c r="K2139" s="546">
        <v>-4.0899999999999999E-2</v>
      </c>
      <c r="L2139" s="546">
        <v>-2.9399999999999999E-2</v>
      </c>
      <c r="M2139" s="546">
        <v>-1.2200000000000001E-2</v>
      </c>
    </row>
    <row r="2140" spans="10:13" x14ac:dyDescent="0.6">
      <c r="J2140" s="311">
        <v>0</v>
      </c>
      <c r="K2140" s="546">
        <v>-4.0899999999999999E-2</v>
      </c>
      <c r="L2140" s="546">
        <v>-2.9399999999999999E-2</v>
      </c>
      <c r="M2140" s="546">
        <v>-1.2200000000000001E-2</v>
      </c>
    </row>
    <row r="2141" spans="10:13" x14ac:dyDescent="0.6">
      <c r="J2141" s="311">
        <v>0</v>
      </c>
      <c r="K2141" s="546">
        <v>-4.0899999999999999E-2</v>
      </c>
      <c r="L2141" s="546">
        <v>-2.9399999999999999E-2</v>
      </c>
      <c r="M2141" s="546">
        <v>-1.2200000000000001E-2</v>
      </c>
    </row>
    <row r="2142" spans="10:13" x14ac:dyDescent="0.6">
      <c r="J2142" s="311">
        <v>0</v>
      </c>
      <c r="K2142" s="546">
        <v>-4.0899999999999999E-2</v>
      </c>
      <c r="L2142" s="546">
        <v>-2.9399999999999999E-2</v>
      </c>
      <c r="M2142" s="546">
        <v>-1.2200000000000001E-2</v>
      </c>
    </row>
    <row r="2143" spans="10:13" x14ac:dyDescent="0.6">
      <c r="J2143" s="311">
        <v>0</v>
      </c>
      <c r="K2143" s="546">
        <v>-4.0899999999999999E-2</v>
      </c>
      <c r="L2143" s="546">
        <v>-2.9399999999999999E-2</v>
      </c>
      <c r="M2143" s="546">
        <v>-1.2200000000000001E-2</v>
      </c>
    </row>
    <row r="2144" spans="10:13" x14ac:dyDescent="0.6">
      <c r="J2144" s="311">
        <v>0</v>
      </c>
      <c r="K2144" s="546">
        <v>-4.0899999999999999E-2</v>
      </c>
      <c r="L2144" s="546">
        <v>-2.9399999999999999E-2</v>
      </c>
      <c r="M2144" s="546">
        <v>-1.2200000000000001E-2</v>
      </c>
    </row>
    <row r="2145" spans="10:13" x14ac:dyDescent="0.6">
      <c r="J2145" s="311">
        <v>0</v>
      </c>
      <c r="K2145" s="546">
        <v>-4.0899999999999999E-2</v>
      </c>
      <c r="L2145" s="546">
        <v>-2.9399999999999999E-2</v>
      </c>
      <c r="M2145" s="546">
        <v>-1.2200000000000001E-2</v>
      </c>
    </row>
    <row r="2146" spans="10:13" x14ac:dyDescent="0.6">
      <c r="J2146" s="311">
        <v>0</v>
      </c>
      <c r="K2146" s="546">
        <v>-4.0899999999999999E-2</v>
      </c>
      <c r="L2146" s="546">
        <v>-2.9399999999999999E-2</v>
      </c>
      <c r="M2146" s="546">
        <v>-1.2200000000000001E-2</v>
      </c>
    </row>
    <row r="2147" spans="10:13" x14ac:dyDescent="0.6">
      <c r="J2147" s="311">
        <v>0</v>
      </c>
      <c r="K2147" s="546">
        <v>-4.0899999999999999E-2</v>
      </c>
      <c r="L2147" s="546">
        <v>-2.9399999999999999E-2</v>
      </c>
      <c r="M2147" s="546">
        <v>-1.2200000000000001E-2</v>
      </c>
    </row>
    <row r="2148" spans="10:13" x14ac:dyDescent="0.6">
      <c r="J2148" s="311">
        <v>0</v>
      </c>
      <c r="K2148" s="546">
        <v>-4.0899999999999999E-2</v>
      </c>
      <c r="L2148" s="546">
        <v>-2.9399999999999999E-2</v>
      </c>
      <c r="M2148" s="546">
        <v>-1.2200000000000001E-2</v>
      </c>
    </row>
    <row r="2149" spans="10:13" x14ac:dyDescent="0.6">
      <c r="J2149" s="311">
        <v>0</v>
      </c>
      <c r="K2149" s="546">
        <v>-4.0899999999999999E-2</v>
      </c>
      <c r="L2149" s="546">
        <v>-2.9399999999999999E-2</v>
      </c>
      <c r="M2149" s="546">
        <v>-1.2200000000000001E-2</v>
      </c>
    </row>
    <row r="2150" spans="10:13" x14ac:dyDescent="0.6">
      <c r="J2150" s="311">
        <v>0</v>
      </c>
      <c r="K2150" s="546">
        <v>-4.0899999999999999E-2</v>
      </c>
      <c r="L2150" s="546">
        <v>-2.9399999999999999E-2</v>
      </c>
      <c r="M2150" s="546">
        <v>-1.2200000000000001E-2</v>
      </c>
    </row>
    <row r="2151" spans="10:13" x14ac:dyDescent="0.6">
      <c r="J2151" s="311">
        <v>0</v>
      </c>
      <c r="K2151" s="546">
        <v>-4.0899999999999999E-2</v>
      </c>
      <c r="L2151" s="546">
        <v>-2.9399999999999999E-2</v>
      </c>
      <c r="M2151" s="546">
        <v>-1.2200000000000001E-2</v>
      </c>
    </row>
    <row r="2152" spans="10:13" x14ac:dyDescent="0.6">
      <c r="J2152" s="311">
        <v>0</v>
      </c>
      <c r="K2152" s="546">
        <v>-4.0899999999999999E-2</v>
      </c>
      <c r="L2152" s="546">
        <v>-2.9399999999999999E-2</v>
      </c>
      <c r="M2152" s="546">
        <v>-1.2200000000000001E-2</v>
      </c>
    </row>
    <row r="2153" spans="10:13" x14ac:dyDescent="0.6">
      <c r="J2153" s="311">
        <v>0</v>
      </c>
      <c r="K2153" s="546">
        <v>-4.0899999999999999E-2</v>
      </c>
      <c r="L2153" s="546">
        <v>-2.9399999999999999E-2</v>
      </c>
      <c r="M2153" s="546">
        <v>-1.2200000000000001E-2</v>
      </c>
    </row>
    <row r="2154" spans="10:13" x14ac:dyDescent="0.6">
      <c r="J2154" s="311">
        <v>0</v>
      </c>
      <c r="K2154" s="546">
        <v>-4.0899999999999999E-2</v>
      </c>
      <c r="L2154" s="546">
        <v>-2.9399999999999999E-2</v>
      </c>
      <c r="M2154" s="546">
        <v>-1.2200000000000001E-2</v>
      </c>
    </row>
    <row r="2155" spans="10:13" x14ac:dyDescent="0.6">
      <c r="J2155" s="311">
        <v>0</v>
      </c>
      <c r="K2155" s="546">
        <v>-4.0899999999999999E-2</v>
      </c>
      <c r="L2155" s="546">
        <v>-2.9399999999999999E-2</v>
      </c>
      <c r="M2155" s="546">
        <v>-1.2200000000000001E-2</v>
      </c>
    </row>
    <row r="2156" spans="10:13" x14ac:dyDescent="0.6">
      <c r="J2156" s="311">
        <v>0</v>
      </c>
      <c r="K2156" s="546">
        <v>-4.0899999999999999E-2</v>
      </c>
      <c r="L2156" s="546">
        <v>-2.9399999999999999E-2</v>
      </c>
      <c r="M2156" s="546">
        <v>-1.2200000000000001E-2</v>
      </c>
    </row>
    <row r="2157" spans="10:13" x14ac:dyDescent="0.6">
      <c r="J2157" s="311">
        <v>0</v>
      </c>
      <c r="K2157" s="546">
        <v>-4.0899999999999999E-2</v>
      </c>
      <c r="L2157" s="546">
        <v>-2.9399999999999999E-2</v>
      </c>
      <c r="M2157" s="546">
        <v>-1.2200000000000001E-2</v>
      </c>
    </row>
    <row r="2158" spans="10:13" x14ac:dyDescent="0.6">
      <c r="J2158" s="311">
        <v>0</v>
      </c>
      <c r="K2158" s="546">
        <v>-4.0899999999999999E-2</v>
      </c>
      <c r="L2158" s="546">
        <v>-2.9399999999999999E-2</v>
      </c>
      <c r="M2158" s="546">
        <v>-1.2200000000000001E-2</v>
      </c>
    </row>
    <row r="2159" spans="10:13" x14ac:dyDescent="0.6">
      <c r="J2159" s="311">
        <v>0</v>
      </c>
      <c r="K2159" s="546">
        <v>-4.0899999999999999E-2</v>
      </c>
      <c r="L2159" s="546">
        <v>-2.9399999999999999E-2</v>
      </c>
      <c r="M2159" s="546">
        <v>-1.2200000000000001E-2</v>
      </c>
    </row>
    <row r="2160" spans="10:13" x14ac:dyDescent="0.6">
      <c r="J2160" s="311">
        <v>0</v>
      </c>
      <c r="K2160" s="546">
        <v>-4.0899999999999999E-2</v>
      </c>
      <c r="L2160" s="546">
        <v>-2.9399999999999999E-2</v>
      </c>
      <c r="M2160" s="546">
        <v>-1.2200000000000001E-2</v>
      </c>
    </row>
    <row r="2161" spans="10:13" x14ac:dyDescent="0.6">
      <c r="J2161" s="311">
        <v>0</v>
      </c>
      <c r="K2161" s="546">
        <v>-4.0899999999999999E-2</v>
      </c>
      <c r="L2161" s="546">
        <v>-2.9399999999999999E-2</v>
      </c>
      <c r="M2161" s="546">
        <v>-1.2200000000000001E-2</v>
      </c>
    </row>
    <row r="2162" spans="10:13" x14ac:dyDescent="0.6">
      <c r="J2162" s="311">
        <v>0</v>
      </c>
      <c r="K2162" s="546">
        <v>-4.0899999999999999E-2</v>
      </c>
      <c r="L2162" s="546">
        <v>-2.9399999999999999E-2</v>
      </c>
      <c r="M2162" s="546">
        <v>-1.2200000000000001E-2</v>
      </c>
    </row>
    <row r="2163" spans="10:13" x14ac:dyDescent="0.6">
      <c r="J2163" s="311">
        <v>0</v>
      </c>
      <c r="K2163" s="546">
        <v>-4.0899999999999999E-2</v>
      </c>
      <c r="L2163" s="546">
        <v>-2.9399999999999999E-2</v>
      </c>
      <c r="M2163" s="546">
        <v>-1.2200000000000001E-2</v>
      </c>
    </row>
    <row r="2164" spans="10:13" x14ac:dyDescent="0.6">
      <c r="J2164" s="311">
        <v>0</v>
      </c>
      <c r="K2164" s="546">
        <v>-4.0899999999999999E-2</v>
      </c>
      <c r="L2164" s="546">
        <v>-2.9399999999999999E-2</v>
      </c>
      <c r="M2164" s="546">
        <v>-1.2200000000000001E-2</v>
      </c>
    </row>
    <row r="2165" spans="10:13" x14ac:dyDescent="0.6">
      <c r="J2165" s="311">
        <v>0</v>
      </c>
      <c r="K2165" s="546">
        <v>-4.0899999999999999E-2</v>
      </c>
      <c r="L2165" s="546">
        <v>-2.9399999999999999E-2</v>
      </c>
      <c r="M2165" s="546">
        <v>-1.2200000000000001E-2</v>
      </c>
    </row>
    <row r="2166" spans="10:13" x14ac:dyDescent="0.6">
      <c r="J2166" s="311">
        <v>0</v>
      </c>
      <c r="K2166" s="546">
        <v>-4.0899999999999999E-2</v>
      </c>
      <c r="L2166" s="546">
        <v>-2.9399999999999999E-2</v>
      </c>
      <c r="M2166" s="546">
        <v>-1.2200000000000001E-2</v>
      </c>
    </row>
    <row r="2167" spans="10:13" x14ac:dyDescent="0.6">
      <c r="J2167" s="311">
        <v>0</v>
      </c>
      <c r="K2167" s="546">
        <v>-4.0899999999999999E-2</v>
      </c>
      <c r="L2167" s="546">
        <v>-2.9399999999999999E-2</v>
      </c>
      <c r="M2167" s="546">
        <v>-1.2200000000000001E-2</v>
      </c>
    </row>
    <row r="2168" spans="10:13" x14ac:dyDescent="0.6">
      <c r="J2168" s="311">
        <v>0</v>
      </c>
      <c r="K2168" s="546">
        <v>-4.0899999999999999E-2</v>
      </c>
      <c r="L2168" s="546">
        <v>-2.9399999999999999E-2</v>
      </c>
      <c r="M2168" s="546">
        <v>-1.2200000000000001E-2</v>
      </c>
    </row>
    <row r="2169" spans="10:13" x14ac:dyDescent="0.6">
      <c r="J2169" s="311">
        <v>0</v>
      </c>
      <c r="K2169" s="546">
        <v>-4.0899999999999999E-2</v>
      </c>
      <c r="L2169" s="546">
        <v>-2.9399999999999999E-2</v>
      </c>
      <c r="M2169" s="546">
        <v>-1.2200000000000001E-2</v>
      </c>
    </row>
    <row r="2170" spans="10:13" x14ac:dyDescent="0.6">
      <c r="J2170" s="311">
        <v>0</v>
      </c>
      <c r="K2170" s="546">
        <v>-4.0899999999999999E-2</v>
      </c>
      <c r="L2170" s="546">
        <v>-2.9399999999999999E-2</v>
      </c>
      <c r="M2170" s="546">
        <v>-1.2200000000000001E-2</v>
      </c>
    </row>
    <row r="2171" spans="10:13" x14ac:dyDescent="0.6">
      <c r="J2171" s="311">
        <v>0</v>
      </c>
      <c r="K2171" s="546">
        <v>-4.0899999999999999E-2</v>
      </c>
      <c r="L2171" s="546">
        <v>-2.9399999999999999E-2</v>
      </c>
      <c r="M2171" s="546">
        <v>-1.2200000000000001E-2</v>
      </c>
    </row>
    <row r="2172" spans="10:13" x14ac:dyDescent="0.6">
      <c r="J2172" s="311">
        <v>0</v>
      </c>
      <c r="K2172" s="546">
        <v>-4.0899999999999999E-2</v>
      </c>
      <c r="L2172" s="546">
        <v>-2.9399999999999999E-2</v>
      </c>
      <c r="M2172" s="546">
        <v>-1.2200000000000001E-2</v>
      </c>
    </row>
    <row r="2173" spans="10:13" x14ac:dyDescent="0.6">
      <c r="J2173" s="311">
        <v>0</v>
      </c>
      <c r="K2173" s="546">
        <v>-4.0899999999999999E-2</v>
      </c>
      <c r="L2173" s="546">
        <v>-2.9399999999999999E-2</v>
      </c>
      <c r="M2173" s="546">
        <v>-1.2200000000000001E-2</v>
      </c>
    </row>
    <row r="2174" spans="10:13" x14ac:dyDescent="0.6">
      <c r="J2174" s="311">
        <v>0</v>
      </c>
      <c r="K2174" s="546">
        <v>-4.0899999999999999E-2</v>
      </c>
      <c r="L2174" s="546">
        <v>-2.9399999999999999E-2</v>
      </c>
      <c r="M2174" s="546">
        <v>-1.2200000000000001E-2</v>
      </c>
    </row>
    <row r="2175" spans="10:13" x14ac:dyDescent="0.6">
      <c r="J2175" s="311">
        <v>0</v>
      </c>
      <c r="K2175" s="546">
        <v>-4.0899999999999999E-2</v>
      </c>
      <c r="L2175" s="546">
        <v>-2.9399999999999999E-2</v>
      </c>
      <c r="M2175" s="546">
        <v>-1.2200000000000001E-2</v>
      </c>
    </row>
    <row r="2176" spans="10:13" x14ac:dyDescent="0.6">
      <c r="J2176" s="311">
        <v>0</v>
      </c>
      <c r="K2176" s="546">
        <v>-4.0899999999999999E-2</v>
      </c>
      <c r="L2176" s="546">
        <v>-2.9399999999999999E-2</v>
      </c>
      <c r="M2176" s="546">
        <v>-1.2200000000000001E-2</v>
      </c>
    </row>
    <row r="2177" spans="10:13" x14ac:dyDescent="0.6">
      <c r="J2177" s="311">
        <v>0</v>
      </c>
      <c r="K2177" s="546">
        <v>-4.0899999999999999E-2</v>
      </c>
      <c r="L2177" s="546">
        <v>-2.9399999999999999E-2</v>
      </c>
      <c r="M2177" s="546">
        <v>-1.2200000000000001E-2</v>
      </c>
    </row>
    <row r="2178" spans="10:13" x14ac:dyDescent="0.6">
      <c r="J2178" s="311">
        <v>0</v>
      </c>
      <c r="K2178" s="546">
        <v>-4.0899999999999999E-2</v>
      </c>
      <c r="L2178" s="546">
        <v>-2.9399999999999999E-2</v>
      </c>
      <c r="M2178" s="546">
        <v>-1.2200000000000001E-2</v>
      </c>
    </row>
    <row r="2179" spans="10:13" x14ac:dyDescent="0.6">
      <c r="J2179" s="311">
        <v>0</v>
      </c>
      <c r="K2179" s="546">
        <v>-4.0899999999999999E-2</v>
      </c>
      <c r="L2179" s="546">
        <v>-2.9399999999999999E-2</v>
      </c>
      <c r="M2179" s="546">
        <v>-1.2200000000000001E-2</v>
      </c>
    </row>
    <row r="2180" spans="10:13" x14ac:dyDescent="0.6">
      <c r="J2180" s="311">
        <v>0</v>
      </c>
      <c r="K2180" s="546">
        <v>-4.0899999999999999E-2</v>
      </c>
      <c r="L2180" s="546">
        <v>-2.9399999999999999E-2</v>
      </c>
      <c r="M2180" s="546">
        <v>-1.2200000000000001E-2</v>
      </c>
    </row>
    <row r="2181" spans="10:13" x14ac:dyDescent="0.6">
      <c r="J2181" s="311">
        <v>0</v>
      </c>
      <c r="K2181" s="546">
        <v>-4.0899999999999999E-2</v>
      </c>
      <c r="L2181" s="546">
        <v>-2.9399999999999999E-2</v>
      </c>
      <c r="M2181" s="546">
        <v>-1.2200000000000001E-2</v>
      </c>
    </row>
    <row r="2182" spans="10:13" x14ac:dyDescent="0.6">
      <c r="J2182" s="311">
        <v>0</v>
      </c>
      <c r="K2182" s="546">
        <v>-4.0899999999999999E-2</v>
      </c>
      <c r="L2182" s="546">
        <v>-2.9399999999999999E-2</v>
      </c>
      <c r="M2182" s="546">
        <v>-1.2200000000000001E-2</v>
      </c>
    </row>
    <row r="2183" spans="10:13" x14ac:dyDescent="0.6">
      <c r="J2183" s="311">
        <v>0</v>
      </c>
      <c r="K2183" s="546">
        <v>-4.0899999999999999E-2</v>
      </c>
      <c r="L2183" s="546">
        <v>-2.9399999999999999E-2</v>
      </c>
      <c r="M2183" s="546">
        <v>-1.2200000000000001E-2</v>
      </c>
    </row>
    <row r="2184" spans="10:13" x14ac:dyDescent="0.6">
      <c r="J2184" s="311">
        <v>0</v>
      </c>
      <c r="K2184" s="546">
        <v>-4.0899999999999999E-2</v>
      </c>
      <c r="L2184" s="546">
        <v>-2.9399999999999999E-2</v>
      </c>
      <c r="M2184" s="546">
        <v>-1.2200000000000001E-2</v>
      </c>
    </row>
    <row r="2185" spans="10:13" x14ac:dyDescent="0.6">
      <c r="J2185" s="311">
        <v>0</v>
      </c>
      <c r="K2185" s="546">
        <v>-4.0899999999999999E-2</v>
      </c>
      <c r="L2185" s="546">
        <v>-2.9399999999999999E-2</v>
      </c>
      <c r="M2185" s="546">
        <v>-1.2200000000000001E-2</v>
      </c>
    </row>
    <row r="2186" spans="10:13" x14ac:dyDescent="0.6">
      <c r="J2186" s="311">
        <v>0</v>
      </c>
      <c r="K2186" s="546">
        <v>-4.0899999999999999E-2</v>
      </c>
      <c r="L2186" s="546">
        <v>-2.9399999999999999E-2</v>
      </c>
      <c r="M2186" s="546">
        <v>-1.2200000000000001E-2</v>
      </c>
    </row>
    <row r="2187" spans="10:13" x14ac:dyDescent="0.6">
      <c r="J2187" s="311">
        <v>0</v>
      </c>
      <c r="K2187" s="546">
        <v>-4.0899999999999999E-2</v>
      </c>
      <c r="L2187" s="546">
        <v>-2.9399999999999999E-2</v>
      </c>
      <c r="M2187" s="546">
        <v>-1.2200000000000001E-2</v>
      </c>
    </row>
    <row r="2188" spans="10:13" x14ac:dyDescent="0.6">
      <c r="J2188" s="311">
        <v>0</v>
      </c>
      <c r="K2188" s="546">
        <v>-4.0899999999999999E-2</v>
      </c>
      <c r="L2188" s="546">
        <v>-2.9399999999999999E-2</v>
      </c>
      <c r="M2188" s="546">
        <v>-1.2200000000000001E-2</v>
      </c>
    </row>
    <row r="2189" spans="10:13" x14ac:dyDescent="0.6">
      <c r="J2189" s="311">
        <v>0</v>
      </c>
      <c r="K2189" s="546">
        <v>-4.0899999999999999E-2</v>
      </c>
      <c r="L2189" s="546">
        <v>-2.9399999999999999E-2</v>
      </c>
      <c r="M2189" s="546">
        <v>-1.2200000000000001E-2</v>
      </c>
    </row>
    <row r="2190" spans="10:13" x14ac:dyDescent="0.6">
      <c r="J2190" s="311">
        <v>0</v>
      </c>
      <c r="K2190" s="546">
        <v>-4.0899999999999999E-2</v>
      </c>
      <c r="L2190" s="546">
        <v>-2.9399999999999999E-2</v>
      </c>
      <c r="M2190" s="546">
        <v>-1.2200000000000001E-2</v>
      </c>
    </row>
    <row r="2191" spans="10:13" x14ac:dyDescent="0.6">
      <c r="J2191" s="311">
        <v>0</v>
      </c>
      <c r="K2191" s="546">
        <v>-4.0899999999999999E-2</v>
      </c>
      <c r="L2191" s="546">
        <v>-2.9399999999999999E-2</v>
      </c>
      <c r="M2191" s="546">
        <v>-1.2200000000000001E-2</v>
      </c>
    </row>
    <row r="2192" spans="10:13" x14ac:dyDescent="0.6">
      <c r="J2192" s="311">
        <v>0</v>
      </c>
      <c r="K2192" s="546">
        <v>-4.0899999999999999E-2</v>
      </c>
      <c r="L2192" s="546">
        <v>-2.9399999999999999E-2</v>
      </c>
      <c r="M2192" s="546">
        <v>-1.2200000000000001E-2</v>
      </c>
    </row>
    <row r="2193" spans="10:13" x14ac:dyDescent="0.6">
      <c r="J2193" s="311">
        <v>0</v>
      </c>
      <c r="K2193" s="546">
        <v>-4.0899999999999999E-2</v>
      </c>
      <c r="L2193" s="546">
        <v>-2.9399999999999999E-2</v>
      </c>
      <c r="M2193" s="546">
        <v>-1.2200000000000001E-2</v>
      </c>
    </row>
    <row r="2194" spans="10:13" x14ac:dyDescent="0.6">
      <c r="J2194" s="311">
        <v>0</v>
      </c>
      <c r="K2194" s="546">
        <v>-4.0899999999999999E-2</v>
      </c>
      <c r="L2194" s="546">
        <v>-2.9399999999999999E-2</v>
      </c>
      <c r="M2194" s="546">
        <v>-1.2200000000000001E-2</v>
      </c>
    </row>
    <row r="2195" spans="10:13" x14ac:dyDescent="0.6">
      <c r="J2195" s="311">
        <v>0</v>
      </c>
      <c r="K2195" s="546">
        <v>-4.0899999999999999E-2</v>
      </c>
      <c r="L2195" s="546">
        <v>-2.9399999999999999E-2</v>
      </c>
      <c r="M2195" s="546">
        <v>-1.2200000000000001E-2</v>
      </c>
    </row>
    <row r="2196" spans="10:13" x14ac:dyDescent="0.6">
      <c r="J2196" s="311">
        <v>0</v>
      </c>
      <c r="K2196" s="546">
        <v>-4.0899999999999999E-2</v>
      </c>
      <c r="L2196" s="546">
        <v>-2.9399999999999999E-2</v>
      </c>
      <c r="M2196" s="546">
        <v>-1.2200000000000001E-2</v>
      </c>
    </row>
    <row r="2197" spans="10:13" x14ac:dyDescent="0.6">
      <c r="J2197" s="311">
        <v>0</v>
      </c>
      <c r="K2197" s="546">
        <v>-4.0899999999999999E-2</v>
      </c>
      <c r="L2197" s="546">
        <v>-2.9399999999999999E-2</v>
      </c>
      <c r="M2197" s="546">
        <v>-1.2200000000000001E-2</v>
      </c>
    </row>
    <row r="2198" spans="10:13" x14ac:dyDescent="0.6">
      <c r="J2198" s="311">
        <v>0</v>
      </c>
      <c r="K2198" s="546">
        <v>-4.0899999999999999E-2</v>
      </c>
      <c r="L2198" s="546">
        <v>-2.9399999999999999E-2</v>
      </c>
      <c r="M2198" s="546">
        <v>-1.2200000000000001E-2</v>
      </c>
    </row>
    <row r="2199" spans="10:13" x14ac:dyDescent="0.6">
      <c r="J2199" s="311">
        <v>0</v>
      </c>
      <c r="K2199" s="546">
        <v>-4.0899999999999999E-2</v>
      </c>
      <c r="L2199" s="546">
        <v>-2.9399999999999999E-2</v>
      </c>
      <c r="M2199" s="546">
        <v>-1.2200000000000001E-2</v>
      </c>
    </row>
    <row r="2200" spans="10:13" x14ac:dyDescent="0.6">
      <c r="J2200" s="311">
        <v>0</v>
      </c>
      <c r="K2200" s="546">
        <v>-4.0899999999999999E-2</v>
      </c>
      <c r="L2200" s="546">
        <v>-2.9399999999999999E-2</v>
      </c>
      <c r="M2200" s="546">
        <v>-1.2200000000000001E-2</v>
      </c>
    </row>
    <row r="2201" spans="10:13" x14ac:dyDescent="0.6">
      <c r="J2201" s="311">
        <v>0</v>
      </c>
      <c r="K2201" s="546">
        <v>-4.0899999999999999E-2</v>
      </c>
      <c r="L2201" s="546">
        <v>-2.9399999999999999E-2</v>
      </c>
      <c r="M2201" s="546">
        <v>-1.2200000000000001E-2</v>
      </c>
    </row>
    <row r="2202" spans="10:13" x14ac:dyDescent="0.6">
      <c r="J2202" s="311">
        <v>0</v>
      </c>
      <c r="K2202" s="546">
        <v>-4.0899999999999999E-2</v>
      </c>
      <c r="L2202" s="546">
        <v>-2.9399999999999999E-2</v>
      </c>
      <c r="M2202" s="546">
        <v>-1.2200000000000001E-2</v>
      </c>
    </row>
    <row r="2203" spans="10:13" x14ac:dyDescent="0.6">
      <c r="J2203" s="311">
        <v>0</v>
      </c>
      <c r="K2203" s="546">
        <v>-4.0899999999999999E-2</v>
      </c>
      <c r="L2203" s="546">
        <v>-2.9399999999999999E-2</v>
      </c>
      <c r="M2203" s="546">
        <v>-1.2200000000000001E-2</v>
      </c>
    </row>
    <row r="2204" spans="10:13" x14ac:dyDescent="0.6">
      <c r="J2204" s="311">
        <v>0</v>
      </c>
      <c r="K2204" s="546">
        <v>-4.0899999999999999E-2</v>
      </c>
      <c r="L2204" s="546">
        <v>-2.9399999999999999E-2</v>
      </c>
      <c r="M2204" s="546">
        <v>-1.2200000000000001E-2</v>
      </c>
    </row>
    <row r="2205" spans="10:13" x14ac:dyDescent="0.6">
      <c r="J2205" s="311">
        <v>0</v>
      </c>
      <c r="K2205" s="546">
        <v>-4.0899999999999999E-2</v>
      </c>
      <c r="L2205" s="546">
        <v>-2.9399999999999999E-2</v>
      </c>
      <c r="M2205" s="546">
        <v>-1.2200000000000001E-2</v>
      </c>
    </row>
    <row r="2206" spans="10:13" x14ac:dyDescent="0.6">
      <c r="J2206" s="311">
        <v>0</v>
      </c>
      <c r="K2206" s="546">
        <v>-4.0899999999999999E-2</v>
      </c>
      <c r="L2206" s="546">
        <v>-2.9399999999999999E-2</v>
      </c>
      <c r="M2206" s="546">
        <v>-1.2200000000000001E-2</v>
      </c>
    </row>
    <row r="2207" spans="10:13" x14ac:dyDescent="0.6">
      <c r="J2207" s="311">
        <v>0</v>
      </c>
      <c r="K2207" s="546">
        <v>-4.0899999999999999E-2</v>
      </c>
      <c r="L2207" s="546">
        <v>-2.9399999999999999E-2</v>
      </c>
      <c r="M2207" s="546">
        <v>-1.2200000000000001E-2</v>
      </c>
    </row>
    <row r="2208" spans="10:13" x14ac:dyDescent="0.6">
      <c r="J2208" s="311">
        <v>0</v>
      </c>
      <c r="K2208" s="546">
        <v>-4.0899999999999999E-2</v>
      </c>
      <c r="L2208" s="546">
        <v>-2.9399999999999999E-2</v>
      </c>
      <c r="M2208" s="546">
        <v>-1.2200000000000001E-2</v>
      </c>
    </row>
    <row r="2209" spans="10:13" x14ac:dyDescent="0.6">
      <c r="J2209" s="311">
        <v>0</v>
      </c>
      <c r="K2209" s="546">
        <v>-4.0899999999999999E-2</v>
      </c>
      <c r="L2209" s="546">
        <v>-2.9399999999999999E-2</v>
      </c>
      <c r="M2209" s="546">
        <v>-1.2200000000000001E-2</v>
      </c>
    </row>
    <row r="2210" spans="10:13" x14ac:dyDescent="0.6">
      <c r="J2210" s="311">
        <v>0</v>
      </c>
      <c r="K2210" s="546">
        <v>-4.0899999999999999E-2</v>
      </c>
      <c r="L2210" s="546">
        <v>-2.9399999999999999E-2</v>
      </c>
      <c r="M2210" s="546">
        <v>-1.2200000000000001E-2</v>
      </c>
    </row>
    <row r="2211" spans="10:13" x14ac:dyDescent="0.6">
      <c r="J2211" s="311">
        <v>0</v>
      </c>
      <c r="K2211" s="546">
        <v>-4.0899999999999999E-2</v>
      </c>
      <c r="L2211" s="546">
        <v>-2.9399999999999999E-2</v>
      </c>
      <c r="M2211" s="546">
        <v>-1.2200000000000001E-2</v>
      </c>
    </row>
    <row r="2212" spans="10:13" x14ac:dyDescent="0.6">
      <c r="J2212" s="311">
        <v>0</v>
      </c>
      <c r="K2212" s="546">
        <v>-4.0899999999999999E-2</v>
      </c>
      <c r="L2212" s="546">
        <v>-2.9399999999999999E-2</v>
      </c>
      <c r="M2212" s="546">
        <v>-1.2200000000000001E-2</v>
      </c>
    </row>
    <row r="2213" spans="10:13" x14ac:dyDescent="0.6">
      <c r="J2213" s="311">
        <v>0</v>
      </c>
      <c r="K2213" s="546">
        <v>-4.0899999999999999E-2</v>
      </c>
      <c r="L2213" s="546">
        <v>-2.9399999999999999E-2</v>
      </c>
      <c r="M2213" s="546">
        <v>-1.2200000000000001E-2</v>
      </c>
    </row>
    <row r="2214" spans="10:13" x14ac:dyDescent="0.6">
      <c r="J2214" s="311">
        <v>0</v>
      </c>
      <c r="K2214" s="546">
        <v>-4.0899999999999999E-2</v>
      </c>
      <c r="L2214" s="546">
        <v>-2.9399999999999999E-2</v>
      </c>
      <c r="M2214" s="546">
        <v>-1.2200000000000001E-2</v>
      </c>
    </row>
    <row r="2215" spans="10:13" x14ac:dyDescent="0.6">
      <c r="J2215" s="311">
        <v>0</v>
      </c>
      <c r="K2215" s="546">
        <v>-4.0899999999999999E-2</v>
      </c>
      <c r="L2215" s="546">
        <v>-2.9399999999999999E-2</v>
      </c>
      <c r="M2215" s="546">
        <v>-1.2200000000000001E-2</v>
      </c>
    </row>
    <row r="2216" spans="10:13" x14ac:dyDescent="0.6">
      <c r="J2216" s="311">
        <v>0</v>
      </c>
      <c r="K2216" s="546">
        <v>-4.0899999999999999E-2</v>
      </c>
      <c r="L2216" s="546">
        <v>-2.9399999999999999E-2</v>
      </c>
      <c r="M2216" s="546">
        <v>-1.2200000000000001E-2</v>
      </c>
    </row>
    <row r="2217" spans="10:13" x14ac:dyDescent="0.6">
      <c r="J2217" s="311">
        <v>0</v>
      </c>
      <c r="K2217" s="546">
        <v>-4.0899999999999999E-2</v>
      </c>
      <c r="L2217" s="546">
        <v>-2.9399999999999999E-2</v>
      </c>
      <c r="M2217" s="546">
        <v>-1.2200000000000001E-2</v>
      </c>
    </row>
    <row r="2218" spans="10:13" x14ac:dyDescent="0.6">
      <c r="J2218" s="311">
        <v>0</v>
      </c>
      <c r="K2218" s="546">
        <v>-4.0899999999999999E-2</v>
      </c>
      <c r="L2218" s="546">
        <v>-2.9399999999999999E-2</v>
      </c>
      <c r="M2218" s="546">
        <v>-1.2200000000000001E-2</v>
      </c>
    </row>
    <row r="2219" spans="10:13" x14ac:dyDescent="0.6">
      <c r="J2219" s="311">
        <v>0</v>
      </c>
      <c r="K2219" s="546">
        <v>-4.0899999999999999E-2</v>
      </c>
      <c r="L2219" s="546">
        <v>-2.9399999999999999E-2</v>
      </c>
      <c r="M2219" s="546">
        <v>-1.2200000000000001E-2</v>
      </c>
    </row>
    <row r="2220" spans="10:13" x14ac:dyDescent="0.6">
      <c r="J2220" s="311">
        <v>0</v>
      </c>
      <c r="K2220" s="546">
        <v>-4.0899999999999999E-2</v>
      </c>
      <c r="L2220" s="546">
        <v>-2.9399999999999999E-2</v>
      </c>
      <c r="M2220" s="546">
        <v>-1.2200000000000001E-2</v>
      </c>
    </row>
    <row r="2221" spans="10:13" x14ac:dyDescent="0.6">
      <c r="J2221" s="311">
        <v>0</v>
      </c>
      <c r="K2221" s="546">
        <v>-4.0899999999999999E-2</v>
      </c>
      <c r="L2221" s="546">
        <v>-2.9399999999999999E-2</v>
      </c>
      <c r="M2221" s="546">
        <v>-1.2200000000000001E-2</v>
      </c>
    </row>
    <row r="2222" spans="10:13" x14ac:dyDescent="0.6">
      <c r="J2222" s="311">
        <v>0</v>
      </c>
      <c r="K2222" s="546">
        <v>-4.0899999999999999E-2</v>
      </c>
      <c r="L2222" s="546">
        <v>-2.9399999999999999E-2</v>
      </c>
      <c r="M2222" s="546">
        <v>-1.2200000000000001E-2</v>
      </c>
    </row>
    <row r="2223" spans="10:13" x14ac:dyDescent="0.6">
      <c r="J2223" s="311">
        <v>0</v>
      </c>
      <c r="K2223" s="546">
        <v>-4.0899999999999999E-2</v>
      </c>
      <c r="L2223" s="546">
        <v>-2.9399999999999999E-2</v>
      </c>
      <c r="M2223" s="546">
        <v>-1.2200000000000001E-2</v>
      </c>
    </row>
    <row r="2224" spans="10:13" x14ac:dyDescent="0.6">
      <c r="J2224" s="311">
        <v>0</v>
      </c>
      <c r="K2224" s="546">
        <v>-4.0899999999999999E-2</v>
      </c>
      <c r="L2224" s="546">
        <v>-2.9399999999999999E-2</v>
      </c>
      <c r="M2224" s="546">
        <v>-1.2200000000000001E-2</v>
      </c>
    </row>
    <row r="2225" spans="10:13" x14ac:dyDescent="0.6">
      <c r="J2225" s="311">
        <v>0</v>
      </c>
      <c r="K2225" s="546">
        <v>-4.0899999999999999E-2</v>
      </c>
      <c r="L2225" s="546">
        <v>-2.9399999999999999E-2</v>
      </c>
      <c r="M2225" s="546">
        <v>-1.2200000000000001E-2</v>
      </c>
    </row>
    <row r="2226" spans="10:13" x14ac:dyDescent="0.6">
      <c r="J2226" s="311">
        <v>0</v>
      </c>
      <c r="K2226" s="546">
        <v>-4.0899999999999999E-2</v>
      </c>
      <c r="L2226" s="546">
        <v>-2.9399999999999999E-2</v>
      </c>
      <c r="M2226" s="546">
        <v>-1.2200000000000001E-2</v>
      </c>
    </row>
    <row r="2227" spans="10:13" x14ac:dyDescent="0.6">
      <c r="J2227" s="311">
        <v>0</v>
      </c>
      <c r="K2227" s="546">
        <v>-4.0899999999999999E-2</v>
      </c>
      <c r="L2227" s="546">
        <v>-2.9399999999999999E-2</v>
      </c>
      <c r="M2227" s="546">
        <v>-1.2200000000000001E-2</v>
      </c>
    </row>
    <row r="2228" spans="10:13" x14ac:dyDescent="0.6">
      <c r="J2228" s="311">
        <v>0</v>
      </c>
      <c r="K2228" s="546">
        <v>-4.0899999999999999E-2</v>
      </c>
      <c r="L2228" s="546">
        <v>-2.9399999999999999E-2</v>
      </c>
      <c r="M2228" s="546">
        <v>-1.2200000000000001E-2</v>
      </c>
    </row>
    <row r="2229" spans="10:13" x14ac:dyDescent="0.6">
      <c r="J2229" s="311">
        <v>0</v>
      </c>
      <c r="K2229" s="546">
        <v>-4.0899999999999999E-2</v>
      </c>
      <c r="L2229" s="546">
        <v>-2.9399999999999999E-2</v>
      </c>
      <c r="M2229" s="546">
        <v>-1.2200000000000001E-2</v>
      </c>
    </row>
    <row r="2230" spans="10:13" x14ac:dyDescent="0.6">
      <c r="J2230" s="311">
        <v>0</v>
      </c>
      <c r="K2230" s="546">
        <v>-4.0899999999999999E-2</v>
      </c>
      <c r="L2230" s="546">
        <v>-2.9399999999999999E-2</v>
      </c>
      <c r="M2230" s="546">
        <v>-1.2200000000000001E-2</v>
      </c>
    </row>
    <row r="2231" spans="10:13" x14ac:dyDescent="0.6">
      <c r="J2231" s="311">
        <v>0</v>
      </c>
      <c r="K2231" s="546">
        <v>-4.0899999999999999E-2</v>
      </c>
      <c r="L2231" s="546">
        <v>-2.9399999999999999E-2</v>
      </c>
      <c r="M2231" s="546">
        <v>-1.2200000000000001E-2</v>
      </c>
    </row>
    <row r="2232" spans="10:13" x14ac:dyDescent="0.6">
      <c r="J2232" s="311">
        <v>0</v>
      </c>
      <c r="K2232" s="546">
        <v>-4.0899999999999999E-2</v>
      </c>
      <c r="L2232" s="546">
        <v>-2.9399999999999999E-2</v>
      </c>
      <c r="M2232" s="546">
        <v>-1.2200000000000001E-2</v>
      </c>
    </row>
    <row r="2233" spans="10:13" x14ac:dyDescent="0.6">
      <c r="J2233" s="311">
        <v>0</v>
      </c>
      <c r="K2233" s="546">
        <v>-4.0899999999999999E-2</v>
      </c>
      <c r="L2233" s="546">
        <v>-2.9399999999999999E-2</v>
      </c>
      <c r="M2233" s="546">
        <v>-1.2200000000000001E-2</v>
      </c>
    </row>
    <row r="2234" spans="10:13" x14ac:dyDescent="0.6">
      <c r="J2234" s="311">
        <v>0</v>
      </c>
      <c r="K2234" s="546">
        <v>-4.0899999999999999E-2</v>
      </c>
      <c r="L2234" s="546">
        <v>-2.9399999999999999E-2</v>
      </c>
      <c r="M2234" s="546">
        <v>-1.2200000000000001E-2</v>
      </c>
    </row>
    <row r="2235" spans="10:13" x14ac:dyDescent="0.6">
      <c r="J2235" s="311">
        <v>0</v>
      </c>
      <c r="K2235" s="546">
        <v>-4.0899999999999999E-2</v>
      </c>
      <c r="L2235" s="546">
        <v>-2.9399999999999999E-2</v>
      </c>
      <c r="M2235" s="546">
        <v>-1.2200000000000001E-2</v>
      </c>
    </row>
    <row r="2236" spans="10:13" x14ac:dyDescent="0.6">
      <c r="J2236" s="311">
        <v>0</v>
      </c>
      <c r="K2236" s="546">
        <v>-4.0899999999999999E-2</v>
      </c>
      <c r="L2236" s="546">
        <v>-2.9399999999999999E-2</v>
      </c>
      <c r="M2236" s="546">
        <v>-1.2200000000000001E-2</v>
      </c>
    </row>
    <row r="2237" spans="10:13" x14ac:dyDescent="0.6">
      <c r="J2237" s="311">
        <v>0</v>
      </c>
      <c r="K2237" s="546">
        <v>-4.0899999999999999E-2</v>
      </c>
      <c r="L2237" s="546">
        <v>-2.9399999999999999E-2</v>
      </c>
      <c r="M2237" s="546">
        <v>-1.2200000000000001E-2</v>
      </c>
    </row>
    <row r="2238" spans="10:13" x14ac:dyDescent="0.6">
      <c r="J2238" s="311">
        <v>0</v>
      </c>
      <c r="K2238" s="546">
        <v>-4.0899999999999999E-2</v>
      </c>
      <c r="L2238" s="546">
        <v>-2.9399999999999999E-2</v>
      </c>
      <c r="M2238" s="546">
        <v>-1.2200000000000001E-2</v>
      </c>
    </row>
    <row r="2239" spans="10:13" x14ac:dyDescent="0.6">
      <c r="J2239" s="311">
        <v>0</v>
      </c>
      <c r="K2239" s="546">
        <v>-4.0899999999999999E-2</v>
      </c>
      <c r="L2239" s="546">
        <v>-2.9399999999999999E-2</v>
      </c>
      <c r="M2239" s="546">
        <v>-1.2200000000000001E-2</v>
      </c>
    </row>
    <row r="2240" spans="10:13" x14ac:dyDescent="0.6">
      <c r="J2240" s="311">
        <v>0</v>
      </c>
      <c r="K2240" s="546">
        <v>-4.0899999999999999E-2</v>
      </c>
      <c r="L2240" s="546">
        <v>-2.9399999999999999E-2</v>
      </c>
      <c r="M2240" s="546">
        <v>-1.2200000000000001E-2</v>
      </c>
    </row>
    <row r="2241" spans="10:13" x14ac:dyDescent="0.6">
      <c r="J2241" s="311">
        <v>0</v>
      </c>
      <c r="K2241" s="546">
        <v>-4.0899999999999999E-2</v>
      </c>
      <c r="L2241" s="546">
        <v>-2.9399999999999999E-2</v>
      </c>
      <c r="M2241" s="546">
        <v>-1.2200000000000001E-2</v>
      </c>
    </row>
    <row r="2242" spans="10:13" x14ac:dyDescent="0.6">
      <c r="J2242" s="311">
        <v>0</v>
      </c>
      <c r="K2242" s="546">
        <v>-4.0899999999999999E-2</v>
      </c>
      <c r="L2242" s="546">
        <v>-2.9399999999999999E-2</v>
      </c>
      <c r="M2242" s="546">
        <v>-1.2200000000000001E-2</v>
      </c>
    </row>
    <row r="2243" spans="10:13" x14ac:dyDescent="0.6">
      <c r="J2243" s="311">
        <v>0</v>
      </c>
      <c r="K2243" s="546">
        <v>-4.0899999999999999E-2</v>
      </c>
      <c r="L2243" s="546">
        <v>-2.9399999999999999E-2</v>
      </c>
      <c r="M2243" s="546">
        <v>-1.2200000000000001E-2</v>
      </c>
    </row>
    <row r="2244" spans="10:13" x14ac:dyDescent="0.6">
      <c r="J2244" s="311">
        <v>0</v>
      </c>
      <c r="K2244" s="546">
        <v>-4.0899999999999999E-2</v>
      </c>
      <c r="L2244" s="546">
        <v>-2.9399999999999999E-2</v>
      </c>
      <c r="M2244" s="546">
        <v>-1.2200000000000001E-2</v>
      </c>
    </row>
    <row r="2245" spans="10:13" x14ac:dyDescent="0.6">
      <c r="J2245" s="311">
        <v>0</v>
      </c>
      <c r="K2245" s="546">
        <v>-4.0899999999999999E-2</v>
      </c>
      <c r="L2245" s="546">
        <v>-2.9399999999999999E-2</v>
      </c>
      <c r="M2245" s="546">
        <v>-1.2200000000000001E-2</v>
      </c>
    </row>
    <row r="2246" spans="10:13" x14ac:dyDescent="0.6">
      <c r="J2246" s="311">
        <v>0</v>
      </c>
      <c r="K2246" s="546">
        <v>-4.0899999999999999E-2</v>
      </c>
      <c r="L2246" s="546">
        <v>-2.9399999999999999E-2</v>
      </c>
      <c r="M2246" s="546">
        <v>-1.2200000000000001E-2</v>
      </c>
    </row>
    <row r="2247" spans="10:13" x14ac:dyDescent="0.6">
      <c r="J2247" s="311">
        <v>0</v>
      </c>
      <c r="K2247" s="546">
        <v>-4.0899999999999999E-2</v>
      </c>
      <c r="L2247" s="546">
        <v>-2.9399999999999999E-2</v>
      </c>
      <c r="M2247" s="546">
        <v>-1.2200000000000001E-2</v>
      </c>
    </row>
    <row r="2248" spans="10:13" x14ac:dyDescent="0.6">
      <c r="J2248" s="311">
        <v>0</v>
      </c>
      <c r="K2248" s="546">
        <v>-4.0899999999999999E-2</v>
      </c>
      <c r="L2248" s="546">
        <v>-2.9399999999999999E-2</v>
      </c>
      <c r="M2248" s="546">
        <v>-1.2200000000000001E-2</v>
      </c>
    </row>
    <row r="2249" spans="10:13" x14ac:dyDescent="0.6">
      <c r="J2249" s="311">
        <v>0</v>
      </c>
      <c r="K2249" s="546">
        <v>-4.0899999999999999E-2</v>
      </c>
      <c r="L2249" s="546">
        <v>-2.9399999999999999E-2</v>
      </c>
      <c r="M2249" s="546">
        <v>-1.2200000000000001E-2</v>
      </c>
    </row>
    <row r="2250" spans="10:13" x14ac:dyDescent="0.6">
      <c r="J2250" s="311">
        <v>0</v>
      </c>
      <c r="K2250" s="546">
        <v>-4.0899999999999999E-2</v>
      </c>
      <c r="L2250" s="546">
        <v>-2.9399999999999999E-2</v>
      </c>
      <c r="M2250" s="546">
        <v>-1.2200000000000001E-2</v>
      </c>
    </row>
    <row r="2251" spans="10:13" x14ac:dyDescent="0.6">
      <c r="J2251" s="311">
        <v>0</v>
      </c>
      <c r="K2251" s="546">
        <v>-4.0899999999999999E-2</v>
      </c>
      <c r="L2251" s="546">
        <v>-2.9399999999999999E-2</v>
      </c>
      <c r="M2251" s="546">
        <v>-1.2200000000000001E-2</v>
      </c>
    </row>
    <row r="2252" spans="10:13" x14ac:dyDescent="0.6">
      <c r="J2252" s="311">
        <v>0</v>
      </c>
      <c r="K2252" s="546">
        <v>-4.0899999999999999E-2</v>
      </c>
      <c r="L2252" s="546">
        <v>-2.9399999999999999E-2</v>
      </c>
      <c r="M2252" s="546">
        <v>-1.2200000000000001E-2</v>
      </c>
    </row>
    <row r="2253" spans="10:13" x14ac:dyDescent="0.6">
      <c r="J2253" s="311">
        <v>0</v>
      </c>
      <c r="K2253" s="546">
        <v>-4.0899999999999999E-2</v>
      </c>
      <c r="L2253" s="546">
        <v>-2.9399999999999999E-2</v>
      </c>
      <c r="M2253" s="546">
        <v>-1.2200000000000001E-2</v>
      </c>
    </row>
    <row r="2254" spans="10:13" x14ac:dyDescent="0.6">
      <c r="J2254" s="311">
        <v>0</v>
      </c>
      <c r="K2254" s="546">
        <v>-4.0899999999999999E-2</v>
      </c>
      <c r="L2254" s="546">
        <v>-2.9399999999999999E-2</v>
      </c>
      <c r="M2254" s="546">
        <v>-1.2200000000000001E-2</v>
      </c>
    </row>
    <row r="2255" spans="10:13" x14ac:dyDescent="0.6">
      <c r="J2255" s="311">
        <v>0</v>
      </c>
      <c r="K2255" s="546">
        <v>-4.0899999999999999E-2</v>
      </c>
      <c r="L2255" s="546">
        <v>-2.9399999999999999E-2</v>
      </c>
      <c r="M2255" s="546">
        <v>-1.2200000000000001E-2</v>
      </c>
    </row>
    <row r="2256" spans="10:13" x14ac:dyDescent="0.6">
      <c r="J2256" s="311">
        <v>0</v>
      </c>
      <c r="K2256" s="546">
        <v>-4.0899999999999999E-2</v>
      </c>
      <c r="L2256" s="546">
        <v>-2.9399999999999999E-2</v>
      </c>
      <c r="M2256" s="546">
        <v>-1.2200000000000001E-2</v>
      </c>
    </row>
    <row r="2257" spans="10:13" x14ac:dyDescent="0.6">
      <c r="J2257" s="311">
        <v>0</v>
      </c>
      <c r="K2257" s="546">
        <v>-4.0899999999999999E-2</v>
      </c>
      <c r="L2257" s="546">
        <v>-2.9399999999999999E-2</v>
      </c>
      <c r="M2257" s="546">
        <v>-1.2200000000000001E-2</v>
      </c>
    </row>
    <row r="2258" spans="10:13" x14ac:dyDescent="0.6">
      <c r="J2258" s="311">
        <v>0</v>
      </c>
      <c r="K2258" s="546">
        <v>-4.0899999999999999E-2</v>
      </c>
      <c r="L2258" s="546">
        <v>-2.9399999999999999E-2</v>
      </c>
      <c r="M2258" s="546">
        <v>-1.2200000000000001E-2</v>
      </c>
    </row>
    <row r="2259" spans="10:13" x14ac:dyDescent="0.6">
      <c r="J2259" s="311">
        <v>0</v>
      </c>
      <c r="K2259" s="546">
        <v>-4.0899999999999999E-2</v>
      </c>
      <c r="L2259" s="546">
        <v>-2.9399999999999999E-2</v>
      </c>
      <c r="M2259" s="546">
        <v>-1.2200000000000001E-2</v>
      </c>
    </row>
    <row r="2260" spans="10:13" x14ac:dyDescent="0.6">
      <c r="J2260" s="311">
        <v>0</v>
      </c>
      <c r="K2260" s="546">
        <v>-4.0899999999999999E-2</v>
      </c>
      <c r="L2260" s="546">
        <v>-2.9399999999999999E-2</v>
      </c>
      <c r="M2260" s="546">
        <v>-1.2200000000000001E-2</v>
      </c>
    </row>
    <row r="2261" spans="10:13" x14ac:dyDescent="0.6">
      <c r="J2261" s="311">
        <v>0</v>
      </c>
      <c r="K2261" s="546">
        <v>-4.0899999999999999E-2</v>
      </c>
      <c r="L2261" s="546">
        <v>-2.9399999999999999E-2</v>
      </c>
      <c r="M2261" s="546">
        <v>-1.2200000000000001E-2</v>
      </c>
    </row>
    <row r="2262" spans="10:13" x14ac:dyDescent="0.6">
      <c r="J2262" s="311">
        <v>0</v>
      </c>
      <c r="K2262" s="546">
        <v>-4.0899999999999999E-2</v>
      </c>
      <c r="L2262" s="546">
        <v>-2.9399999999999999E-2</v>
      </c>
      <c r="M2262" s="546">
        <v>-1.2200000000000001E-2</v>
      </c>
    </row>
    <row r="2263" spans="10:13" x14ac:dyDescent="0.6">
      <c r="J2263" s="311">
        <v>0</v>
      </c>
      <c r="K2263" s="546">
        <v>-4.0899999999999999E-2</v>
      </c>
      <c r="L2263" s="546">
        <v>-2.9399999999999999E-2</v>
      </c>
      <c r="M2263" s="546">
        <v>-1.2200000000000001E-2</v>
      </c>
    </row>
    <row r="2264" spans="10:13" x14ac:dyDescent="0.6">
      <c r="J2264" s="311">
        <v>0</v>
      </c>
      <c r="K2264" s="546">
        <v>-4.0899999999999999E-2</v>
      </c>
      <c r="L2264" s="546">
        <v>-2.9399999999999999E-2</v>
      </c>
      <c r="M2264" s="546">
        <v>-1.2200000000000001E-2</v>
      </c>
    </row>
    <row r="2265" spans="10:13" x14ac:dyDescent="0.6">
      <c r="J2265" s="311">
        <v>0</v>
      </c>
      <c r="K2265" s="546">
        <v>-4.0899999999999999E-2</v>
      </c>
      <c r="L2265" s="546">
        <v>-2.9399999999999999E-2</v>
      </c>
      <c r="M2265" s="546">
        <v>-1.2200000000000001E-2</v>
      </c>
    </row>
    <row r="2266" spans="10:13" x14ac:dyDescent="0.6">
      <c r="J2266" s="311">
        <v>0</v>
      </c>
      <c r="K2266" s="546">
        <v>-4.0899999999999999E-2</v>
      </c>
      <c r="L2266" s="546">
        <v>-2.9399999999999999E-2</v>
      </c>
      <c r="M2266" s="546">
        <v>-1.2200000000000001E-2</v>
      </c>
    </row>
    <row r="2267" spans="10:13" x14ac:dyDescent="0.6">
      <c r="J2267" s="311">
        <v>0</v>
      </c>
      <c r="K2267" s="546">
        <v>-4.0899999999999999E-2</v>
      </c>
      <c r="L2267" s="546">
        <v>-2.9399999999999999E-2</v>
      </c>
      <c r="M2267" s="546">
        <v>-1.2200000000000001E-2</v>
      </c>
    </row>
    <row r="2268" spans="10:13" x14ac:dyDescent="0.6">
      <c r="J2268" s="311">
        <v>0</v>
      </c>
      <c r="K2268" s="546">
        <v>-4.0899999999999999E-2</v>
      </c>
      <c r="L2268" s="546">
        <v>-2.9399999999999999E-2</v>
      </c>
      <c r="M2268" s="546">
        <v>-1.2200000000000001E-2</v>
      </c>
    </row>
    <row r="2269" spans="10:13" x14ac:dyDescent="0.6">
      <c r="J2269" s="311">
        <v>0</v>
      </c>
      <c r="K2269" s="546">
        <v>-4.0899999999999999E-2</v>
      </c>
      <c r="L2269" s="546">
        <v>-2.9399999999999999E-2</v>
      </c>
      <c r="M2269" s="546">
        <v>-1.2200000000000001E-2</v>
      </c>
    </row>
    <row r="2270" spans="10:13" x14ac:dyDescent="0.6">
      <c r="J2270" s="311">
        <v>0</v>
      </c>
      <c r="K2270" s="546">
        <v>-4.0899999999999999E-2</v>
      </c>
      <c r="L2270" s="546">
        <v>-2.9399999999999999E-2</v>
      </c>
      <c r="M2270" s="546">
        <v>-1.2200000000000001E-2</v>
      </c>
    </row>
    <row r="2271" spans="10:13" x14ac:dyDescent="0.6">
      <c r="J2271" s="311">
        <v>0</v>
      </c>
      <c r="K2271" s="546">
        <v>-4.0899999999999999E-2</v>
      </c>
      <c r="L2271" s="546">
        <v>-2.9399999999999999E-2</v>
      </c>
      <c r="M2271" s="546">
        <v>-1.2200000000000001E-2</v>
      </c>
    </row>
    <row r="2272" spans="10:13" x14ac:dyDescent="0.6">
      <c r="J2272" s="311">
        <v>0</v>
      </c>
      <c r="K2272" s="546">
        <v>-4.0899999999999999E-2</v>
      </c>
      <c r="L2272" s="546">
        <v>-2.9399999999999999E-2</v>
      </c>
      <c r="M2272" s="546">
        <v>-1.2200000000000001E-2</v>
      </c>
    </row>
    <row r="2273" spans="10:13" x14ac:dyDescent="0.6">
      <c r="J2273" s="311">
        <v>0</v>
      </c>
      <c r="K2273" s="546">
        <v>-4.0899999999999999E-2</v>
      </c>
      <c r="L2273" s="546">
        <v>-2.9399999999999999E-2</v>
      </c>
      <c r="M2273" s="546">
        <v>-1.2200000000000001E-2</v>
      </c>
    </row>
    <row r="2274" spans="10:13" x14ac:dyDescent="0.6">
      <c r="J2274" s="311">
        <v>0</v>
      </c>
      <c r="K2274" s="546">
        <v>-4.0899999999999999E-2</v>
      </c>
      <c r="L2274" s="546">
        <v>-2.9399999999999999E-2</v>
      </c>
      <c r="M2274" s="546">
        <v>-1.2200000000000001E-2</v>
      </c>
    </row>
    <row r="2275" spans="10:13" x14ac:dyDescent="0.6">
      <c r="J2275" s="311">
        <v>0</v>
      </c>
      <c r="K2275" s="546">
        <v>-4.0899999999999999E-2</v>
      </c>
      <c r="L2275" s="546">
        <v>-2.9399999999999999E-2</v>
      </c>
      <c r="M2275" s="546">
        <v>-1.2200000000000001E-2</v>
      </c>
    </row>
    <row r="2276" spans="10:13" x14ac:dyDescent="0.6">
      <c r="J2276" s="311">
        <v>0</v>
      </c>
      <c r="K2276" s="546">
        <v>-4.0899999999999999E-2</v>
      </c>
      <c r="L2276" s="546">
        <v>-2.9399999999999999E-2</v>
      </c>
      <c r="M2276" s="546">
        <v>-1.2200000000000001E-2</v>
      </c>
    </row>
    <row r="2277" spans="10:13" x14ac:dyDescent="0.6">
      <c r="J2277" s="311">
        <v>0</v>
      </c>
      <c r="K2277" s="546">
        <v>-4.0899999999999999E-2</v>
      </c>
      <c r="L2277" s="546">
        <v>-2.9399999999999999E-2</v>
      </c>
      <c r="M2277" s="546">
        <v>-1.2200000000000001E-2</v>
      </c>
    </row>
    <row r="2278" spans="10:13" x14ac:dyDescent="0.6">
      <c r="J2278" s="311">
        <v>0</v>
      </c>
      <c r="K2278" s="546">
        <v>-4.0899999999999999E-2</v>
      </c>
      <c r="L2278" s="546">
        <v>-2.9399999999999999E-2</v>
      </c>
      <c r="M2278" s="546">
        <v>-1.2200000000000001E-2</v>
      </c>
    </row>
    <row r="2279" spans="10:13" x14ac:dyDescent="0.6">
      <c r="J2279" s="311">
        <v>0</v>
      </c>
      <c r="K2279" s="546">
        <v>-4.0899999999999999E-2</v>
      </c>
      <c r="L2279" s="546">
        <v>-2.9399999999999999E-2</v>
      </c>
      <c r="M2279" s="546">
        <v>-1.2200000000000001E-2</v>
      </c>
    </row>
    <row r="2280" spans="10:13" x14ac:dyDescent="0.6">
      <c r="J2280" s="311">
        <v>0</v>
      </c>
      <c r="K2280" s="546">
        <v>-4.0899999999999999E-2</v>
      </c>
      <c r="L2280" s="546">
        <v>-2.9399999999999999E-2</v>
      </c>
      <c r="M2280" s="546">
        <v>-1.2200000000000001E-2</v>
      </c>
    </row>
    <row r="2281" spans="10:13" x14ac:dyDescent="0.6">
      <c r="J2281" s="311">
        <v>0</v>
      </c>
      <c r="K2281" s="546">
        <v>-4.0899999999999999E-2</v>
      </c>
      <c r="L2281" s="546">
        <v>-2.9399999999999999E-2</v>
      </c>
      <c r="M2281" s="546">
        <v>-1.2200000000000001E-2</v>
      </c>
    </row>
    <row r="2282" spans="10:13" x14ac:dyDescent="0.6">
      <c r="J2282" s="311">
        <v>0</v>
      </c>
      <c r="K2282" s="546">
        <v>-4.0899999999999999E-2</v>
      </c>
      <c r="L2282" s="546">
        <v>-2.9399999999999999E-2</v>
      </c>
      <c r="M2282" s="546">
        <v>-1.2200000000000001E-2</v>
      </c>
    </row>
    <row r="2283" spans="10:13" x14ac:dyDescent="0.6">
      <c r="J2283" s="311">
        <v>0</v>
      </c>
      <c r="K2283" s="546">
        <v>-4.0899999999999999E-2</v>
      </c>
      <c r="L2283" s="546">
        <v>-2.9399999999999999E-2</v>
      </c>
      <c r="M2283" s="546">
        <v>-1.2200000000000001E-2</v>
      </c>
    </row>
    <row r="2284" spans="10:13" x14ac:dyDescent="0.6">
      <c r="J2284" s="311">
        <v>0</v>
      </c>
      <c r="K2284" s="546">
        <v>-4.0899999999999999E-2</v>
      </c>
      <c r="L2284" s="546">
        <v>-2.9399999999999999E-2</v>
      </c>
      <c r="M2284" s="546">
        <v>-1.2200000000000001E-2</v>
      </c>
    </row>
    <row r="2285" spans="10:13" x14ac:dyDescent="0.6">
      <c r="J2285" s="311">
        <v>0</v>
      </c>
      <c r="K2285" s="546">
        <v>-4.0899999999999999E-2</v>
      </c>
      <c r="L2285" s="546">
        <v>-2.9399999999999999E-2</v>
      </c>
      <c r="M2285" s="546">
        <v>-1.2200000000000001E-2</v>
      </c>
    </row>
    <row r="2286" spans="10:13" x14ac:dyDescent="0.6">
      <c r="J2286" s="311">
        <v>0</v>
      </c>
      <c r="K2286" s="546">
        <v>-4.0899999999999999E-2</v>
      </c>
      <c r="L2286" s="546">
        <v>-2.9399999999999999E-2</v>
      </c>
      <c r="M2286" s="546">
        <v>-1.2200000000000001E-2</v>
      </c>
    </row>
    <row r="2287" spans="10:13" x14ac:dyDescent="0.6">
      <c r="J2287" s="311">
        <v>0</v>
      </c>
      <c r="K2287" s="546">
        <v>-4.0899999999999999E-2</v>
      </c>
      <c r="L2287" s="546">
        <v>-2.9399999999999999E-2</v>
      </c>
      <c r="M2287" s="546">
        <v>-1.2200000000000001E-2</v>
      </c>
    </row>
    <row r="2288" spans="10:13" x14ac:dyDescent="0.6">
      <c r="J2288" s="311">
        <v>0</v>
      </c>
      <c r="K2288" s="546">
        <v>-4.0899999999999999E-2</v>
      </c>
      <c r="L2288" s="546">
        <v>-2.9399999999999999E-2</v>
      </c>
      <c r="M2288" s="546">
        <v>-1.2200000000000001E-2</v>
      </c>
    </row>
    <row r="2289" spans="10:13" x14ac:dyDescent="0.6">
      <c r="J2289" s="311">
        <v>0</v>
      </c>
      <c r="K2289" s="546">
        <v>-4.0899999999999999E-2</v>
      </c>
      <c r="L2289" s="546">
        <v>-2.9399999999999999E-2</v>
      </c>
      <c r="M2289" s="546">
        <v>-1.2200000000000001E-2</v>
      </c>
    </row>
    <row r="2290" spans="10:13" x14ac:dyDescent="0.6">
      <c r="J2290" s="311">
        <v>0</v>
      </c>
      <c r="K2290" s="546">
        <v>-4.0899999999999999E-2</v>
      </c>
      <c r="L2290" s="546">
        <v>-2.9399999999999999E-2</v>
      </c>
      <c r="M2290" s="546">
        <v>-1.2200000000000001E-2</v>
      </c>
    </row>
    <row r="2291" spans="10:13" x14ac:dyDescent="0.6">
      <c r="J2291" s="311">
        <v>0</v>
      </c>
      <c r="K2291" s="546">
        <v>-4.0899999999999999E-2</v>
      </c>
      <c r="L2291" s="546">
        <v>-2.9399999999999999E-2</v>
      </c>
      <c r="M2291" s="546">
        <v>-1.2200000000000001E-2</v>
      </c>
    </row>
    <row r="2292" spans="10:13" x14ac:dyDescent="0.6">
      <c r="J2292" s="311">
        <v>0</v>
      </c>
      <c r="K2292" s="546">
        <v>-4.0899999999999999E-2</v>
      </c>
      <c r="L2292" s="546">
        <v>-2.9399999999999999E-2</v>
      </c>
      <c r="M2292" s="546">
        <v>-1.2200000000000001E-2</v>
      </c>
    </row>
    <row r="2293" spans="10:13" x14ac:dyDescent="0.6">
      <c r="J2293" s="311">
        <v>0</v>
      </c>
      <c r="K2293" s="546">
        <v>-4.0899999999999999E-2</v>
      </c>
      <c r="L2293" s="546">
        <v>-2.9399999999999999E-2</v>
      </c>
      <c r="M2293" s="546">
        <v>-1.2200000000000001E-2</v>
      </c>
    </row>
    <row r="2294" spans="10:13" x14ac:dyDescent="0.6">
      <c r="J2294" s="311">
        <v>0</v>
      </c>
      <c r="K2294" s="546">
        <v>-4.0899999999999999E-2</v>
      </c>
      <c r="L2294" s="546">
        <v>-2.9399999999999999E-2</v>
      </c>
      <c r="M2294" s="546">
        <v>-1.2200000000000001E-2</v>
      </c>
    </row>
    <row r="2295" spans="10:13" x14ac:dyDescent="0.6">
      <c r="J2295" s="311">
        <v>0</v>
      </c>
      <c r="K2295" s="546">
        <v>-4.0899999999999999E-2</v>
      </c>
      <c r="L2295" s="546">
        <v>-2.9399999999999999E-2</v>
      </c>
      <c r="M2295" s="546">
        <v>-1.2200000000000001E-2</v>
      </c>
    </row>
    <row r="2296" spans="10:13" x14ac:dyDescent="0.6">
      <c r="J2296" s="311">
        <v>0</v>
      </c>
      <c r="K2296" s="546">
        <v>-4.0899999999999999E-2</v>
      </c>
      <c r="L2296" s="546">
        <v>-2.9399999999999999E-2</v>
      </c>
      <c r="M2296" s="546">
        <v>-1.2200000000000001E-2</v>
      </c>
    </row>
    <row r="2297" spans="10:13" x14ac:dyDescent="0.6">
      <c r="J2297" s="311">
        <v>0</v>
      </c>
      <c r="K2297" s="546">
        <v>-4.0899999999999999E-2</v>
      </c>
      <c r="L2297" s="546">
        <v>-2.9399999999999999E-2</v>
      </c>
      <c r="M2297" s="546">
        <v>-1.2200000000000001E-2</v>
      </c>
    </row>
    <row r="2298" spans="10:13" x14ac:dyDescent="0.6">
      <c r="J2298" s="311">
        <v>0</v>
      </c>
      <c r="K2298" s="546">
        <v>-4.0899999999999999E-2</v>
      </c>
      <c r="L2298" s="546">
        <v>-2.9399999999999999E-2</v>
      </c>
      <c r="M2298" s="546">
        <v>-1.2200000000000001E-2</v>
      </c>
    </row>
    <row r="2299" spans="10:13" x14ac:dyDescent="0.6">
      <c r="J2299" s="311">
        <v>0</v>
      </c>
      <c r="K2299" s="546">
        <v>-4.0899999999999999E-2</v>
      </c>
      <c r="L2299" s="546">
        <v>-2.9399999999999999E-2</v>
      </c>
      <c r="M2299" s="546">
        <v>-1.2200000000000001E-2</v>
      </c>
    </row>
    <row r="2300" spans="10:13" x14ac:dyDescent="0.6">
      <c r="J2300" s="311">
        <v>0</v>
      </c>
      <c r="K2300" s="546">
        <v>-4.0899999999999999E-2</v>
      </c>
      <c r="L2300" s="546">
        <v>-2.9399999999999999E-2</v>
      </c>
      <c r="M2300" s="546">
        <v>-1.2200000000000001E-2</v>
      </c>
    </row>
    <row r="2301" spans="10:13" x14ac:dyDescent="0.6">
      <c r="J2301" s="311">
        <v>0</v>
      </c>
      <c r="K2301" s="546">
        <v>-4.0899999999999999E-2</v>
      </c>
      <c r="L2301" s="546">
        <v>-2.9399999999999999E-2</v>
      </c>
      <c r="M2301" s="546">
        <v>-1.2200000000000001E-2</v>
      </c>
    </row>
    <row r="2302" spans="10:13" x14ac:dyDescent="0.6">
      <c r="J2302" s="311">
        <v>0</v>
      </c>
      <c r="K2302" s="546">
        <v>-4.0899999999999999E-2</v>
      </c>
      <c r="L2302" s="546">
        <v>-2.9399999999999999E-2</v>
      </c>
      <c r="M2302" s="546">
        <v>-1.2200000000000001E-2</v>
      </c>
    </row>
    <row r="2303" spans="10:13" x14ac:dyDescent="0.6">
      <c r="J2303" s="311">
        <v>0</v>
      </c>
      <c r="K2303" s="546">
        <v>-4.0899999999999999E-2</v>
      </c>
      <c r="L2303" s="546">
        <v>-2.9399999999999999E-2</v>
      </c>
      <c r="M2303" s="546">
        <v>-1.2200000000000001E-2</v>
      </c>
    </row>
    <row r="2304" spans="10:13" x14ac:dyDescent="0.6">
      <c r="J2304" s="311">
        <v>0</v>
      </c>
      <c r="K2304" s="546">
        <v>-4.0899999999999999E-2</v>
      </c>
      <c r="L2304" s="546">
        <v>-2.9399999999999999E-2</v>
      </c>
      <c r="M2304" s="546">
        <v>-1.2200000000000001E-2</v>
      </c>
    </row>
    <row r="2305" spans="10:13" x14ac:dyDescent="0.6">
      <c r="J2305" s="311">
        <v>0</v>
      </c>
      <c r="K2305" s="546">
        <v>-4.0899999999999999E-2</v>
      </c>
      <c r="L2305" s="546">
        <v>-2.9399999999999999E-2</v>
      </c>
      <c r="M2305" s="546">
        <v>-1.2200000000000001E-2</v>
      </c>
    </row>
    <row r="2306" spans="10:13" x14ac:dyDescent="0.6">
      <c r="J2306" s="311">
        <v>0</v>
      </c>
      <c r="K2306" s="546">
        <v>-4.0899999999999999E-2</v>
      </c>
      <c r="L2306" s="546">
        <v>-2.9399999999999999E-2</v>
      </c>
      <c r="M2306" s="546">
        <v>-1.2200000000000001E-2</v>
      </c>
    </row>
    <row r="2307" spans="10:13" x14ac:dyDescent="0.6">
      <c r="J2307" s="311">
        <v>0</v>
      </c>
      <c r="K2307" s="546">
        <v>-4.0899999999999999E-2</v>
      </c>
      <c r="L2307" s="546">
        <v>-2.9399999999999999E-2</v>
      </c>
      <c r="M2307" s="546">
        <v>-1.2200000000000001E-2</v>
      </c>
    </row>
    <row r="2308" spans="10:13" x14ac:dyDescent="0.6">
      <c r="J2308" s="311">
        <v>0</v>
      </c>
      <c r="K2308" s="546">
        <v>-4.0899999999999999E-2</v>
      </c>
      <c r="L2308" s="546">
        <v>-2.9399999999999999E-2</v>
      </c>
      <c r="M2308" s="546">
        <v>-1.2200000000000001E-2</v>
      </c>
    </row>
    <row r="2309" spans="10:13" x14ac:dyDescent="0.6">
      <c r="J2309" s="311">
        <v>0</v>
      </c>
      <c r="K2309" s="546">
        <v>-4.0899999999999999E-2</v>
      </c>
      <c r="L2309" s="546">
        <v>-2.9399999999999999E-2</v>
      </c>
      <c r="M2309" s="546">
        <v>-1.2200000000000001E-2</v>
      </c>
    </row>
    <row r="2310" spans="10:13" x14ac:dyDescent="0.6">
      <c r="J2310" s="311">
        <v>0</v>
      </c>
      <c r="K2310" s="546">
        <v>-4.0899999999999999E-2</v>
      </c>
      <c r="L2310" s="546">
        <v>-2.9399999999999999E-2</v>
      </c>
      <c r="M2310" s="546">
        <v>-1.2200000000000001E-2</v>
      </c>
    </row>
    <row r="2311" spans="10:13" x14ac:dyDescent="0.6">
      <c r="J2311" s="311">
        <v>0</v>
      </c>
      <c r="K2311" s="546">
        <v>-4.0899999999999999E-2</v>
      </c>
      <c r="L2311" s="546">
        <v>-2.9399999999999999E-2</v>
      </c>
      <c r="M2311" s="546">
        <v>-1.2200000000000001E-2</v>
      </c>
    </row>
    <row r="2312" spans="10:13" x14ac:dyDescent="0.6">
      <c r="J2312" s="311">
        <v>0</v>
      </c>
      <c r="K2312" s="546">
        <v>-4.0899999999999999E-2</v>
      </c>
      <c r="L2312" s="546">
        <v>-2.9399999999999999E-2</v>
      </c>
      <c r="M2312" s="546">
        <v>-1.2200000000000001E-2</v>
      </c>
    </row>
    <row r="2313" spans="10:13" x14ac:dyDescent="0.6">
      <c r="J2313" s="311">
        <v>0</v>
      </c>
      <c r="K2313" s="546">
        <v>-4.0899999999999999E-2</v>
      </c>
      <c r="L2313" s="546">
        <v>-2.9399999999999999E-2</v>
      </c>
      <c r="M2313" s="546">
        <v>-1.2200000000000001E-2</v>
      </c>
    </row>
    <row r="2314" spans="10:13" x14ac:dyDescent="0.6">
      <c r="J2314" s="311">
        <v>0</v>
      </c>
      <c r="K2314" s="546">
        <v>-4.0899999999999999E-2</v>
      </c>
      <c r="L2314" s="546">
        <v>-2.9399999999999999E-2</v>
      </c>
      <c r="M2314" s="546">
        <v>-1.2200000000000001E-2</v>
      </c>
    </row>
    <row r="2315" spans="10:13" x14ac:dyDescent="0.6">
      <c r="J2315" s="311">
        <v>0</v>
      </c>
      <c r="K2315" s="546">
        <v>-4.0899999999999999E-2</v>
      </c>
      <c r="L2315" s="546">
        <v>-2.9399999999999999E-2</v>
      </c>
      <c r="M2315" s="546">
        <v>-1.2200000000000001E-2</v>
      </c>
    </row>
    <row r="2316" spans="10:13" x14ac:dyDescent="0.6">
      <c r="J2316" s="311">
        <v>0</v>
      </c>
      <c r="K2316" s="546">
        <v>-4.0899999999999999E-2</v>
      </c>
      <c r="L2316" s="546">
        <v>-2.9399999999999999E-2</v>
      </c>
      <c r="M2316" s="546">
        <v>-1.2200000000000001E-2</v>
      </c>
    </row>
    <row r="2317" spans="10:13" x14ac:dyDescent="0.6">
      <c r="J2317" s="311">
        <v>0</v>
      </c>
      <c r="K2317" s="546">
        <v>-4.0899999999999999E-2</v>
      </c>
      <c r="L2317" s="546">
        <v>-2.9399999999999999E-2</v>
      </c>
      <c r="M2317" s="546">
        <v>-1.2200000000000001E-2</v>
      </c>
    </row>
    <row r="2318" spans="10:13" x14ac:dyDescent="0.6">
      <c r="J2318" s="311">
        <v>0</v>
      </c>
      <c r="K2318" s="546">
        <v>-4.0899999999999999E-2</v>
      </c>
      <c r="L2318" s="546">
        <v>-2.9399999999999999E-2</v>
      </c>
      <c r="M2318" s="546">
        <v>-1.2200000000000001E-2</v>
      </c>
    </row>
    <row r="2319" spans="10:13" x14ac:dyDescent="0.6">
      <c r="J2319" s="311">
        <v>0</v>
      </c>
      <c r="K2319" s="546">
        <v>-4.0899999999999999E-2</v>
      </c>
      <c r="L2319" s="546">
        <v>-2.9399999999999999E-2</v>
      </c>
      <c r="M2319" s="546">
        <v>-1.2200000000000001E-2</v>
      </c>
    </row>
    <row r="2320" spans="10:13" x14ac:dyDescent="0.6">
      <c r="J2320" s="311">
        <v>0</v>
      </c>
      <c r="K2320" s="546">
        <v>-4.0899999999999999E-2</v>
      </c>
      <c r="L2320" s="546">
        <v>-2.9399999999999999E-2</v>
      </c>
      <c r="M2320" s="546">
        <v>-1.2200000000000001E-2</v>
      </c>
    </row>
    <row r="2321" spans="10:13" x14ac:dyDescent="0.6">
      <c r="J2321" s="311">
        <v>0</v>
      </c>
      <c r="K2321" s="546">
        <v>-4.0899999999999999E-2</v>
      </c>
      <c r="L2321" s="546">
        <v>-2.9399999999999999E-2</v>
      </c>
      <c r="M2321" s="546">
        <v>-1.2200000000000001E-2</v>
      </c>
    </row>
    <row r="2322" spans="10:13" x14ac:dyDescent="0.6">
      <c r="J2322" s="311">
        <v>0</v>
      </c>
      <c r="K2322" s="546">
        <v>-4.0899999999999999E-2</v>
      </c>
      <c r="L2322" s="546">
        <v>-2.9399999999999999E-2</v>
      </c>
      <c r="M2322" s="546">
        <v>-1.2200000000000001E-2</v>
      </c>
    </row>
    <row r="2323" spans="10:13" x14ac:dyDescent="0.6">
      <c r="J2323" s="311">
        <v>0</v>
      </c>
      <c r="K2323" s="546">
        <v>-4.0899999999999999E-2</v>
      </c>
      <c r="L2323" s="546">
        <v>-2.9399999999999999E-2</v>
      </c>
      <c r="M2323" s="546">
        <v>-1.2200000000000001E-2</v>
      </c>
    </row>
    <row r="2324" spans="10:13" x14ac:dyDescent="0.6">
      <c r="J2324" s="311">
        <v>0</v>
      </c>
      <c r="K2324" s="546">
        <v>-4.0899999999999999E-2</v>
      </c>
      <c r="L2324" s="546">
        <v>-2.9399999999999999E-2</v>
      </c>
      <c r="M2324" s="546">
        <v>-1.2200000000000001E-2</v>
      </c>
    </row>
    <row r="2325" spans="10:13" x14ac:dyDescent="0.6">
      <c r="J2325" s="311">
        <v>0</v>
      </c>
      <c r="K2325" s="546">
        <v>-4.0899999999999999E-2</v>
      </c>
      <c r="L2325" s="546">
        <v>-2.9399999999999999E-2</v>
      </c>
      <c r="M2325" s="546">
        <v>-1.2200000000000001E-2</v>
      </c>
    </row>
    <row r="2326" spans="10:13" x14ac:dyDescent="0.6">
      <c r="J2326" s="311">
        <v>0</v>
      </c>
      <c r="K2326" s="546">
        <v>-4.0899999999999999E-2</v>
      </c>
      <c r="L2326" s="546">
        <v>-2.9399999999999999E-2</v>
      </c>
      <c r="M2326" s="546">
        <v>-1.2200000000000001E-2</v>
      </c>
    </row>
    <row r="2327" spans="10:13" x14ac:dyDescent="0.6">
      <c r="J2327" s="311">
        <v>0</v>
      </c>
      <c r="K2327" s="546">
        <v>-4.0899999999999999E-2</v>
      </c>
      <c r="L2327" s="546">
        <v>-2.9399999999999999E-2</v>
      </c>
      <c r="M2327" s="546">
        <v>-1.2200000000000001E-2</v>
      </c>
    </row>
    <row r="2328" spans="10:13" x14ac:dyDescent="0.6">
      <c r="J2328" s="311">
        <v>0</v>
      </c>
      <c r="K2328" s="546">
        <v>-4.0899999999999999E-2</v>
      </c>
      <c r="L2328" s="546">
        <v>-2.9399999999999999E-2</v>
      </c>
      <c r="M2328" s="546">
        <v>-1.2200000000000001E-2</v>
      </c>
    </row>
    <row r="2329" spans="10:13" x14ac:dyDescent="0.6">
      <c r="J2329" s="311">
        <v>0</v>
      </c>
      <c r="K2329" s="546">
        <v>-4.0899999999999999E-2</v>
      </c>
      <c r="L2329" s="546">
        <v>-2.9399999999999999E-2</v>
      </c>
      <c r="M2329" s="546">
        <v>-1.2200000000000001E-2</v>
      </c>
    </row>
    <row r="2330" spans="10:13" x14ac:dyDescent="0.6">
      <c r="J2330" s="311">
        <v>0</v>
      </c>
      <c r="K2330" s="546">
        <v>-4.0899999999999999E-2</v>
      </c>
      <c r="L2330" s="546">
        <v>-2.9399999999999999E-2</v>
      </c>
      <c r="M2330" s="546">
        <v>-1.2200000000000001E-2</v>
      </c>
    </row>
    <row r="2331" spans="10:13" x14ac:dyDescent="0.6">
      <c r="J2331" s="311">
        <v>0</v>
      </c>
      <c r="K2331" s="546">
        <v>-4.0899999999999999E-2</v>
      </c>
      <c r="L2331" s="546">
        <v>-2.9399999999999999E-2</v>
      </c>
      <c r="M2331" s="546">
        <v>-1.2200000000000001E-2</v>
      </c>
    </row>
    <row r="2332" spans="10:13" x14ac:dyDescent="0.6">
      <c r="J2332" s="311">
        <v>0</v>
      </c>
      <c r="K2332" s="546">
        <v>-4.0899999999999999E-2</v>
      </c>
      <c r="L2332" s="546">
        <v>-2.9399999999999999E-2</v>
      </c>
      <c r="M2332" s="546">
        <v>-1.2200000000000001E-2</v>
      </c>
    </row>
    <row r="2333" spans="10:13" x14ac:dyDescent="0.6">
      <c r="J2333" s="311">
        <v>0</v>
      </c>
      <c r="K2333" s="546">
        <v>-4.0899999999999999E-2</v>
      </c>
      <c r="L2333" s="546">
        <v>-2.9399999999999999E-2</v>
      </c>
      <c r="M2333" s="546">
        <v>-1.2200000000000001E-2</v>
      </c>
    </row>
    <row r="2334" spans="10:13" x14ac:dyDescent="0.6">
      <c r="J2334" s="311">
        <v>0</v>
      </c>
      <c r="K2334" s="546">
        <v>-4.0899999999999999E-2</v>
      </c>
      <c r="L2334" s="546">
        <v>-2.9399999999999999E-2</v>
      </c>
      <c r="M2334" s="546">
        <v>-1.2200000000000001E-2</v>
      </c>
    </row>
    <row r="2335" spans="10:13" x14ac:dyDescent="0.6">
      <c r="J2335" s="311">
        <v>0</v>
      </c>
      <c r="K2335" s="546">
        <v>-4.0899999999999999E-2</v>
      </c>
      <c r="L2335" s="546">
        <v>-2.9399999999999999E-2</v>
      </c>
      <c r="M2335" s="546">
        <v>-1.2200000000000001E-2</v>
      </c>
    </row>
    <row r="2336" spans="10:13" x14ac:dyDescent="0.6">
      <c r="J2336" s="311">
        <v>0</v>
      </c>
      <c r="K2336" s="546">
        <v>-4.0899999999999999E-2</v>
      </c>
      <c r="L2336" s="546">
        <v>-2.9399999999999999E-2</v>
      </c>
      <c r="M2336" s="546">
        <v>-1.2200000000000001E-2</v>
      </c>
    </row>
    <row r="2337" spans="10:13" x14ac:dyDescent="0.6">
      <c r="J2337" s="311">
        <v>0</v>
      </c>
      <c r="K2337" s="546">
        <v>-4.0899999999999999E-2</v>
      </c>
      <c r="L2337" s="546">
        <v>-2.9399999999999999E-2</v>
      </c>
      <c r="M2337" s="546">
        <v>-1.2200000000000001E-2</v>
      </c>
    </row>
    <row r="2338" spans="10:13" x14ac:dyDescent="0.6">
      <c r="J2338" s="311">
        <v>0</v>
      </c>
      <c r="K2338" s="546">
        <v>-4.0899999999999999E-2</v>
      </c>
      <c r="L2338" s="546">
        <v>-2.9399999999999999E-2</v>
      </c>
      <c r="M2338" s="546">
        <v>-1.2200000000000001E-2</v>
      </c>
    </row>
    <row r="2339" spans="10:13" x14ac:dyDescent="0.6">
      <c r="J2339" s="311">
        <v>0</v>
      </c>
      <c r="K2339" s="546">
        <v>-4.0899999999999999E-2</v>
      </c>
      <c r="L2339" s="546">
        <v>-2.9399999999999999E-2</v>
      </c>
      <c r="M2339" s="546">
        <v>-1.2200000000000001E-2</v>
      </c>
    </row>
    <row r="2340" spans="10:13" x14ac:dyDescent="0.6">
      <c r="J2340" s="311">
        <v>0</v>
      </c>
      <c r="K2340" s="546">
        <v>-4.0899999999999999E-2</v>
      </c>
      <c r="L2340" s="546">
        <v>-2.9399999999999999E-2</v>
      </c>
      <c r="M2340" s="546">
        <v>-1.2200000000000001E-2</v>
      </c>
    </row>
    <row r="2341" spans="10:13" x14ac:dyDescent="0.6">
      <c r="J2341" s="311">
        <v>0</v>
      </c>
      <c r="K2341" s="546">
        <v>-4.0899999999999999E-2</v>
      </c>
      <c r="L2341" s="546">
        <v>-2.9399999999999999E-2</v>
      </c>
      <c r="M2341" s="546">
        <v>-1.2200000000000001E-2</v>
      </c>
    </row>
    <row r="2342" spans="10:13" x14ac:dyDescent="0.6">
      <c r="J2342" s="311">
        <v>0</v>
      </c>
      <c r="K2342" s="546">
        <v>-4.0899999999999999E-2</v>
      </c>
      <c r="L2342" s="546">
        <v>-2.9399999999999999E-2</v>
      </c>
      <c r="M2342" s="546">
        <v>-1.2200000000000001E-2</v>
      </c>
    </row>
    <row r="2343" spans="10:13" x14ac:dyDescent="0.6">
      <c r="J2343" s="311">
        <v>0</v>
      </c>
      <c r="K2343" s="546">
        <v>-4.0899999999999999E-2</v>
      </c>
      <c r="L2343" s="546">
        <v>-2.9399999999999999E-2</v>
      </c>
      <c r="M2343" s="546">
        <v>-1.2200000000000001E-2</v>
      </c>
    </row>
    <row r="2344" spans="10:13" x14ac:dyDescent="0.6">
      <c r="J2344" s="311">
        <v>0</v>
      </c>
      <c r="K2344" s="546">
        <v>-4.0899999999999999E-2</v>
      </c>
      <c r="L2344" s="546">
        <v>-2.9399999999999999E-2</v>
      </c>
      <c r="M2344" s="546">
        <v>-1.2200000000000001E-2</v>
      </c>
    </row>
    <row r="2345" spans="10:13" x14ac:dyDescent="0.6">
      <c r="J2345" s="311">
        <v>0</v>
      </c>
      <c r="K2345" s="546">
        <v>-4.0899999999999999E-2</v>
      </c>
      <c r="L2345" s="546">
        <v>-2.9399999999999999E-2</v>
      </c>
      <c r="M2345" s="546">
        <v>-1.2200000000000001E-2</v>
      </c>
    </row>
    <row r="2346" spans="10:13" x14ac:dyDescent="0.6">
      <c r="J2346" s="311">
        <v>0</v>
      </c>
      <c r="K2346" s="546">
        <v>-4.0899999999999999E-2</v>
      </c>
      <c r="L2346" s="546">
        <v>-2.9399999999999999E-2</v>
      </c>
      <c r="M2346" s="546">
        <v>-1.2200000000000001E-2</v>
      </c>
    </row>
    <row r="2347" spans="10:13" x14ac:dyDescent="0.6">
      <c r="J2347" s="311">
        <v>0</v>
      </c>
      <c r="K2347" s="546">
        <v>-4.0899999999999999E-2</v>
      </c>
      <c r="L2347" s="546">
        <v>-2.9399999999999999E-2</v>
      </c>
      <c r="M2347" s="546">
        <v>-1.2200000000000001E-2</v>
      </c>
    </row>
    <row r="2348" spans="10:13" x14ac:dyDescent="0.6">
      <c r="J2348" s="311">
        <v>0</v>
      </c>
      <c r="K2348" s="546">
        <v>-4.0899999999999999E-2</v>
      </c>
      <c r="L2348" s="546">
        <v>-2.9399999999999999E-2</v>
      </c>
      <c r="M2348" s="546">
        <v>-1.2200000000000001E-2</v>
      </c>
    </row>
    <row r="2349" spans="10:13" x14ac:dyDescent="0.6">
      <c r="J2349" s="311">
        <v>0</v>
      </c>
      <c r="K2349" s="546">
        <v>-4.0899999999999999E-2</v>
      </c>
      <c r="L2349" s="546">
        <v>-2.9399999999999999E-2</v>
      </c>
      <c r="M2349" s="546">
        <v>-1.2200000000000001E-2</v>
      </c>
    </row>
    <row r="2350" spans="10:13" x14ac:dyDescent="0.6">
      <c r="J2350" s="311">
        <v>0</v>
      </c>
      <c r="K2350" s="546">
        <v>-4.0899999999999999E-2</v>
      </c>
      <c r="L2350" s="546">
        <v>-2.9399999999999999E-2</v>
      </c>
      <c r="M2350" s="546">
        <v>-1.2200000000000001E-2</v>
      </c>
    </row>
    <row r="2351" spans="10:13" x14ac:dyDescent="0.6">
      <c r="J2351" s="311">
        <v>0</v>
      </c>
      <c r="K2351" s="546">
        <v>-4.0899999999999999E-2</v>
      </c>
      <c r="L2351" s="546">
        <v>-2.9399999999999999E-2</v>
      </c>
      <c r="M2351" s="546">
        <v>-1.2200000000000001E-2</v>
      </c>
    </row>
    <row r="2352" spans="10:13" x14ac:dyDescent="0.6">
      <c r="J2352" s="311">
        <v>0</v>
      </c>
      <c r="K2352" s="546">
        <v>-4.0899999999999999E-2</v>
      </c>
      <c r="L2352" s="546">
        <v>-2.9399999999999999E-2</v>
      </c>
      <c r="M2352" s="546">
        <v>-1.2200000000000001E-2</v>
      </c>
    </row>
    <row r="2353" spans="10:13" x14ac:dyDescent="0.6">
      <c r="J2353" s="311">
        <v>0</v>
      </c>
      <c r="K2353" s="546">
        <v>-4.0899999999999999E-2</v>
      </c>
      <c r="L2353" s="546">
        <v>-2.9399999999999999E-2</v>
      </c>
      <c r="M2353" s="546">
        <v>-1.2200000000000001E-2</v>
      </c>
    </row>
    <row r="2354" spans="10:13" x14ac:dyDescent="0.6">
      <c r="J2354" s="311">
        <v>0</v>
      </c>
      <c r="K2354" s="546">
        <v>-4.0899999999999999E-2</v>
      </c>
      <c r="L2354" s="546">
        <v>-2.9399999999999999E-2</v>
      </c>
      <c r="M2354" s="546">
        <v>-1.2200000000000001E-2</v>
      </c>
    </row>
    <row r="2355" spans="10:13" x14ac:dyDescent="0.6">
      <c r="J2355" s="311">
        <v>0</v>
      </c>
      <c r="K2355" s="546">
        <v>-4.0899999999999999E-2</v>
      </c>
      <c r="L2355" s="546">
        <v>-2.9399999999999999E-2</v>
      </c>
      <c r="M2355" s="546">
        <v>-1.2200000000000001E-2</v>
      </c>
    </row>
    <row r="2356" spans="10:13" x14ac:dyDescent="0.6">
      <c r="J2356" s="311">
        <v>0</v>
      </c>
      <c r="K2356" s="546">
        <v>-4.0899999999999999E-2</v>
      </c>
      <c r="L2356" s="546">
        <v>-2.9399999999999999E-2</v>
      </c>
      <c r="M2356" s="546">
        <v>-1.2200000000000001E-2</v>
      </c>
    </row>
    <row r="2357" spans="10:13" x14ac:dyDescent="0.6">
      <c r="J2357" s="311">
        <v>0</v>
      </c>
      <c r="K2357" s="546">
        <v>-4.0899999999999999E-2</v>
      </c>
      <c r="L2357" s="546">
        <v>-2.9399999999999999E-2</v>
      </c>
      <c r="M2357" s="546">
        <v>-1.2200000000000001E-2</v>
      </c>
    </row>
    <row r="2358" spans="10:13" x14ac:dyDescent="0.6">
      <c r="J2358" s="311">
        <v>0</v>
      </c>
      <c r="K2358" s="546">
        <v>-4.0899999999999999E-2</v>
      </c>
      <c r="L2358" s="546">
        <v>-2.9399999999999999E-2</v>
      </c>
      <c r="M2358" s="546">
        <v>-1.2200000000000001E-2</v>
      </c>
    </row>
    <row r="2359" spans="10:13" x14ac:dyDescent="0.6">
      <c r="J2359" s="311">
        <v>0</v>
      </c>
      <c r="K2359" s="546">
        <v>-4.0899999999999999E-2</v>
      </c>
      <c r="L2359" s="546">
        <v>-2.9399999999999999E-2</v>
      </c>
      <c r="M2359" s="546">
        <v>-1.2200000000000001E-2</v>
      </c>
    </row>
    <row r="2360" spans="10:13" x14ac:dyDescent="0.6">
      <c r="J2360" s="311">
        <v>0</v>
      </c>
      <c r="K2360" s="546">
        <v>-4.0899999999999999E-2</v>
      </c>
      <c r="L2360" s="546">
        <v>-2.9399999999999999E-2</v>
      </c>
      <c r="M2360" s="546">
        <v>-1.2200000000000001E-2</v>
      </c>
    </row>
    <row r="2361" spans="10:13" x14ac:dyDescent="0.6">
      <c r="J2361" s="311">
        <v>0</v>
      </c>
      <c r="K2361" s="546">
        <v>-4.0899999999999999E-2</v>
      </c>
      <c r="L2361" s="546">
        <v>-2.9399999999999999E-2</v>
      </c>
      <c r="M2361" s="546">
        <v>-1.2200000000000001E-2</v>
      </c>
    </row>
    <row r="2362" spans="10:13" x14ac:dyDescent="0.6">
      <c r="J2362" s="311">
        <v>0</v>
      </c>
      <c r="K2362" s="546">
        <v>-4.0899999999999999E-2</v>
      </c>
      <c r="L2362" s="546">
        <v>-2.9399999999999999E-2</v>
      </c>
      <c r="M2362" s="546">
        <v>-1.2200000000000001E-2</v>
      </c>
    </row>
    <row r="2363" spans="10:13" x14ac:dyDescent="0.6">
      <c r="J2363" s="311">
        <v>0</v>
      </c>
      <c r="K2363" s="546">
        <v>-4.0899999999999999E-2</v>
      </c>
      <c r="L2363" s="546">
        <v>-2.9399999999999999E-2</v>
      </c>
      <c r="M2363" s="546">
        <v>-1.2200000000000001E-2</v>
      </c>
    </row>
    <row r="2364" spans="10:13" x14ac:dyDescent="0.6">
      <c r="J2364" s="311">
        <v>0</v>
      </c>
      <c r="K2364" s="546">
        <v>-4.0899999999999999E-2</v>
      </c>
      <c r="L2364" s="546">
        <v>-2.9399999999999999E-2</v>
      </c>
      <c r="M2364" s="546">
        <v>-1.2200000000000001E-2</v>
      </c>
    </row>
    <row r="2365" spans="10:13" x14ac:dyDescent="0.6">
      <c r="J2365" s="311">
        <v>0</v>
      </c>
      <c r="K2365" s="546">
        <v>-4.0899999999999999E-2</v>
      </c>
      <c r="L2365" s="546">
        <v>-2.9399999999999999E-2</v>
      </c>
      <c r="M2365" s="546">
        <v>-1.2200000000000001E-2</v>
      </c>
    </row>
    <row r="2366" spans="10:13" x14ac:dyDescent="0.6">
      <c r="J2366" s="311">
        <v>0</v>
      </c>
      <c r="K2366" s="546">
        <v>-4.0899999999999999E-2</v>
      </c>
      <c r="L2366" s="546">
        <v>-2.9399999999999999E-2</v>
      </c>
      <c r="M2366" s="546">
        <v>-1.2200000000000001E-2</v>
      </c>
    </row>
    <row r="2367" spans="10:13" x14ac:dyDescent="0.6">
      <c r="J2367" s="311">
        <v>0</v>
      </c>
      <c r="K2367" s="546">
        <v>-4.0899999999999999E-2</v>
      </c>
      <c r="L2367" s="546">
        <v>-2.9399999999999999E-2</v>
      </c>
      <c r="M2367" s="546">
        <v>-1.2200000000000001E-2</v>
      </c>
    </row>
    <row r="2368" spans="10:13" x14ac:dyDescent="0.6">
      <c r="J2368" s="311">
        <v>0</v>
      </c>
      <c r="K2368" s="546">
        <v>-4.0899999999999999E-2</v>
      </c>
      <c r="L2368" s="546">
        <v>-2.9399999999999999E-2</v>
      </c>
      <c r="M2368" s="546">
        <v>-1.2200000000000001E-2</v>
      </c>
    </row>
    <row r="2369" spans="10:13" x14ac:dyDescent="0.6">
      <c r="J2369" s="311">
        <v>0</v>
      </c>
      <c r="K2369" s="546">
        <v>-4.0899999999999999E-2</v>
      </c>
      <c r="L2369" s="546">
        <v>-2.9399999999999999E-2</v>
      </c>
      <c r="M2369" s="546">
        <v>-1.2200000000000001E-2</v>
      </c>
    </row>
    <row r="2370" spans="10:13" x14ac:dyDescent="0.6">
      <c r="J2370" s="311">
        <v>0</v>
      </c>
      <c r="K2370" s="546">
        <v>-4.0899999999999999E-2</v>
      </c>
      <c r="L2370" s="546">
        <v>-2.9399999999999999E-2</v>
      </c>
      <c r="M2370" s="546">
        <v>-1.2200000000000001E-2</v>
      </c>
    </row>
    <row r="2371" spans="10:13" x14ac:dyDescent="0.6">
      <c r="J2371" s="311">
        <v>0</v>
      </c>
      <c r="K2371" s="546">
        <v>-4.0899999999999999E-2</v>
      </c>
      <c r="L2371" s="546">
        <v>-2.9399999999999999E-2</v>
      </c>
      <c r="M2371" s="546">
        <v>-1.2200000000000001E-2</v>
      </c>
    </row>
    <row r="2372" spans="10:13" x14ac:dyDescent="0.6">
      <c r="J2372" s="311">
        <v>0</v>
      </c>
      <c r="K2372" s="546">
        <v>-4.0899999999999999E-2</v>
      </c>
      <c r="L2372" s="546">
        <v>-2.9399999999999999E-2</v>
      </c>
      <c r="M2372" s="546">
        <v>-1.2200000000000001E-2</v>
      </c>
    </row>
    <row r="2373" spans="10:13" x14ac:dyDescent="0.6">
      <c r="J2373" s="311">
        <v>0</v>
      </c>
      <c r="K2373" s="546">
        <v>-4.0899999999999999E-2</v>
      </c>
      <c r="L2373" s="546">
        <v>-2.9399999999999999E-2</v>
      </c>
      <c r="M2373" s="546">
        <v>-1.2200000000000001E-2</v>
      </c>
    </row>
    <row r="2374" spans="10:13" x14ac:dyDescent="0.6">
      <c r="J2374" s="311">
        <v>0</v>
      </c>
      <c r="K2374" s="546">
        <v>-4.0899999999999999E-2</v>
      </c>
      <c r="L2374" s="546">
        <v>-2.9399999999999999E-2</v>
      </c>
      <c r="M2374" s="546">
        <v>-1.2200000000000001E-2</v>
      </c>
    </row>
    <row r="2375" spans="10:13" x14ac:dyDescent="0.6">
      <c r="J2375" s="311">
        <v>0</v>
      </c>
      <c r="K2375" s="546">
        <v>-4.0899999999999999E-2</v>
      </c>
      <c r="L2375" s="546">
        <v>-2.9399999999999999E-2</v>
      </c>
      <c r="M2375" s="546">
        <v>-1.2200000000000001E-2</v>
      </c>
    </row>
    <row r="2376" spans="10:13" x14ac:dyDescent="0.6">
      <c r="J2376" s="311">
        <v>0</v>
      </c>
      <c r="K2376" s="546">
        <v>-4.0899999999999999E-2</v>
      </c>
      <c r="L2376" s="546">
        <v>-2.9399999999999999E-2</v>
      </c>
      <c r="M2376" s="546">
        <v>-1.2200000000000001E-2</v>
      </c>
    </row>
    <row r="2377" spans="10:13" x14ac:dyDescent="0.6">
      <c r="J2377" s="311">
        <v>0</v>
      </c>
      <c r="K2377" s="546">
        <v>-4.0899999999999999E-2</v>
      </c>
      <c r="L2377" s="546">
        <v>-2.9399999999999999E-2</v>
      </c>
      <c r="M2377" s="546">
        <v>-1.2200000000000001E-2</v>
      </c>
    </row>
    <row r="2378" spans="10:13" x14ac:dyDescent="0.6">
      <c r="J2378" s="311">
        <v>0</v>
      </c>
      <c r="K2378" s="546">
        <v>-4.0899999999999999E-2</v>
      </c>
      <c r="L2378" s="546">
        <v>-2.9399999999999999E-2</v>
      </c>
      <c r="M2378" s="546">
        <v>-1.2200000000000001E-2</v>
      </c>
    </row>
    <row r="2379" spans="10:13" x14ac:dyDescent="0.6">
      <c r="J2379" s="311">
        <v>0</v>
      </c>
      <c r="K2379" s="546">
        <v>-4.0899999999999999E-2</v>
      </c>
      <c r="L2379" s="546">
        <v>-2.9399999999999999E-2</v>
      </c>
      <c r="M2379" s="546">
        <v>-1.2200000000000001E-2</v>
      </c>
    </row>
    <row r="2380" spans="10:13" x14ac:dyDescent="0.6">
      <c r="J2380" s="311">
        <v>0</v>
      </c>
      <c r="K2380" s="546">
        <v>-4.0899999999999999E-2</v>
      </c>
      <c r="L2380" s="546">
        <v>-2.9399999999999999E-2</v>
      </c>
      <c r="M2380" s="546">
        <v>-1.2200000000000001E-2</v>
      </c>
    </row>
    <row r="2381" spans="10:13" x14ac:dyDescent="0.6">
      <c r="J2381" s="311">
        <v>0</v>
      </c>
      <c r="K2381" s="546">
        <v>-4.0899999999999999E-2</v>
      </c>
      <c r="L2381" s="546">
        <v>-2.9399999999999999E-2</v>
      </c>
      <c r="M2381" s="546">
        <v>-1.2200000000000001E-2</v>
      </c>
    </row>
    <row r="2382" spans="10:13" x14ac:dyDescent="0.6">
      <c r="J2382" s="311">
        <v>0</v>
      </c>
      <c r="K2382" s="546">
        <v>-4.0899999999999999E-2</v>
      </c>
      <c r="L2382" s="546">
        <v>-2.9399999999999999E-2</v>
      </c>
      <c r="M2382" s="546">
        <v>-1.2200000000000001E-2</v>
      </c>
    </row>
    <row r="2383" spans="10:13" x14ac:dyDescent="0.6">
      <c r="J2383" s="311">
        <v>0</v>
      </c>
      <c r="K2383" s="546">
        <v>-4.0899999999999999E-2</v>
      </c>
      <c r="L2383" s="546">
        <v>-2.9399999999999999E-2</v>
      </c>
      <c r="M2383" s="546">
        <v>-1.2200000000000001E-2</v>
      </c>
    </row>
    <row r="2384" spans="10:13" x14ac:dyDescent="0.6">
      <c r="J2384" s="311">
        <v>0</v>
      </c>
      <c r="K2384" s="546">
        <v>-4.0899999999999999E-2</v>
      </c>
      <c r="L2384" s="546">
        <v>-2.9399999999999999E-2</v>
      </c>
      <c r="M2384" s="546">
        <v>-1.2200000000000001E-2</v>
      </c>
    </row>
    <row r="2385" spans="10:13" x14ac:dyDescent="0.6">
      <c r="J2385" s="311">
        <v>0</v>
      </c>
      <c r="K2385" s="546">
        <v>-4.0899999999999999E-2</v>
      </c>
      <c r="L2385" s="546">
        <v>-2.9399999999999999E-2</v>
      </c>
      <c r="M2385" s="546">
        <v>-1.2200000000000001E-2</v>
      </c>
    </row>
    <row r="2386" spans="10:13" x14ac:dyDescent="0.6">
      <c r="J2386" s="311">
        <v>0</v>
      </c>
      <c r="K2386" s="546">
        <v>-4.0899999999999999E-2</v>
      </c>
      <c r="L2386" s="546">
        <v>-2.9399999999999999E-2</v>
      </c>
      <c r="M2386" s="546">
        <v>-1.2200000000000001E-2</v>
      </c>
    </row>
    <row r="2387" spans="10:13" x14ac:dyDescent="0.6">
      <c r="J2387" s="311">
        <v>0</v>
      </c>
      <c r="K2387" s="546">
        <v>-4.0899999999999999E-2</v>
      </c>
      <c r="L2387" s="546">
        <v>-2.9399999999999999E-2</v>
      </c>
      <c r="M2387" s="546">
        <v>-1.2200000000000001E-2</v>
      </c>
    </row>
    <row r="2388" spans="10:13" x14ac:dyDescent="0.6">
      <c r="J2388" s="311">
        <v>0</v>
      </c>
      <c r="K2388" s="546">
        <v>-4.0899999999999999E-2</v>
      </c>
      <c r="L2388" s="546">
        <v>-2.9399999999999999E-2</v>
      </c>
      <c r="M2388" s="546">
        <v>-1.2200000000000001E-2</v>
      </c>
    </row>
    <row r="2389" spans="10:13" x14ac:dyDescent="0.6">
      <c r="J2389" s="311">
        <v>0</v>
      </c>
      <c r="K2389" s="546">
        <v>-4.0899999999999999E-2</v>
      </c>
      <c r="L2389" s="546">
        <v>-2.9399999999999999E-2</v>
      </c>
      <c r="M2389" s="546">
        <v>-1.2200000000000001E-2</v>
      </c>
    </row>
    <row r="2390" spans="10:13" x14ac:dyDescent="0.6">
      <c r="J2390" s="311">
        <v>0</v>
      </c>
      <c r="K2390" s="546">
        <v>-4.0899999999999999E-2</v>
      </c>
      <c r="L2390" s="546">
        <v>-2.9399999999999999E-2</v>
      </c>
      <c r="M2390" s="546">
        <v>-1.2200000000000001E-2</v>
      </c>
    </row>
    <row r="2391" spans="10:13" x14ac:dyDescent="0.6">
      <c r="J2391" s="311">
        <v>0</v>
      </c>
      <c r="K2391" s="546">
        <v>-4.0899999999999999E-2</v>
      </c>
      <c r="L2391" s="546">
        <v>-2.9399999999999999E-2</v>
      </c>
      <c r="M2391" s="546">
        <v>-1.2200000000000001E-2</v>
      </c>
    </row>
    <row r="2392" spans="10:13" x14ac:dyDescent="0.6">
      <c r="J2392" s="311">
        <v>0</v>
      </c>
      <c r="K2392" s="546">
        <v>-4.0899999999999999E-2</v>
      </c>
      <c r="L2392" s="546">
        <v>-2.9399999999999999E-2</v>
      </c>
      <c r="M2392" s="546">
        <v>-1.2200000000000001E-2</v>
      </c>
    </row>
    <row r="2393" spans="10:13" x14ac:dyDescent="0.6">
      <c r="J2393" s="311">
        <v>0</v>
      </c>
      <c r="K2393" s="546">
        <v>-4.0899999999999999E-2</v>
      </c>
      <c r="L2393" s="546">
        <v>-2.9399999999999999E-2</v>
      </c>
      <c r="M2393" s="546">
        <v>-1.2200000000000001E-2</v>
      </c>
    </row>
    <row r="2394" spans="10:13" x14ac:dyDescent="0.6">
      <c r="J2394" s="311">
        <v>0</v>
      </c>
      <c r="K2394" s="546">
        <v>-4.0899999999999999E-2</v>
      </c>
      <c r="L2394" s="546">
        <v>-2.9399999999999999E-2</v>
      </c>
      <c r="M2394" s="546">
        <v>-1.2200000000000001E-2</v>
      </c>
    </row>
    <row r="2395" spans="10:13" x14ac:dyDescent="0.6">
      <c r="J2395" s="311">
        <v>0</v>
      </c>
      <c r="K2395" s="546">
        <v>-4.0899999999999999E-2</v>
      </c>
      <c r="L2395" s="546">
        <v>-2.9399999999999999E-2</v>
      </c>
      <c r="M2395" s="546">
        <v>-1.2200000000000001E-2</v>
      </c>
    </row>
    <row r="2396" spans="10:13" x14ac:dyDescent="0.6">
      <c r="J2396" s="311">
        <v>0</v>
      </c>
      <c r="K2396" s="546">
        <v>-4.0899999999999999E-2</v>
      </c>
      <c r="L2396" s="546">
        <v>-2.9399999999999999E-2</v>
      </c>
      <c r="M2396" s="546">
        <v>-1.2200000000000001E-2</v>
      </c>
    </row>
    <row r="2397" spans="10:13" x14ac:dyDescent="0.6">
      <c r="J2397" s="311">
        <v>0</v>
      </c>
      <c r="K2397" s="546">
        <v>-4.0899999999999999E-2</v>
      </c>
      <c r="L2397" s="546">
        <v>-2.9399999999999999E-2</v>
      </c>
      <c r="M2397" s="546">
        <v>-1.2200000000000001E-2</v>
      </c>
    </row>
    <row r="2398" spans="10:13" x14ac:dyDescent="0.6">
      <c r="J2398" s="311">
        <v>0</v>
      </c>
      <c r="K2398" s="546">
        <v>-4.0899999999999999E-2</v>
      </c>
      <c r="L2398" s="546">
        <v>-2.9399999999999999E-2</v>
      </c>
      <c r="M2398" s="546">
        <v>-1.2200000000000001E-2</v>
      </c>
    </row>
    <row r="2399" spans="10:13" x14ac:dyDescent="0.6">
      <c r="J2399" s="311">
        <v>0</v>
      </c>
      <c r="K2399" s="546">
        <v>-4.0899999999999999E-2</v>
      </c>
      <c r="L2399" s="546">
        <v>-2.9399999999999999E-2</v>
      </c>
      <c r="M2399" s="546">
        <v>-1.2200000000000001E-2</v>
      </c>
    </row>
    <row r="2400" spans="10:13" x14ac:dyDescent="0.6">
      <c r="J2400" s="311">
        <v>0</v>
      </c>
      <c r="K2400" s="546">
        <v>-4.0899999999999999E-2</v>
      </c>
      <c r="L2400" s="546">
        <v>-2.9399999999999999E-2</v>
      </c>
      <c r="M2400" s="546">
        <v>-1.2200000000000001E-2</v>
      </c>
    </row>
    <row r="2401" spans="10:13" x14ac:dyDescent="0.6">
      <c r="J2401" s="311">
        <v>0</v>
      </c>
      <c r="K2401" s="546">
        <v>-4.0899999999999999E-2</v>
      </c>
      <c r="L2401" s="546">
        <v>-2.9399999999999999E-2</v>
      </c>
      <c r="M2401" s="546">
        <v>-1.2200000000000001E-2</v>
      </c>
    </row>
    <row r="2402" spans="10:13" x14ac:dyDescent="0.6">
      <c r="J2402" s="311">
        <v>0</v>
      </c>
      <c r="K2402" s="546">
        <v>-4.0899999999999999E-2</v>
      </c>
      <c r="L2402" s="546">
        <v>-2.9399999999999999E-2</v>
      </c>
      <c r="M2402" s="546">
        <v>-1.2200000000000001E-2</v>
      </c>
    </row>
    <row r="2403" spans="10:13" x14ac:dyDescent="0.6">
      <c r="J2403" s="311">
        <v>0</v>
      </c>
      <c r="K2403" s="546">
        <v>-4.0899999999999999E-2</v>
      </c>
      <c r="L2403" s="546">
        <v>-2.9399999999999999E-2</v>
      </c>
      <c r="M2403" s="546">
        <v>-1.2200000000000001E-2</v>
      </c>
    </row>
    <row r="2404" spans="10:13" x14ac:dyDescent="0.6">
      <c r="J2404" s="311">
        <v>0</v>
      </c>
      <c r="K2404" s="546">
        <v>-4.0899999999999999E-2</v>
      </c>
      <c r="L2404" s="546">
        <v>-2.9399999999999999E-2</v>
      </c>
      <c r="M2404" s="546">
        <v>-1.2200000000000001E-2</v>
      </c>
    </row>
    <row r="2405" spans="10:13" x14ac:dyDescent="0.6">
      <c r="J2405" s="311">
        <v>0</v>
      </c>
      <c r="K2405" s="546">
        <v>-4.0899999999999999E-2</v>
      </c>
      <c r="L2405" s="546">
        <v>-2.9399999999999999E-2</v>
      </c>
      <c r="M2405" s="546">
        <v>-1.2200000000000001E-2</v>
      </c>
    </row>
    <row r="2406" spans="10:13" x14ac:dyDescent="0.6">
      <c r="J2406" s="311">
        <v>0</v>
      </c>
      <c r="K2406" s="546">
        <v>-4.0899999999999999E-2</v>
      </c>
      <c r="L2406" s="546">
        <v>-2.9399999999999999E-2</v>
      </c>
      <c r="M2406" s="546">
        <v>-1.2200000000000001E-2</v>
      </c>
    </row>
    <row r="2407" spans="10:13" x14ac:dyDescent="0.6">
      <c r="J2407" s="311">
        <v>0</v>
      </c>
      <c r="K2407" s="546">
        <v>-4.0899999999999999E-2</v>
      </c>
      <c r="L2407" s="546">
        <v>-2.9399999999999999E-2</v>
      </c>
      <c r="M2407" s="546">
        <v>-1.2200000000000001E-2</v>
      </c>
    </row>
    <row r="2408" spans="10:13" x14ac:dyDescent="0.6">
      <c r="J2408" s="311">
        <v>0</v>
      </c>
      <c r="K2408" s="546">
        <v>-4.0899999999999999E-2</v>
      </c>
      <c r="L2408" s="546">
        <v>-2.9399999999999999E-2</v>
      </c>
      <c r="M2408" s="546">
        <v>-1.2200000000000001E-2</v>
      </c>
    </row>
    <row r="2409" spans="10:13" x14ac:dyDescent="0.6">
      <c r="J2409" s="311">
        <v>0</v>
      </c>
      <c r="K2409" s="546">
        <v>-4.0899999999999999E-2</v>
      </c>
      <c r="L2409" s="546">
        <v>-2.9399999999999999E-2</v>
      </c>
      <c r="M2409" s="546">
        <v>-1.2200000000000001E-2</v>
      </c>
    </row>
    <row r="2410" spans="10:13" x14ac:dyDescent="0.6">
      <c r="J2410" s="311">
        <v>0</v>
      </c>
      <c r="K2410" s="546">
        <v>-4.0899999999999999E-2</v>
      </c>
      <c r="L2410" s="546">
        <v>-2.9399999999999999E-2</v>
      </c>
      <c r="M2410" s="546">
        <v>-1.2200000000000001E-2</v>
      </c>
    </row>
    <row r="2411" spans="10:13" x14ac:dyDescent="0.6">
      <c r="J2411" s="311">
        <v>0</v>
      </c>
      <c r="K2411" s="546">
        <v>-4.0899999999999999E-2</v>
      </c>
      <c r="L2411" s="546">
        <v>-2.9399999999999999E-2</v>
      </c>
      <c r="M2411" s="546">
        <v>-1.2200000000000001E-2</v>
      </c>
    </row>
    <row r="2412" spans="10:13" x14ac:dyDescent="0.6">
      <c r="J2412" s="311">
        <v>0</v>
      </c>
      <c r="K2412" s="546">
        <v>-4.0899999999999999E-2</v>
      </c>
      <c r="L2412" s="546">
        <v>-2.9399999999999999E-2</v>
      </c>
      <c r="M2412" s="546">
        <v>-1.2200000000000001E-2</v>
      </c>
    </row>
    <row r="2413" spans="10:13" x14ac:dyDescent="0.6">
      <c r="J2413" s="311">
        <v>0</v>
      </c>
      <c r="K2413" s="546">
        <v>-4.0899999999999999E-2</v>
      </c>
      <c r="L2413" s="546">
        <v>-2.9399999999999999E-2</v>
      </c>
      <c r="M2413" s="546">
        <v>-1.2200000000000001E-2</v>
      </c>
    </row>
    <row r="2414" spans="10:13" x14ac:dyDescent="0.6">
      <c r="J2414" s="311">
        <v>0</v>
      </c>
      <c r="K2414" s="546">
        <v>-4.0899999999999999E-2</v>
      </c>
      <c r="L2414" s="546">
        <v>-2.9399999999999999E-2</v>
      </c>
      <c r="M2414" s="546">
        <v>-1.2200000000000001E-2</v>
      </c>
    </row>
    <row r="2415" spans="10:13" x14ac:dyDescent="0.6">
      <c r="J2415" s="311">
        <v>0</v>
      </c>
      <c r="K2415" s="546">
        <v>-4.0899999999999999E-2</v>
      </c>
      <c r="L2415" s="546">
        <v>-2.9399999999999999E-2</v>
      </c>
      <c r="M2415" s="546">
        <v>-1.2200000000000001E-2</v>
      </c>
    </row>
    <row r="2416" spans="10:13" x14ac:dyDescent="0.6">
      <c r="J2416" s="311">
        <v>0</v>
      </c>
      <c r="K2416" s="546">
        <v>-4.0899999999999999E-2</v>
      </c>
      <c r="L2416" s="546">
        <v>-2.9399999999999999E-2</v>
      </c>
      <c r="M2416" s="546">
        <v>-1.2200000000000001E-2</v>
      </c>
    </row>
    <row r="2417" spans="10:13" x14ac:dyDescent="0.6">
      <c r="J2417" s="311">
        <v>0</v>
      </c>
      <c r="K2417" s="546">
        <v>-4.0899999999999999E-2</v>
      </c>
      <c r="L2417" s="546">
        <v>-2.9399999999999999E-2</v>
      </c>
      <c r="M2417" s="546">
        <v>-1.2200000000000001E-2</v>
      </c>
    </row>
    <row r="2418" spans="10:13" x14ac:dyDescent="0.6">
      <c r="J2418" s="311">
        <v>0</v>
      </c>
      <c r="K2418" s="546">
        <v>-4.0899999999999999E-2</v>
      </c>
      <c r="L2418" s="546">
        <v>-2.9399999999999999E-2</v>
      </c>
      <c r="M2418" s="546">
        <v>-1.2200000000000001E-2</v>
      </c>
    </row>
    <row r="2419" spans="10:13" x14ac:dyDescent="0.6">
      <c r="J2419" s="311">
        <v>0</v>
      </c>
      <c r="K2419" s="546">
        <v>-4.0899999999999999E-2</v>
      </c>
      <c r="L2419" s="546">
        <v>-2.9399999999999999E-2</v>
      </c>
      <c r="M2419" s="546">
        <v>-1.2200000000000001E-2</v>
      </c>
    </row>
    <row r="2420" spans="10:13" x14ac:dyDescent="0.6">
      <c r="J2420" s="311">
        <v>0</v>
      </c>
      <c r="K2420" s="546">
        <v>-4.0899999999999999E-2</v>
      </c>
      <c r="L2420" s="546">
        <v>-2.9399999999999999E-2</v>
      </c>
      <c r="M2420" s="546">
        <v>-1.2200000000000001E-2</v>
      </c>
    </row>
    <row r="2421" spans="10:13" x14ac:dyDescent="0.6">
      <c r="J2421" s="311">
        <v>0</v>
      </c>
      <c r="K2421" s="546">
        <v>-4.0899999999999999E-2</v>
      </c>
      <c r="L2421" s="546">
        <v>-2.9399999999999999E-2</v>
      </c>
      <c r="M2421" s="546">
        <v>-1.2200000000000001E-2</v>
      </c>
    </row>
    <row r="2422" spans="10:13" x14ac:dyDescent="0.6">
      <c r="J2422" s="311">
        <v>0</v>
      </c>
      <c r="K2422" s="546">
        <v>-4.0899999999999999E-2</v>
      </c>
      <c r="L2422" s="546">
        <v>-2.9399999999999999E-2</v>
      </c>
      <c r="M2422" s="546">
        <v>-1.2200000000000001E-2</v>
      </c>
    </row>
    <row r="2423" spans="10:13" x14ac:dyDescent="0.6">
      <c r="J2423" s="311">
        <v>0</v>
      </c>
      <c r="K2423" s="546">
        <v>-4.0899999999999999E-2</v>
      </c>
      <c r="L2423" s="546">
        <v>-2.9399999999999999E-2</v>
      </c>
      <c r="M2423" s="546">
        <v>-1.2200000000000001E-2</v>
      </c>
    </row>
    <row r="2424" spans="10:13" x14ac:dyDescent="0.6">
      <c r="J2424" s="311">
        <v>0</v>
      </c>
      <c r="K2424" s="546">
        <v>-4.0899999999999999E-2</v>
      </c>
      <c r="L2424" s="546">
        <v>-2.9399999999999999E-2</v>
      </c>
      <c r="M2424" s="546">
        <v>-1.2200000000000001E-2</v>
      </c>
    </row>
    <row r="2425" spans="10:13" x14ac:dyDescent="0.6">
      <c r="J2425" s="311">
        <v>0</v>
      </c>
      <c r="K2425" s="546">
        <v>-4.0899999999999999E-2</v>
      </c>
      <c r="L2425" s="546">
        <v>-2.9399999999999999E-2</v>
      </c>
      <c r="M2425" s="546">
        <v>-1.2200000000000001E-2</v>
      </c>
    </row>
    <row r="2426" spans="10:13" x14ac:dyDescent="0.6">
      <c r="J2426" s="311">
        <v>0</v>
      </c>
      <c r="K2426" s="546">
        <v>-4.0899999999999999E-2</v>
      </c>
      <c r="L2426" s="546">
        <v>-2.9399999999999999E-2</v>
      </c>
      <c r="M2426" s="546">
        <v>-1.2200000000000001E-2</v>
      </c>
    </row>
    <row r="2427" spans="10:13" x14ac:dyDescent="0.6">
      <c r="J2427" s="311">
        <v>0</v>
      </c>
      <c r="K2427" s="546">
        <v>-4.0899999999999999E-2</v>
      </c>
      <c r="L2427" s="546">
        <v>-2.9399999999999999E-2</v>
      </c>
      <c r="M2427" s="546">
        <v>-1.2200000000000001E-2</v>
      </c>
    </row>
    <row r="2428" spans="10:13" x14ac:dyDescent="0.6">
      <c r="J2428" s="311">
        <v>0</v>
      </c>
      <c r="K2428" s="546">
        <v>-4.0899999999999999E-2</v>
      </c>
      <c r="L2428" s="546">
        <v>-2.9399999999999999E-2</v>
      </c>
      <c r="M2428" s="546">
        <v>-1.2200000000000001E-2</v>
      </c>
    </row>
    <row r="2429" spans="10:13" x14ac:dyDescent="0.6">
      <c r="J2429" s="311">
        <v>0</v>
      </c>
      <c r="K2429" s="546">
        <v>-4.0899999999999999E-2</v>
      </c>
      <c r="L2429" s="546">
        <v>-2.9399999999999999E-2</v>
      </c>
      <c r="M2429" s="546">
        <v>-1.2200000000000001E-2</v>
      </c>
    </row>
    <row r="2430" spans="10:13" x14ac:dyDescent="0.6">
      <c r="J2430" s="311">
        <v>0</v>
      </c>
      <c r="K2430" s="546">
        <v>-4.0899999999999999E-2</v>
      </c>
      <c r="L2430" s="546">
        <v>-2.9399999999999999E-2</v>
      </c>
      <c r="M2430" s="546">
        <v>-1.2200000000000001E-2</v>
      </c>
    </row>
    <row r="2431" spans="10:13" x14ac:dyDescent="0.6">
      <c r="J2431" s="311">
        <v>0</v>
      </c>
      <c r="K2431" s="546">
        <v>-4.0899999999999999E-2</v>
      </c>
      <c r="L2431" s="546">
        <v>-2.9399999999999999E-2</v>
      </c>
      <c r="M2431" s="546">
        <v>-1.2200000000000001E-2</v>
      </c>
    </row>
    <row r="2432" spans="10:13" x14ac:dyDescent="0.6">
      <c r="J2432" s="311">
        <v>0</v>
      </c>
      <c r="K2432" s="546">
        <v>-4.0899999999999999E-2</v>
      </c>
      <c r="L2432" s="546">
        <v>-2.9399999999999999E-2</v>
      </c>
      <c r="M2432" s="546">
        <v>-1.2200000000000001E-2</v>
      </c>
    </row>
    <row r="2433" spans="10:13" x14ac:dyDescent="0.6">
      <c r="J2433" s="311">
        <v>0</v>
      </c>
      <c r="K2433" s="546">
        <v>-4.0899999999999999E-2</v>
      </c>
      <c r="L2433" s="546">
        <v>-2.9399999999999999E-2</v>
      </c>
      <c r="M2433" s="546">
        <v>-1.2200000000000001E-2</v>
      </c>
    </row>
    <row r="2434" spans="10:13" x14ac:dyDescent="0.6">
      <c r="J2434" s="311">
        <v>0</v>
      </c>
      <c r="K2434" s="546">
        <v>-4.0899999999999999E-2</v>
      </c>
      <c r="L2434" s="546">
        <v>-2.9399999999999999E-2</v>
      </c>
      <c r="M2434" s="546">
        <v>-1.2200000000000001E-2</v>
      </c>
    </row>
    <row r="2435" spans="10:13" x14ac:dyDescent="0.6">
      <c r="J2435" s="311">
        <v>0</v>
      </c>
      <c r="K2435" s="546">
        <v>-4.0899999999999999E-2</v>
      </c>
      <c r="L2435" s="546">
        <v>-2.9399999999999999E-2</v>
      </c>
      <c r="M2435" s="546">
        <v>-1.2200000000000001E-2</v>
      </c>
    </row>
    <row r="2436" spans="10:13" x14ac:dyDescent="0.6">
      <c r="J2436" s="311">
        <v>0</v>
      </c>
      <c r="K2436" s="546">
        <v>-4.0899999999999999E-2</v>
      </c>
      <c r="L2436" s="546">
        <v>-2.9399999999999999E-2</v>
      </c>
      <c r="M2436" s="546">
        <v>-1.2200000000000001E-2</v>
      </c>
    </row>
    <row r="2437" spans="10:13" x14ac:dyDescent="0.6">
      <c r="J2437" s="311">
        <v>0</v>
      </c>
      <c r="K2437" s="546">
        <v>-4.0899999999999999E-2</v>
      </c>
      <c r="L2437" s="546">
        <v>-2.9399999999999999E-2</v>
      </c>
      <c r="M2437" s="546">
        <v>-1.2200000000000001E-2</v>
      </c>
    </row>
    <row r="2438" spans="10:13" x14ac:dyDescent="0.6">
      <c r="J2438" s="311">
        <v>0</v>
      </c>
      <c r="K2438" s="546">
        <v>-4.0899999999999999E-2</v>
      </c>
      <c r="L2438" s="546">
        <v>-2.9399999999999999E-2</v>
      </c>
      <c r="M2438" s="546">
        <v>-1.2200000000000001E-2</v>
      </c>
    </row>
    <row r="2439" spans="10:13" x14ac:dyDescent="0.6">
      <c r="J2439" s="311">
        <v>0</v>
      </c>
      <c r="K2439" s="546">
        <v>-4.0899999999999999E-2</v>
      </c>
      <c r="L2439" s="546">
        <v>-2.9399999999999999E-2</v>
      </c>
      <c r="M2439" s="546">
        <v>-1.2200000000000001E-2</v>
      </c>
    </row>
    <row r="2440" spans="10:13" x14ac:dyDescent="0.6">
      <c r="J2440" s="311">
        <v>0</v>
      </c>
      <c r="K2440" s="546">
        <v>-4.0899999999999999E-2</v>
      </c>
      <c r="L2440" s="546">
        <v>-2.9399999999999999E-2</v>
      </c>
      <c r="M2440" s="546">
        <v>-1.2200000000000001E-2</v>
      </c>
    </row>
    <row r="2441" spans="10:13" x14ac:dyDescent="0.6">
      <c r="J2441" s="311">
        <v>0</v>
      </c>
      <c r="K2441" s="546">
        <v>-4.0899999999999999E-2</v>
      </c>
      <c r="L2441" s="546">
        <v>-2.9399999999999999E-2</v>
      </c>
      <c r="M2441" s="546">
        <v>-1.2200000000000001E-2</v>
      </c>
    </row>
    <row r="2442" spans="10:13" x14ac:dyDescent="0.6">
      <c r="J2442" s="311">
        <v>0</v>
      </c>
      <c r="K2442" s="546">
        <v>-4.0899999999999999E-2</v>
      </c>
      <c r="L2442" s="546">
        <v>-2.9399999999999999E-2</v>
      </c>
      <c r="M2442" s="546">
        <v>-1.2200000000000001E-2</v>
      </c>
    </row>
    <row r="2443" spans="10:13" x14ac:dyDescent="0.6">
      <c r="J2443" s="311">
        <v>0</v>
      </c>
      <c r="K2443" s="546">
        <v>-4.0899999999999999E-2</v>
      </c>
      <c r="L2443" s="546">
        <v>-2.9399999999999999E-2</v>
      </c>
      <c r="M2443" s="546">
        <v>-1.2200000000000001E-2</v>
      </c>
    </row>
    <row r="2444" spans="10:13" x14ac:dyDescent="0.6">
      <c r="J2444" s="311">
        <v>0</v>
      </c>
      <c r="K2444" s="546">
        <v>-4.0899999999999999E-2</v>
      </c>
      <c r="L2444" s="546">
        <v>-2.9399999999999999E-2</v>
      </c>
      <c r="M2444" s="546">
        <v>-1.2200000000000001E-2</v>
      </c>
    </row>
    <row r="2445" spans="10:13" x14ac:dyDescent="0.6">
      <c r="J2445" s="311">
        <v>0</v>
      </c>
      <c r="K2445" s="546">
        <v>-4.0899999999999999E-2</v>
      </c>
      <c r="L2445" s="546">
        <v>-2.9399999999999999E-2</v>
      </c>
      <c r="M2445" s="546">
        <v>-1.2200000000000001E-2</v>
      </c>
    </row>
    <row r="2446" spans="10:13" x14ac:dyDescent="0.6">
      <c r="J2446" s="311">
        <v>0</v>
      </c>
      <c r="K2446" s="546">
        <v>-4.0899999999999999E-2</v>
      </c>
      <c r="L2446" s="546">
        <v>-2.9399999999999999E-2</v>
      </c>
      <c r="M2446" s="546">
        <v>-1.2200000000000001E-2</v>
      </c>
    </row>
    <row r="2447" spans="10:13" x14ac:dyDescent="0.6">
      <c r="J2447" s="311">
        <v>0</v>
      </c>
      <c r="K2447" s="546">
        <v>-4.0899999999999999E-2</v>
      </c>
      <c r="L2447" s="546">
        <v>-2.9399999999999999E-2</v>
      </c>
      <c r="M2447" s="546">
        <v>-1.2200000000000001E-2</v>
      </c>
    </row>
    <row r="2448" spans="10:13" x14ac:dyDescent="0.6">
      <c r="J2448" s="311">
        <v>0</v>
      </c>
      <c r="K2448" s="546">
        <v>-4.0899999999999999E-2</v>
      </c>
      <c r="L2448" s="546">
        <v>-2.9399999999999999E-2</v>
      </c>
      <c r="M2448" s="546">
        <v>-1.2200000000000001E-2</v>
      </c>
    </row>
    <row r="2449" spans="10:13" x14ac:dyDescent="0.6">
      <c r="J2449" s="311">
        <v>0</v>
      </c>
      <c r="K2449" s="546">
        <v>-4.0899999999999999E-2</v>
      </c>
      <c r="L2449" s="546">
        <v>-2.9399999999999999E-2</v>
      </c>
      <c r="M2449" s="546">
        <v>-1.2200000000000001E-2</v>
      </c>
    </row>
    <row r="2450" spans="10:13" x14ac:dyDescent="0.6">
      <c r="J2450" s="311">
        <v>0</v>
      </c>
      <c r="K2450" s="546">
        <v>-4.0899999999999999E-2</v>
      </c>
      <c r="L2450" s="546">
        <v>-2.9399999999999999E-2</v>
      </c>
      <c r="M2450" s="546">
        <v>-1.2200000000000001E-2</v>
      </c>
    </row>
    <row r="2451" spans="10:13" x14ac:dyDescent="0.6">
      <c r="J2451" s="311">
        <v>0</v>
      </c>
      <c r="K2451" s="546">
        <v>-4.0899999999999999E-2</v>
      </c>
      <c r="L2451" s="546">
        <v>-2.9399999999999999E-2</v>
      </c>
      <c r="M2451" s="546">
        <v>-1.2200000000000001E-2</v>
      </c>
    </row>
    <row r="2452" spans="10:13" x14ac:dyDescent="0.6">
      <c r="J2452" s="311">
        <v>0</v>
      </c>
      <c r="K2452" s="546">
        <v>-4.0899999999999999E-2</v>
      </c>
      <c r="L2452" s="546">
        <v>-2.9399999999999999E-2</v>
      </c>
      <c r="M2452" s="546">
        <v>-1.2200000000000001E-2</v>
      </c>
    </row>
    <row r="2453" spans="10:13" x14ac:dyDescent="0.6">
      <c r="J2453" s="311">
        <v>0</v>
      </c>
      <c r="K2453" s="546">
        <v>-4.0899999999999999E-2</v>
      </c>
      <c r="L2453" s="546">
        <v>-2.9399999999999999E-2</v>
      </c>
      <c r="M2453" s="546">
        <v>-1.2200000000000001E-2</v>
      </c>
    </row>
    <row r="2454" spans="10:13" x14ac:dyDescent="0.6">
      <c r="J2454" s="311">
        <v>0</v>
      </c>
      <c r="K2454" s="546">
        <v>-4.0899999999999999E-2</v>
      </c>
      <c r="L2454" s="546">
        <v>-2.9399999999999999E-2</v>
      </c>
      <c r="M2454" s="546">
        <v>-1.2200000000000001E-2</v>
      </c>
    </row>
    <row r="2455" spans="10:13" x14ac:dyDescent="0.6">
      <c r="J2455" s="311">
        <v>0</v>
      </c>
      <c r="K2455" s="546">
        <v>-4.0899999999999999E-2</v>
      </c>
      <c r="L2455" s="546">
        <v>-2.9399999999999999E-2</v>
      </c>
      <c r="M2455" s="546">
        <v>-1.2200000000000001E-2</v>
      </c>
    </row>
    <row r="2456" spans="10:13" x14ac:dyDescent="0.6">
      <c r="J2456" s="311">
        <v>0</v>
      </c>
      <c r="K2456" s="546">
        <v>-4.0899999999999999E-2</v>
      </c>
      <c r="L2456" s="546">
        <v>-2.9399999999999999E-2</v>
      </c>
      <c r="M2456" s="546">
        <v>-1.2200000000000001E-2</v>
      </c>
    </row>
    <row r="2457" spans="10:13" x14ac:dyDescent="0.6">
      <c r="J2457" s="311">
        <v>0</v>
      </c>
      <c r="K2457" s="546">
        <v>-4.0899999999999999E-2</v>
      </c>
      <c r="L2457" s="546">
        <v>-2.9399999999999999E-2</v>
      </c>
      <c r="M2457" s="546">
        <v>-1.2200000000000001E-2</v>
      </c>
    </row>
    <row r="2458" spans="10:13" x14ac:dyDescent="0.6">
      <c r="J2458" s="311">
        <v>0</v>
      </c>
      <c r="K2458" s="546">
        <v>-4.0899999999999999E-2</v>
      </c>
      <c r="L2458" s="546">
        <v>-2.9399999999999999E-2</v>
      </c>
      <c r="M2458" s="546">
        <v>-1.2200000000000001E-2</v>
      </c>
    </row>
    <row r="2459" spans="10:13" x14ac:dyDescent="0.6">
      <c r="J2459" s="311">
        <v>0</v>
      </c>
      <c r="K2459" s="546">
        <v>-4.0899999999999999E-2</v>
      </c>
      <c r="L2459" s="546">
        <v>-2.9399999999999999E-2</v>
      </c>
      <c r="M2459" s="546">
        <v>-1.2200000000000001E-2</v>
      </c>
    </row>
    <row r="2460" spans="10:13" x14ac:dyDescent="0.6">
      <c r="J2460" s="311">
        <v>0</v>
      </c>
      <c r="K2460" s="546">
        <v>-4.0899999999999999E-2</v>
      </c>
      <c r="L2460" s="546">
        <v>-2.9399999999999999E-2</v>
      </c>
      <c r="M2460" s="546">
        <v>-1.2200000000000001E-2</v>
      </c>
    </row>
    <row r="2461" spans="10:13" x14ac:dyDescent="0.6">
      <c r="J2461" s="311">
        <v>0</v>
      </c>
      <c r="K2461" s="546">
        <v>-4.0899999999999999E-2</v>
      </c>
      <c r="L2461" s="546">
        <v>-2.9399999999999999E-2</v>
      </c>
      <c r="M2461" s="546">
        <v>-1.2200000000000001E-2</v>
      </c>
    </row>
    <row r="2462" spans="10:13" x14ac:dyDescent="0.6">
      <c r="J2462" s="311">
        <v>0</v>
      </c>
      <c r="K2462" s="546">
        <v>-4.0899999999999999E-2</v>
      </c>
      <c r="L2462" s="546">
        <v>-2.9399999999999999E-2</v>
      </c>
      <c r="M2462" s="546">
        <v>-1.2200000000000001E-2</v>
      </c>
    </row>
    <row r="2463" spans="10:13" x14ac:dyDescent="0.6">
      <c r="J2463" s="311">
        <v>0</v>
      </c>
      <c r="K2463" s="546">
        <v>-4.0899999999999999E-2</v>
      </c>
      <c r="L2463" s="546">
        <v>-2.9399999999999999E-2</v>
      </c>
      <c r="M2463" s="546">
        <v>-1.2200000000000001E-2</v>
      </c>
    </row>
    <row r="2464" spans="10:13" x14ac:dyDescent="0.6">
      <c r="J2464" s="311">
        <v>0</v>
      </c>
      <c r="K2464" s="546">
        <v>-4.0899999999999999E-2</v>
      </c>
      <c r="L2464" s="546">
        <v>-2.9399999999999999E-2</v>
      </c>
      <c r="M2464" s="546">
        <v>-1.2200000000000001E-2</v>
      </c>
    </row>
    <row r="2465" spans="10:13" x14ac:dyDescent="0.6">
      <c r="J2465" s="311">
        <v>0</v>
      </c>
      <c r="K2465" s="546">
        <v>-4.0899999999999999E-2</v>
      </c>
      <c r="L2465" s="546">
        <v>-2.9399999999999999E-2</v>
      </c>
      <c r="M2465" s="546">
        <v>-1.2200000000000001E-2</v>
      </c>
    </row>
    <row r="2466" spans="10:13" x14ac:dyDescent="0.6">
      <c r="J2466" s="311">
        <v>0</v>
      </c>
      <c r="K2466" s="546">
        <v>-4.0899999999999999E-2</v>
      </c>
      <c r="L2466" s="546">
        <v>-2.9399999999999999E-2</v>
      </c>
      <c r="M2466" s="546">
        <v>-1.2200000000000001E-2</v>
      </c>
    </row>
    <row r="2467" spans="10:13" x14ac:dyDescent="0.6">
      <c r="J2467" s="311">
        <v>0</v>
      </c>
      <c r="K2467" s="546">
        <v>-4.0899999999999999E-2</v>
      </c>
      <c r="L2467" s="546">
        <v>-2.9399999999999999E-2</v>
      </c>
      <c r="M2467" s="546">
        <v>-1.2200000000000001E-2</v>
      </c>
    </row>
    <row r="2468" spans="10:13" x14ac:dyDescent="0.6">
      <c r="J2468" s="311">
        <v>0</v>
      </c>
      <c r="K2468" s="546">
        <v>-4.0899999999999999E-2</v>
      </c>
      <c r="L2468" s="546">
        <v>-2.9399999999999999E-2</v>
      </c>
      <c r="M2468" s="546">
        <v>-1.2200000000000001E-2</v>
      </c>
    </row>
    <row r="2469" spans="10:13" x14ac:dyDescent="0.6">
      <c r="J2469" s="311">
        <v>0</v>
      </c>
      <c r="K2469" s="546">
        <v>-4.0899999999999999E-2</v>
      </c>
      <c r="L2469" s="546">
        <v>-2.9399999999999999E-2</v>
      </c>
      <c r="M2469" s="546">
        <v>-1.2200000000000001E-2</v>
      </c>
    </row>
    <row r="2470" spans="10:13" x14ac:dyDescent="0.6">
      <c r="J2470" s="311">
        <v>0</v>
      </c>
      <c r="K2470" s="546">
        <v>-4.0899999999999999E-2</v>
      </c>
      <c r="L2470" s="546">
        <v>-2.9399999999999999E-2</v>
      </c>
      <c r="M2470" s="546">
        <v>-1.2200000000000001E-2</v>
      </c>
    </row>
    <row r="2471" spans="10:13" x14ac:dyDescent="0.6">
      <c r="J2471" s="311">
        <v>0</v>
      </c>
      <c r="K2471" s="546">
        <v>-4.0899999999999999E-2</v>
      </c>
      <c r="L2471" s="546">
        <v>-2.9399999999999999E-2</v>
      </c>
      <c r="M2471" s="546">
        <v>-1.2200000000000001E-2</v>
      </c>
    </row>
    <row r="2472" spans="10:13" x14ac:dyDescent="0.6">
      <c r="J2472" s="311">
        <v>0</v>
      </c>
      <c r="K2472" s="546">
        <v>-4.0899999999999999E-2</v>
      </c>
      <c r="L2472" s="546">
        <v>-2.9399999999999999E-2</v>
      </c>
      <c r="M2472" s="546">
        <v>-1.2200000000000001E-2</v>
      </c>
    </row>
    <row r="2473" spans="10:13" x14ac:dyDescent="0.6">
      <c r="J2473" s="311">
        <v>0</v>
      </c>
      <c r="K2473" s="546">
        <v>-4.0899999999999999E-2</v>
      </c>
      <c r="L2473" s="546">
        <v>-2.9399999999999999E-2</v>
      </c>
      <c r="M2473" s="546">
        <v>-1.2200000000000001E-2</v>
      </c>
    </row>
    <row r="2474" spans="10:13" x14ac:dyDescent="0.6">
      <c r="J2474" s="311">
        <v>0</v>
      </c>
      <c r="K2474" s="546">
        <v>-4.0899999999999999E-2</v>
      </c>
      <c r="L2474" s="546">
        <v>-2.9399999999999999E-2</v>
      </c>
      <c r="M2474" s="546">
        <v>-1.2200000000000001E-2</v>
      </c>
    </row>
    <row r="2475" spans="10:13" x14ac:dyDescent="0.6">
      <c r="J2475" s="311">
        <v>0</v>
      </c>
      <c r="K2475" s="546">
        <v>-4.0899999999999999E-2</v>
      </c>
      <c r="L2475" s="546">
        <v>-2.9399999999999999E-2</v>
      </c>
      <c r="M2475" s="546">
        <v>-1.2200000000000001E-2</v>
      </c>
    </row>
    <row r="2476" spans="10:13" x14ac:dyDescent="0.6">
      <c r="J2476" s="311">
        <v>0</v>
      </c>
      <c r="K2476" s="546">
        <v>-4.0899999999999999E-2</v>
      </c>
      <c r="L2476" s="546">
        <v>-2.9399999999999999E-2</v>
      </c>
      <c r="M2476" s="546">
        <v>-1.2200000000000001E-2</v>
      </c>
    </row>
    <row r="2477" spans="10:13" x14ac:dyDescent="0.6">
      <c r="J2477" s="311">
        <v>0</v>
      </c>
      <c r="K2477" s="546">
        <v>-4.0899999999999999E-2</v>
      </c>
      <c r="L2477" s="546">
        <v>-2.9399999999999999E-2</v>
      </c>
      <c r="M2477" s="546">
        <v>-1.2200000000000001E-2</v>
      </c>
    </row>
    <row r="2478" spans="10:13" x14ac:dyDescent="0.6">
      <c r="J2478" s="311">
        <v>0</v>
      </c>
      <c r="K2478" s="546">
        <v>-4.0899999999999999E-2</v>
      </c>
      <c r="L2478" s="546">
        <v>-2.9399999999999999E-2</v>
      </c>
      <c r="M2478" s="546">
        <v>-1.2200000000000001E-2</v>
      </c>
    </row>
    <row r="2479" spans="10:13" x14ac:dyDescent="0.6">
      <c r="J2479" s="311">
        <v>0</v>
      </c>
      <c r="K2479" s="546">
        <v>-4.0899999999999999E-2</v>
      </c>
      <c r="L2479" s="546">
        <v>-2.9399999999999999E-2</v>
      </c>
      <c r="M2479" s="546">
        <v>-1.2200000000000001E-2</v>
      </c>
    </row>
    <row r="2480" spans="10:13" x14ac:dyDescent="0.6">
      <c r="J2480" s="311">
        <v>0</v>
      </c>
      <c r="K2480" s="546">
        <v>-4.0899999999999999E-2</v>
      </c>
      <c r="L2480" s="546">
        <v>-2.9399999999999999E-2</v>
      </c>
      <c r="M2480" s="546">
        <v>-1.2200000000000001E-2</v>
      </c>
    </row>
    <row r="2481" spans="10:13" x14ac:dyDescent="0.6">
      <c r="J2481" s="311">
        <v>0</v>
      </c>
      <c r="K2481" s="546">
        <v>-4.0899999999999999E-2</v>
      </c>
      <c r="L2481" s="546">
        <v>-2.9399999999999999E-2</v>
      </c>
      <c r="M2481" s="546">
        <v>-1.2200000000000001E-2</v>
      </c>
    </row>
    <row r="2482" spans="10:13" x14ac:dyDescent="0.6">
      <c r="J2482" s="311">
        <v>0</v>
      </c>
      <c r="K2482" s="546">
        <v>-4.0899999999999999E-2</v>
      </c>
      <c r="L2482" s="546">
        <v>-2.9399999999999999E-2</v>
      </c>
      <c r="M2482" s="546">
        <v>-1.2200000000000001E-2</v>
      </c>
    </row>
    <row r="2483" spans="10:13" x14ac:dyDescent="0.6">
      <c r="J2483" s="311">
        <v>0</v>
      </c>
      <c r="K2483" s="546">
        <v>-4.0899999999999999E-2</v>
      </c>
      <c r="L2483" s="546">
        <v>-2.9399999999999999E-2</v>
      </c>
      <c r="M2483" s="546">
        <v>-1.2200000000000001E-2</v>
      </c>
    </row>
    <row r="2484" spans="10:13" x14ac:dyDescent="0.6">
      <c r="J2484" s="311">
        <v>0</v>
      </c>
      <c r="K2484" s="546">
        <v>-4.0899999999999999E-2</v>
      </c>
      <c r="L2484" s="546">
        <v>-2.9399999999999999E-2</v>
      </c>
      <c r="M2484" s="546">
        <v>-1.2200000000000001E-2</v>
      </c>
    </row>
    <row r="2485" spans="10:13" x14ac:dyDescent="0.6">
      <c r="J2485" s="311">
        <v>0</v>
      </c>
      <c r="K2485" s="546">
        <v>-4.0899999999999999E-2</v>
      </c>
      <c r="L2485" s="546">
        <v>-2.9399999999999999E-2</v>
      </c>
      <c r="M2485" s="546">
        <v>-1.2200000000000001E-2</v>
      </c>
    </row>
    <row r="2486" spans="10:13" x14ac:dyDescent="0.6">
      <c r="J2486" s="311">
        <v>0</v>
      </c>
      <c r="K2486" s="546">
        <v>-4.0899999999999999E-2</v>
      </c>
      <c r="L2486" s="546">
        <v>-2.9399999999999999E-2</v>
      </c>
      <c r="M2486" s="546">
        <v>-1.2200000000000001E-2</v>
      </c>
    </row>
    <row r="2487" spans="10:13" x14ac:dyDescent="0.6">
      <c r="J2487" s="311">
        <v>0</v>
      </c>
      <c r="K2487" s="546">
        <v>-4.0899999999999999E-2</v>
      </c>
      <c r="L2487" s="546">
        <v>-2.9399999999999999E-2</v>
      </c>
      <c r="M2487" s="546">
        <v>-1.2200000000000001E-2</v>
      </c>
    </row>
    <row r="2488" spans="10:13" x14ac:dyDescent="0.6">
      <c r="J2488" s="311">
        <v>0</v>
      </c>
      <c r="K2488" s="546">
        <v>-4.0899999999999999E-2</v>
      </c>
      <c r="L2488" s="546">
        <v>-2.9399999999999999E-2</v>
      </c>
      <c r="M2488" s="546">
        <v>-1.2200000000000001E-2</v>
      </c>
    </row>
    <row r="2489" spans="10:13" x14ac:dyDescent="0.6">
      <c r="J2489" s="311">
        <v>0</v>
      </c>
      <c r="K2489" s="546">
        <v>-4.0899999999999999E-2</v>
      </c>
      <c r="L2489" s="546">
        <v>-2.9399999999999999E-2</v>
      </c>
      <c r="M2489" s="546">
        <v>-1.2200000000000001E-2</v>
      </c>
    </row>
    <row r="2490" spans="10:13" x14ac:dyDescent="0.6">
      <c r="J2490" s="311">
        <v>0</v>
      </c>
      <c r="K2490" s="546">
        <v>-4.0899999999999999E-2</v>
      </c>
      <c r="L2490" s="546">
        <v>-2.9399999999999999E-2</v>
      </c>
      <c r="M2490" s="546">
        <v>-1.2200000000000001E-2</v>
      </c>
    </row>
    <row r="2491" spans="10:13" x14ac:dyDescent="0.6">
      <c r="J2491" s="311">
        <v>0</v>
      </c>
      <c r="K2491" s="546">
        <v>-4.0899999999999999E-2</v>
      </c>
      <c r="L2491" s="546">
        <v>-2.9399999999999999E-2</v>
      </c>
      <c r="M2491" s="546">
        <v>-1.2200000000000001E-2</v>
      </c>
    </row>
    <row r="2492" spans="10:13" x14ac:dyDescent="0.6">
      <c r="J2492" s="311">
        <v>0</v>
      </c>
      <c r="K2492" s="546">
        <v>-4.0899999999999999E-2</v>
      </c>
      <c r="L2492" s="546">
        <v>-2.9399999999999999E-2</v>
      </c>
      <c r="M2492" s="546">
        <v>-1.2200000000000001E-2</v>
      </c>
    </row>
    <row r="2493" spans="10:13" x14ac:dyDescent="0.6">
      <c r="J2493" s="311">
        <v>0</v>
      </c>
      <c r="K2493" s="546">
        <v>-4.0899999999999999E-2</v>
      </c>
      <c r="L2493" s="546">
        <v>-2.9399999999999999E-2</v>
      </c>
      <c r="M2493" s="546">
        <v>-1.2200000000000001E-2</v>
      </c>
    </row>
    <row r="2494" spans="10:13" x14ac:dyDescent="0.6">
      <c r="J2494" s="311">
        <v>0</v>
      </c>
      <c r="K2494" s="546">
        <v>-4.0899999999999999E-2</v>
      </c>
      <c r="L2494" s="546">
        <v>-2.9399999999999999E-2</v>
      </c>
      <c r="M2494" s="546">
        <v>-1.2200000000000001E-2</v>
      </c>
    </row>
    <row r="2495" spans="10:13" x14ac:dyDescent="0.6">
      <c r="J2495" s="311">
        <v>0</v>
      </c>
      <c r="K2495" s="546">
        <v>-4.0899999999999999E-2</v>
      </c>
      <c r="L2495" s="546">
        <v>-2.9399999999999999E-2</v>
      </c>
      <c r="M2495" s="546">
        <v>-1.2200000000000001E-2</v>
      </c>
    </row>
    <row r="2496" spans="10:13" x14ac:dyDescent="0.6">
      <c r="J2496" s="311">
        <v>0</v>
      </c>
      <c r="K2496" s="546">
        <v>-4.0899999999999999E-2</v>
      </c>
      <c r="L2496" s="546">
        <v>-2.9399999999999999E-2</v>
      </c>
      <c r="M2496" s="546">
        <v>-1.2200000000000001E-2</v>
      </c>
    </row>
    <row r="2497" spans="10:13" x14ac:dyDescent="0.6">
      <c r="J2497" s="311">
        <v>0</v>
      </c>
      <c r="K2497" s="546">
        <v>-4.0899999999999999E-2</v>
      </c>
      <c r="L2497" s="546">
        <v>-2.9399999999999999E-2</v>
      </c>
      <c r="M2497" s="546">
        <v>-1.2200000000000001E-2</v>
      </c>
    </row>
    <row r="2498" spans="10:13" x14ac:dyDescent="0.6">
      <c r="J2498" s="311">
        <v>0</v>
      </c>
      <c r="K2498" s="546">
        <v>-4.0899999999999999E-2</v>
      </c>
      <c r="L2498" s="546">
        <v>-2.9399999999999999E-2</v>
      </c>
      <c r="M2498" s="546">
        <v>-1.2200000000000001E-2</v>
      </c>
    </row>
    <row r="2499" spans="10:13" x14ac:dyDescent="0.6">
      <c r="J2499" s="311">
        <v>0</v>
      </c>
      <c r="K2499" s="546">
        <v>-4.0899999999999999E-2</v>
      </c>
      <c r="L2499" s="546">
        <v>-2.9399999999999999E-2</v>
      </c>
      <c r="M2499" s="546">
        <v>-1.2200000000000001E-2</v>
      </c>
    </row>
    <row r="2500" spans="10:13" x14ac:dyDescent="0.6">
      <c r="J2500" s="311">
        <v>0</v>
      </c>
      <c r="K2500" s="546">
        <v>-4.0899999999999999E-2</v>
      </c>
      <c r="L2500" s="546">
        <v>-2.9399999999999999E-2</v>
      </c>
      <c r="M2500" s="546">
        <v>-1.2200000000000001E-2</v>
      </c>
    </row>
    <row r="2501" spans="10:13" x14ac:dyDescent="0.6">
      <c r="J2501" s="311">
        <v>0</v>
      </c>
      <c r="K2501" s="546">
        <v>-4.0899999999999999E-2</v>
      </c>
      <c r="L2501" s="546">
        <v>-2.9399999999999999E-2</v>
      </c>
      <c r="M2501" s="546">
        <v>-1.2200000000000001E-2</v>
      </c>
    </row>
    <row r="2502" spans="10:13" x14ac:dyDescent="0.6">
      <c r="J2502" s="311">
        <v>0</v>
      </c>
      <c r="K2502" s="546">
        <v>-4.0899999999999999E-2</v>
      </c>
      <c r="L2502" s="546">
        <v>-2.9399999999999999E-2</v>
      </c>
      <c r="M2502" s="546">
        <v>-1.2200000000000001E-2</v>
      </c>
    </row>
    <row r="2503" spans="10:13" x14ac:dyDescent="0.6">
      <c r="J2503" s="311">
        <v>0</v>
      </c>
      <c r="K2503" s="546">
        <v>-4.0899999999999999E-2</v>
      </c>
      <c r="L2503" s="546">
        <v>-2.9399999999999999E-2</v>
      </c>
      <c r="M2503" s="546">
        <v>-1.2200000000000001E-2</v>
      </c>
    </row>
    <row r="2504" spans="10:13" x14ac:dyDescent="0.6">
      <c r="J2504" s="311">
        <v>0</v>
      </c>
      <c r="K2504" s="546">
        <v>-4.0899999999999999E-2</v>
      </c>
      <c r="L2504" s="546">
        <v>-2.9399999999999999E-2</v>
      </c>
      <c r="M2504" s="546">
        <v>-1.2200000000000001E-2</v>
      </c>
    </row>
    <row r="2505" spans="10:13" x14ac:dyDescent="0.6">
      <c r="J2505" s="311">
        <v>0</v>
      </c>
      <c r="K2505" s="546">
        <v>-4.0899999999999999E-2</v>
      </c>
      <c r="L2505" s="546">
        <v>-2.9399999999999999E-2</v>
      </c>
      <c r="M2505" s="546">
        <v>-1.2200000000000001E-2</v>
      </c>
    </row>
    <row r="2506" spans="10:13" x14ac:dyDescent="0.6">
      <c r="J2506" s="311">
        <v>0</v>
      </c>
      <c r="K2506" s="546">
        <v>-4.0899999999999999E-2</v>
      </c>
      <c r="L2506" s="546">
        <v>-2.9399999999999999E-2</v>
      </c>
      <c r="M2506" s="546">
        <v>-1.2200000000000001E-2</v>
      </c>
    </row>
    <row r="2507" spans="10:13" x14ac:dyDescent="0.6">
      <c r="J2507" s="311">
        <v>0</v>
      </c>
      <c r="K2507" s="546">
        <v>-4.0899999999999999E-2</v>
      </c>
      <c r="L2507" s="546">
        <v>-2.9399999999999999E-2</v>
      </c>
      <c r="M2507" s="546">
        <v>-1.2200000000000001E-2</v>
      </c>
    </row>
    <row r="2508" spans="10:13" x14ac:dyDescent="0.6">
      <c r="J2508" s="311">
        <v>0</v>
      </c>
      <c r="K2508" s="546">
        <v>-4.0899999999999999E-2</v>
      </c>
      <c r="L2508" s="546">
        <v>-2.9399999999999999E-2</v>
      </c>
      <c r="M2508" s="546">
        <v>-1.2200000000000001E-2</v>
      </c>
    </row>
    <row r="2509" spans="10:13" x14ac:dyDescent="0.6">
      <c r="J2509" s="311">
        <v>0</v>
      </c>
      <c r="K2509" s="546">
        <v>-4.0899999999999999E-2</v>
      </c>
      <c r="L2509" s="546">
        <v>-2.9399999999999999E-2</v>
      </c>
      <c r="M2509" s="546">
        <v>-1.2200000000000001E-2</v>
      </c>
    </row>
    <row r="2510" spans="10:13" x14ac:dyDescent="0.6">
      <c r="J2510" s="311">
        <v>0</v>
      </c>
      <c r="K2510" s="546">
        <v>-4.0899999999999999E-2</v>
      </c>
      <c r="L2510" s="546">
        <v>-2.9399999999999999E-2</v>
      </c>
      <c r="M2510" s="546">
        <v>-1.2200000000000001E-2</v>
      </c>
    </row>
    <row r="2511" spans="10:13" x14ac:dyDescent="0.6">
      <c r="J2511" s="311">
        <v>0</v>
      </c>
      <c r="K2511" s="546">
        <v>-4.0899999999999999E-2</v>
      </c>
      <c r="L2511" s="546">
        <v>-2.9399999999999999E-2</v>
      </c>
      <c r="M2511" s="546">
        <v>-1.2200000000000001E-2</v>
      </c>
    </row>
    <row r="2512" spans="10:13" x14ac:dyDescent="0.6">
      <c r="J2512" s="311">
        <v>0</v>
      </c>
      <c r="K2512" s="546">
        <v>-4.0899999999999999E-2</v>
      </c>
      <c r="L2512" s="546">
        <v>-2.9399999999999999E-2</v>
      </c>
      <c r="M2512" s="546">
        <v>-1.2200000000000001E-2</v>
      </c>
    </row>
    <row r="2513" spans="10:13" x14ac:dyDescent="0.6">
      <c r="J2513" s="311">
        <v>0</v>
      </c>
      <c r="K2513" s="546">
        <v>-4.0899999999999999E-2</v>
      </c>
      <c r="L2513" s="546">
        <v>-2.9399999999999999E-2</v>
      </c>
      <c r="M2513" s="546">
        <v>-1.2200000000000001E-2</v>
      </c>
    </row>
    <row r="2514" spans="10:13" x14ac:dyDescent="0.6">
      <c r="J2514" s="311">
        <v>0</v>
      </c>
      <c r="K2514" s="546">
        <v>-4.0899999999999999E-2</v>
      </c>
      <c r="L2514" s="546">
        <v>-2.9399999999999999E-2</v>
      </c>
      <c r="M2514" s="546">
        <v>-1.2200000000000001E-2</v>
      </c>
    </row>
    <row r="2515" spans="10:13" x14ac:dyDescent="0.6">
      <c r="J2515" s="311">
        <v>0</v>
      </c>
      <c r="K2515" s="546">
        <v>-4.0899999999999999E-2</v>
      </c>
      <c r="L2515" s="546">
        <v>-2.9399999999999999E-2</v>
      </c>
      <c r="M2515" s="546">
        <v>-1.2200000000000001E-2</v>
      </c>
    </row>
    <row r="2516" spans="10:13" x14ac:dyDescent="0.6">
      <c r="J2516" s="311">
        <v>0</v>
      </c>
      <c r="K2516" s="546">
        <v>-4.0899999999999999E-2</v>
      </c>
      <c r="L2516" s="546">
        <v>-2.9399999999999999E-2</v>
      </c>
      <c r="M2516" s="546">
        <v>-1.2200000000000001E-2</v>
      </c>
    </row>
    <row r="2517" spans="10:13" x14ac:dyDescent="0.6">
      <c r="J2517" s="311">
        <v>0</v>
      </c>
      <c r="K2517" s="546">
        <v>-4.0899999999999999E-2</v>
      </c>
      <c r="L2517" s="546">
        <v>-2.9399999999999999E-2</v>
      </c>
      <c r="M2517" s="546">
        <v>-1.2200000000000001E-2</v>
      </c>
    </row>
    <row r="2518" spans="10:13" x14ac:dyDescent="0.6">
      <c r="J2518" s="311">
        <v>0</v>
      </c>
      <c r="K2518" s="546">
        <v>-4.0899999999999999E-2</v>
      </c>
      <c r="L2518" s="546">
        <v>-2.9399999999999999E-2</v>
      </c>
      <c r="M2518" s="546">
        <v>-1.2200000000000001E-2</v>
      </c>
    </row>
    <row r="2519" spans="10:13" x14ac:dyDescent="0.6">
      <c r="J2519" s="311">
        <v>0</v>
      </c>
      <c r="K2519" s="546">
        <v>-4.0899999999999999E-2</v>
      </c>
      <c r="L2519" s="546">
        <v>-2.9399999999999999E-2</v>
      </c>
      <c r="M2519" s="546">
        <v>-1.2200000000000001E-2</v>
      </c>
    </row>
    <row r="2520" spans="10:13" x14ac:dyDescent="0.6">
      <c r="J2520" s="311">
        <v>0</v>
      </c>
      <c r="K2520" s="546">
        <v>-4.0899999999999999E-2</v>
      </c>
      <c r="L2520" s="546">
        <v>-2.9399999999999999E-2</v>
      </c>
      <c r="M2520" s="546">
        <v>-1.2200000000000001E-2</v>
      </c>
    </row>
    <row r="2521" spans="10:13" x14ac:dyDescent="0.6">
      <c r="J2521" s="311">
        <v>0</v>
      </c>
      <c r="K2521" s="546">
        <v>-4.0899999999999999E-2</v>
      </c>
      <c r="L2521" s="546">
        <v>-2.9399999999999999E-2</v>
      </c>
      <c r="M2521" s="546">
        <v>-1.2200000000000001E-2</v>
      </c>
    </row>
    <row r="2522" spans="10:13" x14ac:dyDescent="0.6">
      <c r="J2522" s="311">
        <v>0</v>
      </c>
      <c r="K2522" s="546">
        <v>-4.0899999999999999E-2</v>
      </c>
      <c r="L2522" s="546">
        <v>-2.9399999999999999E-2</v>
      </c>
      <c r="M2522" s="546">
        <v>-1.2200000000000001E-2</v>
      </c>
    </row>
    <row r="2523" spans="10:13" x14ac:dyDescent="0.6">
      <c r="J2523" s="311">
        <v>0</v>
      </c>
      <c r="K2523" s="546">
        <v>-4.0899999999999999E-2</v>
      </c>
      <c r="L2523" s="546">
        <v>-2.9399999999999999E-2</v>
      </c>
      <c r="M2523" s="546">
        <v>-1.2200000000000001E-2</v>
      </c>
    </row>
    <row r="2524" spans="10:13" x14ac:dyDescent="0.6">
      <c r="J2524" s="311">
        <v>0</v>
      </c>
      <c r="K2524" s="546">
        <v>-4.0899999999999999E-2</v>
      </c>
      <c r="L2524" s="546">
        <v>-2.9399999999999999E-2</v>
      </c>
      <c r="M2524" s="546">
        <v>-1.2200000000000001E-2</v>
      </c>
    </row>
    <row r="2525" spans="10:13" x14ac:dyDescent="0.6">
      <c r="J2525" s="311">
        <v>0</v>
      </c>
      <c r="K2525" s="546">
        <v>-4.0899999999999999E-2</v>
      </c>
      <c r="L2525" s="546">
        <v>-2.9399999999999999E-2</v>
      </c>
      <c r="M2525" s="546">
        <v>-1.2200000000000001E-2</v>
      </c>
    </row>
    <row r="2526" spans="10:13" x14ac:dyDescent="0.6">
      <c r="J2526" s="311">
        <v>0</v>
      </c>
      <c r="K2526" s="546">
        <v>-4.0899999999999999E-2</v>
      </c>
      <c r="L2526" s="546">
        <v>-2.9399999999999999E-2</v>
      </c>
      <c r="M2526" s="546">
        <v>-1.2200000000000001E-2</v>
      </c>
    </row>
    <row r="2527" spans="10:13" x14ac:dyDescent="0.6">
      <c r="J2527" s="311">
        <v>0</v>
      </c>
      <c r="K2527" s="546">
        <v>-4.0899999999999999E-2</v>
      </c>
      <c r="L2527" s="546">
        <v>-2.9399999999999999E-2</v>
      </c>
      <c r="M2527" s="546">
        <v>-1.2200000000000001E-2</v>
      </c>
    </row>
    <row r="2528" spans="10:13" x14ac:dyDescent="0.6">
      <c r="J2528" s="311">
        <v>0</v>
      </c>
      <c r="K2528" s="546">
        <v>-4.0899999999999999E-2</v>
      </c>
      <c r="L2528" s="546">
        <v>-2.9399999999999999E-2</v>
      </c>
      <c r="M2528" s="546">
        <v>-1.2200000000000001E-2</v>
      </c>
    </row>
    <row r="2529" spans="10:13" x14ac:dyDescent="0.6">
      <c r="J2529" s="311">
        <v>0</v>
      </c>
      <c r="K2529" s="546">
        <v>-4.0899999999999999E-2</v>
      </c>
      <c r="L2529" s="546">
        <v>-2.9399999999999999E-2</v>
      </c>
      <c r="M2529" s="546">
        <v>-1.2200000000000001E-2</v>
      </c>
    </row>
    <row r="2530" spans="10:13" x14ac:dyDescent="0.6">
      <c r="J2530" s="311">
        <v>0</v>
      </c>
      <c r="K2530" s="546">
        <v>-4.0899999999999999E-2</v>
      </c>
      <c r="L2530" s="546">
        <v>-2.9399999999999999E-2</v>
      </c>
      <c r="M2530" s="546">
        <v>-1.2200000000000001E-2</v>
      </c>
    </row>
    <row r="2531" spans="10:13" x14ac:dyDescent="0.6">
      <c r="J2531" s="311">
        <v>0</v>
      </c>
      <c r="K2531" s="546">
        <v>-4.0899999999999999E-2</v>
      </c>
      <c r="L2531" s="546">
        <v>-2.9399999999999999E-2</v>
      </c>
      <c r="M2531" s="546">
        <v>-1.2200000000000001E-2</v>
      </c>
    </row>
    <row r="2532" spans="10:13" x14ac:dyDescent="0.6">
      <c r="J2532" s="311">
        <v>0</v>
      </c>
      <c r="K2532" s="546">
        <v>-4.0899999999999999E-2</v>
      </c>
      <c r="L2532" s="546">
        <v>-2.9399999999999999E-2</v>
      </c>
      <c r="M2532" s="546">
        <v>-1.2200000000000001E-2</v>
      </c>
    </row>
    <row r="2533" spans="10:13" x14ac:dyDescent="0.6">
      <c r="J2533" s="311">
        <v>0</v>
      </c>
      <c r="K2533" s="546">
        <v>-4.0899999999999999E-2</v>
      </c>
      <c r="L2533" s="546">
        <v>-2.9399999999999999E-2</v>
      </c>
      <c r="M2533" s="546">
        <v>-1.2200000000000001E-2</v>
      </c>
    </row>
    <row r="2534" spans="10:13" x14ac:dyDescent="0.6">
      <c r="J2534" s="311">
        <v>0</v>
      </c>
      <c r="K2534" s="546">
        <v>-4.0899999999999999E-2</v>
      </c>
      <c r="L2534" s="546">
        <v>-2.9399999999999999E-2</v>
      </c>
      <c r="M2534" s="546">
        <v>-1.2200000000000001E-2</v>
      </c>
    </row>
    <row r="2535" spans="10:13" x14ac:dyDescent="0.6">
      <c r="J2535" s="311">
        <v>0</v>
      </c>
      <c r="K2535" s="546">
        <v>-4.0899999999999999E-2</v>
      </c>
      <c r="L2535" s="546">
        <v>-2.9399999999999999E-2</v>
      </c>
      <c r="M2535" s="546">
        <v>-1.2200000000000001E-2</v>
      </c>
    </row>
    <row r="2536" spans="10:13" x14ac:dyDescent="0.6">
      <c r="J2536" s="311">
        <v>0</v>
      </c>
      <c r="K2536" s="546">
        <v>-4.0899999999999999E-2</v>
      </c>
      <c r="L2536" s="546">
        <v>-2.9399999999999999E-2</v>
      </c>
      <c r="M2536" s="546">
        <v>-1.2200000000000001E-2</v>
      </c>
    </row>
    <row r="2537" spans="10:13" x14ac:dyDescent="0.6">
      <c r="J2537" s="311">
        <v>0</v>
      </c>
      <c r="K2537" s="546">
        <v>-4.0899999999999999E-2</v>
      </c>
      <c r="L2537" s="546">
        <v>-2.9399999999999999E-2</v>
      </c>
      <c r="M2537" s="546">
        <v>-1.2200000000000001E-2</v>
      </c>
    </row>
    <row r="2538" spans="10:13" x14ac:dyDescent="0.6">
      <c r="J2538" s="311">
        <v>0</v>
      </c>
      <c r="K2538" s="546">
        <v>-4.0899999999999999E-2</v>
      </c>
      <c r="L2538" s="546">
        <v>-2.9399999999999999E-2</v>
      </c>
      <c r="M2538" s="546">
        <v>-1.2200000000000001E-2</v>
      </c>
    </row>
    <row r="2539" spans="10:13" x14ac:dyDescent="0.6">
      <c r="J2539" s="311">
        <v>0</v>
      </c>
      <c r="K2539" s="546">
        <v>-4.0899999999999999E-2</v>
      </c>
      <c r="L2539" s="546">
        <v>-2.9399999999999999E-2</v>
      </c>
      <c r="M2539" s="546">
        <v>-1.2200000000000001E-2</v>
      </c>
    </row>
    <row r="2540" spans="10:13" x14ac:dyDescent="0.6">
      <c r="J2540" s="311">
        <v>0</v>
      </c>
      <c r="K2540" s="546">
        <v>-4.0899999999999999E-2</v>
      </c>
      <c r="L2540" s="546">
        <v>-2.9399999999999999E-2</v>
      </c>
      <c r="M2540" s="546">
        <v>-1.2200000000000001E-2</v>
      </c>
    </row>
    <row r="2541" spans="10:13" x14ac:dyDescent="0.6">
      <c r="J2541" s="311">
        <v>0</v>
      </c>
      <c r="K2541" s="546">
        <v>-4.0899999999999999E-2</v>
      </c>
      <c r="L2541" s="546">
        <v>-2.9399999999999999E-2</v>
      </c>
      <c r="M2541" s="546">
        <v>-1.2200000000000001E-2</v>
      </c>
    </row>
    <row r="2542" spans="10:13" x14ac:dyDescent="0.6">
      <c r="J2542" s="311">
        <v>0</v>
      </c>
      <c r="K2542" s="546">
        <v>-4.0899999999999999E-2</v>
      </c>
      <c r="L2542" s="546">
        <v>-2.9399999999999999E-2</v>
      </c>
      <c r="M2542" s="546">
        <v>-1.2200000000000001E-2</v>
      </c>
    </row>
    <row r="2543" spans="10:13" x14ac:dyDescent="0.6">
      <c r="J2543" s="311">
        <v>0</v>
      </c>
      <c r="K2543" s="546">
        <v>-4.0899999999999999E-2</v>
      </c>
      <c r="L2543" s="546">
        <v>-2.9399999999999999E-2</v>
      </c>
      <c r="M2543" s="546">
        <v>-1.2200000000000001E-2</v>
      </c>
    </row>
    <row r="2544" spans="10:13" x14ac:dyDescent="0.6">
      <c r="J2544" s="311">
        <v>0</v>
      </c>
      <c r="K2544" s="546">
        <v>-4.0899999999999999E-2</v>
      </c>
      <c r="L2544" s="546">
        <v>-2.9399999999999999E-2</v>
      </c>
      <c r="M2544" s="546">
        <v>-1.2200000000000001E-2</v>
      </c>
    </row>
    <row r="2545" spans="10:13" x14ac:dyDescent="0.6">
      <c r="J2545" s="311">
        <v>0</v>
      </c>
      <c r="K2545" s="546">
        <v>-4.0899999999999999E-2</v>
      </c>
      <c r="L2545" s="546">
        <v>-2.9399999999999999E-2</v>
      </c>
      <c r="M2545" s="546">
        <v>-1.2200000000000001E-2</v>
      </c>
    </row>
    <row r="2546" spans="10:13" x14ac:dyDescent="0.6">
      <c r="J2546" s="311">
        <v>0</v>
      </c>
      <c r="K2546" s="546">
        <v>-4.0899999999999999E-2</v>
      </c>
      <c r="L2546" s="546">
        <v>-2.9399999999999999E-2</v>
      </c>
      <c r="M2546" s="546">
        <v>-1.2200000000000001E-2</v>
      </c>
    </row>
    <row r="2547" spans="10:13" x14ac:dyDescent="0.6">
      <c r="J2547" s="311">
        <v>0</v>
      </c>
      <c r="K2547" s="546">
        <v>-4.0899999999999999E-2</v>
      </c>
      <c r="L2547" s="546">
        <v>-2.9399999999999999E-2</v>
      </c>
      <c r="M2547" s="546">
        <v>-1.2200000000000001E-2</v>
      </c>
    </row>
    <row r="2548" spans="10:13" x14ac:dyDescent="0.6">
      <c r="J2548" s="311">
        <v>0</v>
      </c>
      <c r="K2548" s="546">
        <v>-4.0899999999999999E-2</v>
      </c>
      <c r="L2548" s="546">
        <v>-2.9399999999999999E-2</v>
      </c>
      <c r="M2548" s="546">
        <v>-1.2200000000000001E-2</v>
      </c>
    </row>
    <row r="2549" spans="10:13" x14ac:dyDescent="0.6">
      <c r="J2549" s="311">
        <v>0</v>
      </c>
      <c r="K2549" s="546">
        <v>-4.0899999999999999E-2</v>
      </c>
      <c r="L2549" s="546">
        <v>-2.9399999999999999E-2</v>
      </c>
      <c r="M2549" s="546">
        <v>-1.2200000000000001E-2</v>
      </c>
    </row>
    <row r="2550" spans="10:13" x14ac:dyDescent="0.6">
      <c r="J2550" s="311">
        <v>0</v>
      </c>
      <c r="K2550" s="546">
        <v>-4.0899999999999999E-2</v>
      </c>
      <c r="L2550" s="546">
        <v>-2.9399999999999999E-2</v>
      </c>
      <c r="M2550" s="546">
        <v>-1.2200000000000001E-2</v>
      </c>
    </row>
    <row r="2551" spans="10:13" x14ac:dyDescent="0.6">
      <c r="J2551" s="311">
        <v>0</v>
      </c>
      <c r="K2551" s="546">
        <v>-4.0899999999999999E-2</v>
      </c>
      <c r="L2551" s="546">
        <v>-2.9399999999999999E-2</v>
      </c>
      <c r="M2551" s="546">
        <v>-1.2200000000000001E-2</v>
      </c>
    </row>
    <row r="2552" spans="10:13" x14ac:dyDescent="0.6">
      <c r="J2552" s="311">
        <v>0</v>
      </c>
      <c r="K2552" s="546">
        <v>-4.0899999999999999E-2</v>
      </c>
      <c r="L2552" s="546">
        <v>-2.9399999999999999E-2</v>
      </c>
      <c r="M2552" s="546">
        <v>-1.2200000000000001E-2</v>
      </c>
    </row>
    <row r="2553" spans="10:13" x14ac:dyDescent="0.6">
      <c r="J2553" s="311">
        <v>0</v>
      </c>
      <c r="K2553" s="546">
        <v>-4.0899999999999999E-2</v>
      </c>
      <c r="L2553" s="546">
        <v>-2.9399999999999999E-2</v>
      </c>
      <c r="M2553" s="546">
        <v>-1.2200000000000001E-2</v>
      </c>
    </row>
    <row r="2554" spans="10:13" x14ac:dyDescent="0.6">
      <c r="J2554" s="311">
        <v>0</v>
      </c>
      <c r="K2554" s="546">
        <v>-4.0899999999999999E-2</v>
      </c>
      <c r="L2554" s="546">
        <v>-2.9399999999999999E-2</v>
      </c>
      <c r="M2554" s="546">
        <v>-1.2200000000000001E-2</v>
      </c>
    </row>
    <row r="2555" spans="10:13" x14ac:dyDescent="0.6">
      <c r="J2555" s="311">
        <v>0</v>
      </c>
      <c r="K2555" s="546">
        <v>-4.0899999999999999E-2</v>
      </c>
      <c r="L2555" s="546">
        <v>-2.9399999999999999E-2</v>
      </c>
      <c r="M2555" s="546">
        <v>-1.2200000000000001E-2</v>
      </c>
    </row>
    <row r="2556" spans="10:13" x14ac:dyDescent="0.6">
      <c r="J2556" s="311">
        <v>0</v>
      </c>
      <c r="K2556" s="546">
        <v>-4.0899999999999999E-2</v>
      </c>
      <c r="L2556" s="546">
        <v>-2.9399999999999999E-2</v>
      </c>
      <c r="M2556" s="546">
        <v>-1.2200000000000001E-2</v>
      </c>
    </row>
    <row r="2557" spans="10:13" x14ac:dyDescent="0.6">
      <c r="J2557" s="311">
        <v>0</v>
      </c>
      <c r="K2557" s="546">
        <v>-4.0899999999999999E-2</v>
      </c>
      <c r="L2557" s="546">
        <v>-2.9399999999999999E-2</v>
      </c>
      <c r="M2557" s="546">
        <v>-1.2200000000000001E-2</v>
      </c>
    </row>
    <row r="2558" spans="10:13" x14ac:dyDescent="0.6">
      <c r="J2558" s="311">
        <v>0</v>
      </c>
      <c r="K2558" s="546">
        <v>-4.0899999999999999E-2</v>
      </c>
      <c r="L2558" s="546">
        <v>-2.9399999999999999E-2</v>
      </c>
      <c r="M2558" s="546">
        <v>-1.2200000000000001E-2</v>
      </c>
    </row>
    <row r="2559" spans="10:13" x14ac:dyDescent="0.6">
      <c r="J2559" s="311">
        <v>0</v>
      </c>
      <c r="K2559" s="546">
        <v>-4.0899999999999999E-2</v>
      </c>
      <c r="L2559" s="546">
        <v>-2.9399999999999999E-2</v>
      </c>
      <c r="M2559" s="546">
        <v>-1.2200000000000001E-2</v>
      </c>
    </row>
    <row r="2560" spans="10:13" x14ac:dyDescent="0.6">
      <c r="J2560" s="311">
        <v>0</v>
      </c>
      <c r="K2560" s="546">
        <v>-4.0899999999999999E-2</v>
      </c>
      <c r="L2560" s="546">
        <v>-2.9399999999999999E-2</v>
      </c>
      <c r="M2560" s="546">
        <v>-1.2200000000000001E-2</v>
      </c>
    </row>
    <row r="2561" spans="10:13" x14ac:dyDescent="0.6">
      <c r="J2561" s="311">
        <v>0</v>
      </c>
      <c r="K2561" s="546">
        <v>-4.0899999999999999E-2</v>
      </c>
      <c r="L2561" s="546">
        <v>-2.9399999999999999E-2</v>
      </c>
      <c r="M2561" s="546">
        <v>-1.2200000000000001E-2</v>
      </c>
    </row>
    <row r="2562" spans="10:13" x14ac:dyDescent="0.6">
      <c r="J2562" s="311">
        <v>0</v>
      </c>
      <c r="K2562" s="546">
        <v>-4.0899999999999999E-2</v>
      </c>
      <c r="L2562" s="546">
        <v>-2.9399999999999999E-2</v>
      </c>
      <c r="M2562" s="546">
        <v>-1.2200000000000001E-2</v>
      </c>
    </row>
    <row r="2563" spans="10:13" x14ac:dyDescent="0.6">
      <c r="J2563" s="311">
        <v>0</v>
      </c>
      <c r="K2563" s="546">
        <v>-4.0899999999999999E-2</v>
      </c>
      <c r="L2563" s="546">
        <v>-2.9399999999999999E-2</v>
      </c>
      <c r="M2563" s="546">
        <v>-1.2200000000000001E-2</v>
      </c>
    </row>
    <row r="2564" spans="10:13" x14ac:dyDescent="0.6">
      <c r="J2564" s="311">
        <v>0</v>
      </c>
      <c r="K2564" s="546">
        <v>-4.0899999999999999E-2</v>
      </c>
      <c r="L2564" s="546">
        <v>-2.9399999999999999E-2</v>
      </c>
      <c r="M2564" s="546">
        <v>-1.2200000000000001E-2</v>
      </c>
    </row>
    <row r="2565" spans="10:13" x14ac:dyDescent="0.6">
      <c r="J2565" s="311">
        <v>0</v>
      </c>
      <c r="K2565" s="546">
        <v>-4.0899999999999999E-2</v>
      </c>
      <c r="L2565" s="546">
        <v>-2.9399999999999999E-2</v>
      </c>
      <c r="M2565" s="546">
        <v>-1.2200000000000001E-2</v>
      </c>
    </row>
    <row r="2566" spans="10:13" x14ac:dyDescent="0.6">
      <c r="J2566" s="311">
        <v>0</v>
      </c>
      <c r="K2566" s="546">
        <v>-4.0899999999999999E-2</v>
      </c>
      <c r="L2566" s="546">
        <v>-2.9399999999999999E-2</v>
      </c>
      <c r="M2566" s="546">
        <v>-1.2200000000000001E-2</v>
      </c>
    </row>
    <row r="2567" spans="10:13" x14ac:dyDescent="0.6">
      <c r="J2567" s="311">
        <v>0</v>
      </c>
      <c r="K2567" s="546">
        <v>-4.0899999999999999E-2</v>
      </c>
      <c r="L2567" s="546">
        <v>-2.9399999999999999E-2</v>
      </c>
      <c r="M2567" s="546">
        <v>-1.2200000000000001E-2</v>
      </c>
    </row>
    <row r="2568" spans="10:13" x14ac:dyDescent="0.6">
      <c r="J2568" s="311">
        <v>0</v>
      </c>
      <c r="K2568" s="546">
        <v>-4.0899999999999999E-2</v>
      </c>
      <c r="L2568" s="546">
        <v>-2.9399999999999999E-2</v>
      </c>
      <c r="M2568" s="546">
        <v>-1.2200000000000001E-2</v>
      </c>
    </row>
    <row r="2569" spans="10:13" x14ac:dyDescent="0.6">
      <c r="J2569" s="311">
        <v>0</v>
      </c>
      <c r="K2569" s="546">
        <v>-4.0899999999999999E-2</v>
      </c>
      <c r="L2569" s="546">
        <v>-2.9399999999999999E-2</v>
      </c>
      <c r="M2569" s="546">
        <v>-1.2200000000000001E-2</v>
      </c>
    </row>
    <row r="2570" spans="10:13" x14ac:dyDescent="0.6">
      <c r="J2570" s="311">
        <v>0</v>
      </c>
      <c r="K2570" s="546">
        <v>-4.0899999999999999E-2</v>
      </c>
      <c r="L2570" s="546">
        <v>-2.9399999999999999E-2</v>
      </c>
      <c r="M2570" s="546">
        <v>-1.2200000000000001E-2</v>
      </c>
    </row>
    <row r="2571" spans="10:13" x14ac:dyDescent="0.6">
      <c r="J2571" s="311">
        <v>0</v>
      </c>
      <c r="K2571" s="546">
        <v>-4.0899999999999999E-2</v>
      </c>
      <c r="L2571" s="546">
        <v>-2.9399999999999999E-2</v>
      </c>
      <c r="M2571" s="546">
        <v>-1.2200000000000001E-2</v>
      </c>
    </row>
    <row r="2572" spans="10:13" x14ac:dyDescent="0.6">
      <c r="J2572" s="311">
        <v>0</v>
      </c>
      <c r="K2572" s="546">
        <v>-4.0899999999999999E-2</v>
      </c>
      <c r="L2572" s="546">
        <v>-2.9399999999999999E-2</v>
      </c>
      <c r="M2572" s="546">
        <v>-1.2200000000000001E-2</v>
      </c>
    </row>
    <row r="2573" spans="10:13" x14ac:dyDescent="0.6">
      <c r="J2573" s="311">
        <v>0</v>
      </c>
      <c r="K2573" s="546">
        <v>-4.0899999999999999E-2</v>
      </c>
      <c r="L2573" s="546">
        <v>-2.9399999999999999E-2</v>
      </c>
      <c r="M2573" s="546">
        <v>-1.2200000000000001E-2</v>
      </c>
    </row>
    <row r="2574" spans="10:13" x14ac:dyDescent="0.6">
      <c r="J2574" s="311">
        <v>0</v>
      </c>
      <c r="K2574" s="546">
        <v>-4.0899999999999999E-2</v>
      </c>
      <c r="L2574" s="546">
        <v>-2.9399999999999999E-2</v>
      </c>
      <c r="M2574" s="546">
        <v>-1.2200000000000001E-2</v>
      </c>
    </row>
    <row r="2575" spans="10:13" x14ac:dyDescent="0.6">
      <c r="J2575" s="311">
        <v>0</v>
      </c>
      <c r="K2575" s="546">
        <v>-4.0899999999999999E-2</v>
      </c>
      <c r="L2575" s="546">
        <v>-2.9399999999999999E-2</v>
      </c>
      <c r="M2575" s="546">
        <v>-1.2200000000000001E-2</v>
      </c>
    </row>
    <row r="2576" spans="10:13" x14ac:dyDescent="0.6">
      <c r="J2576" s="311">
        <v>0</v>
      </c>
      <c r="K2576" s="546">
        <v>-4.0899999999999999E-2</v>
      </c>
      <c r="L2576" s="546">
        <v>-2.9399999999999999E-2</v>
      </c>
      <c r="M2576" s="546">
        <v>-1.2200000000000001E-2</v>
      </c>
    </row>
    <row r="2577" spans="10:13" x14ac:dyDescent="0.6">
      <c r="J2577" s="311">
        <v>0</v>
      </c>
      <c r="K2577" s="546">
        <v>-4.0899999999999999E-2</v>
      </c>
      <c r="L2577" s="546">
        <v>-2.9399999999999999E-2</v>
      </c>
      <c r="M2577" s="546">
        <v>-1.2200000000000001E-2</v>
      </c>
    </row>
    <row r="2578" spans="10:13" x14ac:dyDescent="0.6">
      <c r="J2578" s="311">
        <v>0</v>
      </c>
      <c r="K2578" s="546">
        <v>-4.0899999999999999E-2</v>
      </c>
      <c r="L2578" s="546">
        <v>-2.9399999999999999E-2</v>
      </c>
      <c r="M2578" s="546">
        <v>-1.2200000000000001E-2</v>
      </c>
    </row>
    <row r="2579" spans="10:13" x14ac:dyDescent="0.6">
      <c r="J2579" s="311">
        <v>0</v>
      </c>
      <c r="K2579" s="546">
        <v>-4.0899999999999999E-2</v>
      </c>
      <c r="L2579" s="546">
        <v>-2.9399999999999999E-2</v>
      </c>
      <c r="M2579" s="546">
        <v>-1.2200000000000001E-2</v>
      </c>
    </row>
    <row r="2580" spans="10:13" x14ac:dyDescent="0.6">
      <c r="J2580" s="311">
        <v>0</v>
      </c>
      <c r="K2580" s="546">
        <v>-4.0899999999999999E-2</v>
      </c>
      <c r="L2580" s="546">
        <v>-2.9399999999999999E-2</v>
      </c>
      <c r="M2580" s="546">
        <v>-1.2200000000000001E-2</v>
      </c>
    </row>
    <row r="2581" spans="10:13" x14ac:dyDescent="0.6">
      <c r="J2581" s="311">
        <v>0</v>
      </c>
      <c r="K2581" s="546">
        <v>-4.0899999999999999E-2</v>
      </c>
      <c r="L2581" s="546">
        <v>-2.9399999999999999E-2</v>
      </c>
      <c r="M2581" s="546">
        <v>-1.2200000000000001E-2</v>
      </c>
    </row>
    <row r="2582" spans="10:13" x14ac:dyDescent="0.6">
      <c r="J2582" s="311">
        <v>0</v>
      </c>
      <c r="K2582" s="546">
        <v>-4.0899999999999999E-2</v>
      </c>
      <c r="L2582" s="546">
        <v>-2.9399999999999999E-2</v>
      </c>
      <c r="M2582" s="546">
        <v>-1.2200000000000001E-2</v>
      </c>
    </row>
    <row r="2583" spans="10:13" x14ac:dyDescent="0.6">
      <c r="J2583" s="311">
        <v>0</v>
      </c>
      <c r="K2583" s="546">
        <v>-4.0899999999999999E-2</v>
      </c>
      <c r="L2583" s="546">
        <v>-2.9399999999999999E-2</v>
      </c>
      <c r="M2583" s="546">
        <v>-1.2200000000000001E-2</v>
      </c>
    </row>
    <row r="2584" spans="10:13" x14ac:dyDescent="0.6">
      <c r="J2584" s="311">
        <v>0</v>
      </c>
      <c r="K2584" s="546">
        <v>-4.0899999999999999E-2</v>
      </c>
      <c r="L2584" s="546">
        <v>-2.9399999999999999E-2</v>
      </c>
      <c r="M2584" s="546">
        <v>-1.2200000000000001E-2</v>
      </c>
    </row>
    <row r="2585" spans="10:13" x14ac:dyDescent="0.6">
      <c r="J2585" s="311">
        <v>0</v>
      </c>
      <c r="K2585" s="546">
        <v>-4.0899999999999999E-2</v>
      </c>
      <c r="L2585" s="546">
        <v>-2.9399999999999999E-2</v>
      </c>
      <c r="M2585" s="546">
        <v>-1.2200000000000001E-2</v>
      </c>
    </row>
    <row r="2586" spans="10:13" x14ac:dyDescent="0.6">
      <c r="J2586" s="311">
        <v>0</v>
      </c>
      <c r="K2586" s="546">
        <v>-4.0899999999999999E-2</v>
      </c>
      <c r="L2586" s="546">
        <v>-2.9399999999999999E-2</v>
      </c>
      <c r="M2586" s="546">
        <v>-1.2200000000000001E-2</v>
      </c>
    </row>
    <row r="2587" spans="10:13" x14ac:dyDescent="0.6">
      <c r="J2587" s="311">
        <v>0</v>
      </c>
      <c r="K2587" s="546">
        <v>-4.0899999999999999E-2</v>
      </c>
      <c r="L2587" s="546">
        <v>-2.9399999999999999E-2</v>
      </c>
      <c r="M2587" s="546">
        <v>-1.2200000000000001E-2</v>
      </c>
    </row>
    <row r="2588" spans="10:13" x14ac:dyDescent="0.6">
      <c r="J2588" s="311">
        <v>0</v>
      </c>
      <c r="K2588" s="546">
        <v>-4.0899999999999999E-2</v>
      </c>
      <c r="L2588" s="546">
        <v>-2.9399999999999999E-2</v>
      </c>
      <c r="M2588" s="546">
        <v>-1.2200000000000001E-2</v>
      </c>
    </row>
    <row r="2589" spans="10:13" x14ac:dyDescent="0.6">
      <c r="J2589" s="311">
        <v>0</v>
      </c>
      <c r="K2589" s="546">
        <v>-4.0899999999999999E-2</v>
      </c>
      <c r="L2589" s="546">
        <v>-2.9399999999999999E-2</v>
      </c>
      <c r="M2589" s="546">
        <v>-1.2200000000000001E-2</v>
      </c>
    </row>
    <row r="2590" spans="10:13" x14ac:dyDescent="0.6">
      <c r="J2590" s="311">
        <v>0</v>
      </c>
      <c r="K2590" s="546">
        <v>-4.0899999999999999E-2</v>
      </c>
      <c r="L2590" s="546">
        <v>-2.9399999999999999E-2</v>
      </c>
      <c r="M2590" s="546">
        <v>-1.2200000000000001E-2</v>
      </c>
    </row>
    <row r="2591" spans="10:13" x14ac:dyDescent="0.6">
      <c r="J2591" s="311">
        <v>0</v>
      </c>
      <c r="K2591" s="546">
        <v>-4.0899999999999999E-2</v>
      </c>
      <c r="L2591" s="546">
        <v>-2.9399999999999999E-2</v>
      </c>
      <c r="M2591" s="546">
        <v>-1.2200000000000001E-2</v>
      </c>
    </row>
    <row r="2592" spans="10:13" x14ac:dyDescent="0.6">
      <c r="J2592" s="311">
        <v>0</v>
      </c>
      <c r="K2592" s="546">
        <v>-4.0899999999999999E-2</v>
      </c>
      <c r="L2592" s="546">
        <v>-2.9399999999999999E-2</v>
      </c>
      <c r="M2592" s="546">
        <v>-1.2200000000000001E-2</v>
      </c>
    </row>
    <row r="2593" spans="10:13" x14ac:dyDescent="0.6">
      <c r="J2593" s="311">
        <v>0</v>
      </c>
      <c r="K2593" s="546">
        <v>-4.0899999999999999E-2</v>
      </c>
      <c r="L2593" s="546">
        <v>-2.9399999999999999E-2</v>
      </c>
      <c r="M2593" s="546">
        <v>-1.2200000000000001E-2</v>
      </c>
    </row>
    <row r="2594" spans="10:13" x14ac:dyDescent="0.6">
      <c r="J2594" s="311">
        <v>0</v>
      </c>
      <c r="K2594" s="546">
        <v>-4.0899999999999999E-2</v>
      </c>
      <c r="L2594" s="546">
        <v>-2.9399999999999999E-2</v>
      </c>
      <c r="M2594" s="546">
        <v>-1.2200000000000001E-2</v>
      </c>
    </row>
    <row r="2595" spans="10:13" x14ac:dyDescent="0.6">
      <c r="J2595" s="311">
        <v>0</v>
      </c>
      <c r="K2595" s="546">
        <v>-4.0899999999999999E-2</v>
      </c>
      <c r="L2595" s="546">
        <v>-2.9399999999999999E-2</v>
      </c>
      <c r="M2595" s="546">
        <v>-1.2200000000000001E-2</v>
      </c>
    </row>
    <row r="2596" spans="10:13" x14ac:dyDescent="0.6">
      <c r="J2596" s="311">
        <v>0</v>
      </c>
      <c r="K2596" s="546">
        <v>-4.0899999999999999E-2</v>
      </c>
      <c r="L2596" s="546">
        <v>-2.9399999999999999E-2</v>
      </c>
      <c r="M2596" s="546">
        <v>-1.2200000000000001E-2</v>
      </c>
    </row>
    <row r="2597" spans="10:13" x14ac:dyDescent="0.6">
      <c r="J2597" s="311">
        <v>0</v>
      </c>
      <c r="K2597" s="546">
        <v>-4.0899999999999999E-2</v>
      </c>
      <c r="L2597" s="546">
        <v>-2.9399999999999999E-2</v>
      </c>
      <c r="M2597" s="546">
        <v>-1.2200000000000001E-2</v>
      </c>
    </row>
    <row r="2598" spans="10:13" x14ac:dyDescent="0.6">
      <c r="J2598" s="311">
        <v>0</v>
      </c>
      <c r="K2598" s="546">
        <v>-4.0899999999999999E-2</v>
      </c>
      <c r="L2598" s="546">
        <v>-2.9399999999999999E-2</v>
      </c>
      <c r="M2598" s="546">
        <v>-1.2200000000000001E-2</v>
      </c>
    </row>
    <row r="2599" spans="10:13" x14ac:dyDescent="0.6">
      <c r="J2599" s="311">
        <v>0</v>
      </c>
      <c r="K2599" s="546">
        <v>-4.0899999999999999E-2</v>
      </c>
      <c r="L2599" s="546">
        <v>-2.9399999999999999E-2</v>
      </c>
      <c r="M2599" s="546">
        <v>-1.2200000000000001E-2</v>
      </c>
    </row>
    <row r="2600" spans="10:13" x14ac:dyDescent="0.6">
      <c r="J2600" s="311">
        <v>0</v>
      </c>
      <c r="K2600" s="546">
        <v>-4.0899999999999999E-2</v>
      </c>
      <c r="L2600" s="546">
        <v>-2.9399999999999999E-2</v>
      </c>
      <c r="M2600" s="546">
        <v>-1.2200000000000001E-2</v>
      </c>
    </row>
    <row r="2601" spans="10:13" x14ac:dyDescent="0.6">
      <c r="J2601" s="311">
        <v>0</v>
      </c>
      <c r="K2601" s="546">
        <v>-4.0899999999999999E-2</v>
      </c>
      <c r="L2601" s="546">
        <v>-2.9399999999999999E-2</v>
      </c>
      <c r="M2601" s="546">
        <v>-1.2200000000000001E-2</v>
      </c>
    </row>
    <row r="2602" spans="10:13" x14ac:dyDescent="0.6">
      <c r="J2602" s="311">
        <v>0</v>
      </c>
      <c r="K2602" s="546">
        <v>-4.0899999999999999E-2</v>
      </c>
      <c r="L2602" s="546">
        <v>-2.9399999999999999E-2</v>
      </c>
      <c r="M2602" s="546">
        <v>-1.2200000000000001E-2</v>
      </c>
    </row>
    <row r="2603" spans="10:13" x14ac:dyDescent="0.6">
      <c r="J2603" s="311">
        <v>0</v>
      </c>
      <c r="K2603" s="546">
        <v>-4.0899999999999999E-2</v>
      </c>
      <c r="L2603" s="546">
        <v>-2.9399999999999999E-2</v>
      </c>
      <c r="M2603" s="546">
        <v>-1.2200000000000001E-2</v>
      </c>
    </row>
    <row r="2604" spans="10:13" x14ac:dyDescent="0.6">
      <c r="J2604" s="311">
        <v>0</v>
      </c>
      <c r="K2604" s="546">
        <v>-4.0899999999999999E-2</v>
      </c>
      <c r="L2604" s="546">
        <v>-2.9399999999999999E-2</v>
      </c>
      <c r="M2604" s="546">
        <v>-1.2200000000000001E-2</v>
      </c>
    </row>
    <row r="2605" spans="10:13" x14ac:dyDescent="0.6">
      <c r="J2605" s="311">
        <v>0</v>
      </c>
      <c r="K2605" s="546">
        <v>-4.0899999999999999E-2</v>
      </c>
      <c r="L2605" s="546">
        <v>-2.9399999999999999E-2</v>
      </c>
      <c r="M2605" s="546">
        <v>-1.2200000000000001E-2</v>
      </c>
    </row>
    <row r="2606" spans="10:13" x14ac:dyDescent="0.6">
      <c r="J2606" s="311">
        <v>0</v>
      </c>
      <c r="K2606" s="546">
        <v>-4.0899999999999999E-2</v>
      </c>
      <c r="L2606" s="546">
        <v>-2.9399999999999999E-2</v>
      </c>
      <c r="M2606" s="546">
        <v>-1.2200000000000001E-2</v>
      </c>
    </row>
    <row r="2607" spans="10:13" x14ac:dyDescent="0.6">
      <c r="J2607" s="311">
        <v>0</v>
      </c>
      <c r="K2607" s="546">
        <v>-4.0899999999999999E-2</v>
      </c>
      <c r="L2607" s="546">
        <v>-2.9399999999999999E-2</v>
      </c>
      <c r="M2607" s="546">
        <v>-1.2200000000000001E-2</v>
      </c>
    </row>
    <row r="2608" spans="10:13" x14ac:dyDescent="0.6">
      <c r="J2608" s="311">
        <v>0</v>
      </c>
      <c r="K2608" s="546">
        <v>-4.0899999999999999E-2</v>
      </c>
      <c r="L2608" s="546">
        <v>-2.9399999999999999E-2</v>
      </c>
      <c r="M2608" s="546">
        <v>-1.2200000000000001E-2</v>
      </c>
    </row>
    <row r="2609" spans="10:13" x14ac:dyDescent="0.6">
      <c r="J2609" s="311">
        <v>0</v>
      </c>
      <c r="K2609" s="546">
        <v>-4.0899999999999999E-2</v>
      </c>
      <c r="L2609" s="546">
        <v>-2.9399999999999999E-2</v>
      </c>
      <c r="M2609" s="546">
        <v>-1.2200000000000001E-2</v>
      </c>
    </row>
    <row r="2610" spans="10:13" x14ac:dyDescent="0.6">
      <c r="J2610" s="311">
        <v>0</v>
      </c>
      <c r="K2610" s="546">
        <v>-4.0899999999999999E-2</v>
      </c>
      <c r="L2610" s="546">
        <v>-2.9399999999999999E-2</v>
      </c>
      <c r="M2610" s="546">
        <v>-1.2200000000000001E-2</v>
      </c>
    </row>
    <row r="2611" spans="10:13" x14ac:dyDescent="0.6">
      <c r="J2611" s="311">
        <v>0</v>
      </c>
      <c r="K2611" s="546">
        <v>-4.0899999999999999E-2</v>
      </c>
      <c r="L2611" s="546">
        <v>-2.9399999999999999E-2</v>
      </c>
      <c r="M2611" s="546">
        <v>-1.2200000000000001E-2</v>
      </c>
    </row>
    <row r="2612" spans="10:13" x14ac:dyDescent="0.6">
      <c r="J2612" s="311">
        <v>0</v>
      </c>
      <c r="K2612" s="546">
        <v>-4.0899999999999999E-2</v>
      </c>
      <c r="L2612" s="546">
        <v>-2.9399999999999999E-2</v>
      </c>
      <c r="M2612" s="546">
        <v>-1.2200000000000001E-2</v>
      </c>
    </row>
    <row r="2613" spans="10:13" x14ac:dyDescent="0.6">
      <c r="J2613" s="311">
        <v>0</v>
      </c>
      <c r="K2613" s="546">
        <v>-4.0899999999999999E-2</v>
      </c>
      <c r="L2613" s="546">
        <v>-2.9399999999999999E-2</v>
      </c>
      <c r="M2613" s="546">
        <v>-1.2200000000000001E-2</v>
      </c>
    </row>
    <row r="2614" spans="10:13" x14ac:dyDescent="0.6">
      <c r="J2614" s="311">
        <v>0</v>
      </c>
      <c r="K2614" s="546">
        <v>-4.0899999999999999E-2</v>
      </c>
      <c r="L2614" s="546">
        <v>-2.9399999999999999E-2</v>
      </c>
      <c r="M2614" s="546">
        <v>-1.2200000000000001E-2</v>
      </c>
    </row>
    <row r="2615" spans="10:13" x14ac:dyDescent="0.6">
      <c r="J2615" s="311">
        <v>0</v>
      </c>
      <c r="K2615" s="546">
        <v>-4.0899999999999999E-2</v>
      </c>
      <c r="L2615" s="546">
        <v>-2.9399999999999999E-2</v>
      </c>
      <c r="M2615" s="546">
        <v>-1.2200000000000001E-2</v>
      </c>
    </row>
    <row r="2616" spans="10:13" x14ac:dyDescent="0.6">
      <c r="J2616" s="311">
        <v>0</v>
      </c>
      <c r="K2616" s="546">
        <v>-4.0899999999999999E-2</v>
      </c>
      <c r="L2616" s="546">
        <v>-2.9399999999999999E-2</v>
      </c>
      <c r="M2616" s="546">
        <v>-1.2200000000000001E-2</v>
      </c>
    </row>
    <row r="2617" spans="10:13" x14ac:dyDescent="0.6">
      <c r="J2617" s="311">
        <v>0</v>
      </c>
      <c r="K2617" s="546">
        <v>-4.0899999999999999E-2</v>
      </c>
      <c r="L2617" s="546">
        <v>-2.9399999999999999E-2</v>
      </c>
      <c r="M2617" s="546">
        <v>-1.2200000000000001E-2</v>
      </c>
    </row>
    <row r="2618" spans="10:13" x14ac:dyDescent="0.6">
      <c r="J2618" s="311">
        <v>0</v>
      </c>
      <c r="K2618" s="546">
        <v>-4.0899999999999999E-2</v>
      </c>
      <c r="L2618" s="546">
        <v>-2.9399999999999999E-2</v>
      </c>
      <c r="M2618" s="546">
        <v>-1.2200000000000001E-2</v>
      </c>
    </row>
    <row r="2619" spans="10:13" x14ac:dyDescent="0.6">
      <c r="J2619" s="311">
        <v>0</v>
      </c>
      <c r="K2619" s="546">
        <v>-4.0899999999999999E-2</v>
      </c>
      <c r="L2619" s="546">
        <v>-2.9399999999999999E-2</v>
      </c>
      <c r="M2619" s="546">
        <v>-1.2200000000000001E-2</v>
      </c>
    </row>
    <row r="2620" spans="10:13" x14ac:dyDescent="0.6">
      <c r="J2620" s="311">
        <v>0</v>
      </c>
      <c r="K2620" s="546">
        <v>-4.0899999999999999E-2</v>
      </c>
      <c r="L2620" s="546">
        <v>-2.9399999999999999E-2</v>
      </c>
      <c r="M2620" s="546">
        <v>-1.2200000000000001E-2</v>
      </c>
    </row>
    <row r="2621" spans="10:13" x14ac:dyDescent="0.6">
      <c r="J2621" s="311">
        <v>0</v>
      </c>
      <c r="K2621" s="546">
        <v>-4.0899999999999999E-2</v>
      </c>
      <c r="L2621" s="546">
        <v>-2.9399999999999999E-2</v>
      </c>
      <c r="M2621" s="546">
        <v>-1.2200000000000001E-2</v>
      </c>
    </row>
    <row r="2622" spans="10:13" x14ac:dyDescent="0.6">
      <c r="J2622" s="311">
        <v>0</v>
      </c>
      <c r="K2622" s="546">
        <v>-4.0899999999999999E-2</v>
      </c>
      <c r="L2622" s="546">
        <v>-2.9399999999999999E-2</v>
      </c>
      <c r="M2622" s="546">
        <v>-1.2200000000000001E-2</v>
      </c>
    </row>
    <row r="2623" spans="10:13" x14ac:dyDescent="0.6">
      <c r="J2623" s="311">
        <v>0</v>
      </c>
      <c r="K2623" s="546">
        <v>-4.0899999999999999E-2</v>
      </c>
      <c r="L2623" s="546">
        <v>-2.9399999999999999E-2</v>
      </c>
      <c r="M2623" s="546">
        <v>-1.2200000000000001E-2</v>
      </c>
    </row>
    <row r="2624" spans="10:13" x14ac:dyDescent="0.6">
      <c r="J2624" s="311">
        <v>0</v>
      </c>
      <c r="K2624" s="546">
        <v>-4.0899999999999999E-2</v>
      </c>
      <c r="L2624" s="546">
        <v>-2.9399999999999999E-2</v>
      </c>
      <c r="M2624" s="546">
        <v>-1.2200000000000001E-2</v>
      </c>
    </row>
    <row r="2625" spans="10:13" x14ac:dyDescent="0.6">
      <c r="J2625" s="311">
        <v>0</v>
      </c>
      <c r="K2625" s="546">
        <v>-4.0899999999999999E-2</v>
      </c>
      <c r="L2625" s="546">
        <v>-2.9399999999999999E-2</v>
      </c>
      <c r="M2625" s="546">
        <v>-1.2200000000000001E-2</v>
      </c>
    </row>
    <row r="2626" spans="10:13" x14ac:dyDescent="0.6">
      <c r="J2626" s="311">
        <v>0</v>
      </c>
      <c r="K2626" s="546">
        <v>-4.0899999999999999E-2</v>
      </c>
      <c r="L2626" s="546">
        <v>-2.9399999999999999E-2</v>
      </c>
      <c r="M2626" s="546">
        <v>-1.2200000000000001E-2</v>
      </c>
    </row>
    <row r="2627" spans="10:13" x14ac:dyDescent="0.6">
      <c r="J2627" s="311">
        <v>0</v>
      </c>
      <c r="K2627" s="546">
        <v>-4.0899999999999999E-2</v>
      </c>
      <c r="L2627" s="546">
        <v>-2.9399999999999999E-2</v>
      </c>
      <c r="M2627" s="546">
        <v>-1.2200000000000001E-2</v>
      </c>
    </row>
    <row r="2628" spans="10:13" x14ac:dyDescent="0.6">
      <c r="J2628" s="311">
        <v>0</v>
      </c>
      <c r="K2628" s="546">
        <v>-4.0899999999999999E-2</v>
      </c>
      <c r="L2628" s="546">
        <v>-2.9399999999999999E-2</v>
      </c>
      <c r="M2628" s="546">
        <v>-1.2200000000000001E-2</v>
      </c>
    </row>
    <row r="2629" spans="10:13" x14ac:dyDescent="0.6">
      <c r="J2629" s="311">
        <v>0</v>
      </c>
      <c r="K2629" s="546">
        <v>-4.0899999999999999E-2</v>
      </c>
      <c r="L2629" s="546">
        <v>-2.9399999999999999E-2</v>
      </c>
      <c r="M2629" s="546">
        <v>-1.2200000000000001E-2</v>
      </c>
    </row>
    <row r="2630" spans="10:13" x14ac:dyDescent="0.6">
      <c r="J2630" s="311">
        <v>0</v>
      </c>
      <c r="K2630" s="546">
        <v>-4.0899999999999999E-2</v>
      </c>
      <c r="L2630" s="546">
        <v>-2.9399999999999999E-2</v>
      </c>
      <c r="M2630" s="546">
        <v>-1.2200000000000001E-2</v>
      </c>
    </row>
    <row r="2631" spans="10:13" x14ac:dyDescent="0.6">
      <c r="J2631" s="311">
        <v>0</v>
      </c>
      <c r="K2631" s="546">
        <v>-4.0899999999999999E-2</v>
      </c>
      <c r="L2631" s="546">
        <v>-2.9399999999999999E-2</v>
      </c>
      <c r="M2631" s="546">
        <v>-1.2200000000000001E-2</v>
      </c>
    </row>
    <row r="2632" spans="10:13" x14ac:dyDescent="0.6">
      <c r="J2632" s="311">
        <v>0</v>
      </c>
      <c r="K2632" s="546">
        <v>-4.0899999999999999E-2</v>
      </c>
      <c r="L2632" s="546">
        <v>-2.9399999999999999E-2</v>
      </c>
      <c r="M2632" s="546">
        <v>-1.2200000000000001E-2</v>
      </c>
    </row>
    <row r="2633" spans="10:13" x14ac:dyDescent="0.6">
      <c r="J2633" s="311">
        <v>0</v>
      </c>
      <c r="K2633" s="546">
        <v>-4.0899999999999999E-2</v>
      </c>
      <c r="L2633" s="546">
        <v>-2.9399999999999999E-2</v>
      </c>
      <c r="M2633" s="546">
        <v>-1.2200000000000001E-2</v>
      </c>
    </row>
    <row r="2634" spans="10:13" x14ac:dyDescent="0.6">
      <c r="J2634" s="311">
        <v>0</v>
      </c>
      <c r="K2634" s="546">
        <v>-4.0899999999999999E-2</v>
      </c>
      <c r="L2634" s="546">
        <v>-2.9399999999999999E-2</v>
      </c>
      <c r="M2634" s="546">
        <v>-1.2200000000000001E-2</v>
      </c>
    </row>
    <row r="2635" spans="10:13" x14ac:dyDescent="0.6">
      <c r="J2635" s="311">
        <v>0</v>
      </c>
      <c r="K2635" s="546">
        <v>-4.0899999999999999E-2</v>
      </c>
      <c r="L2635" s="546">
        <v>-2.9399999999999999E-2</v>
      </c>
      <c r="M2635" s="546">
        <v>-1.2200000000000001E-2</v>
      </c>
    </row>
    <row r="2636" spans="10:13" x14ac:dyDescent="0.6">
      <c r="J2636" s="311">
        <v>0</v>
      </c>
      <c r="K2636" s="546">
        <v>-4.0899999999999999E-2</v>
      </c>
      <c r="L2636" s="546">
        <v>-2.9399999999999999E-2</v>
      </c>
      <c r="M2636" s="546">
        <v>-1.2200000000000001E-2</v>
      </c>
    </row>
    <row r="2637" spans="10:13" x14ac:dyDescent="0.6">
      <c r="J2637" s="311">
        <v>0</v>
      </c>
      <c r="K2637" s="546">
        <v>-4.0899999999999999E-2</v>
      </c>
      <c r="L2637" s="546">
        <v>-2.9399999999999999E-2</v>
      </c>
      <c r="M2637" s="546">
        <v>-1.2200000000000001E-2</v>
      </c>
    </row>
    <row r="2638" spans="10:13" x14ac:dyDescent="0.6">
      <c r="J2638" s="311">
        <v>0</v>
      </c>
      <c r="K2638" s="546">
        <v>-4.0899999999999999E-2</v>
      </c>
      <c r="L2638" s="546">
        <v>-2.9399999999999999E-2</v>
      </c>
      <c r="M2638" s="546">
        <v>-1.2200000000000001E-2</v>
      </c>
    </row>
    <row r="2639" spans="10:13" x14ac:dyDescent="0.6">
      <c r="J2639" s="311">
        <v>0</v>
      </c>
      <c r="K2639" s="546">
        <v>-4.0899999999999999E-2</v>
      </c>
      <c r="L2639" s="546">
        <v>-2.9399999999999999E-2</v>
      </c>
      <c r="M2639" s="546">
        <v>-1.2200000000000001E-2</v>
      </c>
    </row>
    <row r="2640" spans="10:13" x14ac:dyDescent="0.6">
      <c r="J2640" s="311">
        <v>0</v>
      </c>
      <c r="K2640" s="546">
        <v>-4.0899999999999999E-2</v>
      </c>
      <c r="L2640" s="546">
        <v>-2.9399999999999999E-2</v>
      </c>
      <c r="M2640" s="546">
        <v>-1.2200000000000001E-2</v>
      </c>
    </row>
    <row r="2641" spans="10:13" x14ac:dyDescent="0.6">
      <c r="J2641" s="311">
        <v>0</v>
      </c>
      <c r="K2641" s="546">
        <v>-4.0899999999999999E-2</v>
      </c>
      <c r="L2641" s="546">
        <v>-2.9399999999999999E-2</v>
      </c>
      <c r="M2641" s="546">
        <v>-1.2200000000000001E-2</v>
      </c>
    </row>
    <row r="2642" spans="10:13" x14ac:dyDescent="0.6">
      <c r="J2642" s="311">
        <v>0</v>
      </c>
      <c r="K2642" s="546">
        <v>-4.0899999999999999E-2</v>
      </c>
      <c r="L2642" s="546">
        <v>-2.9399999999999999E-2</v>
      </c>
      <c r="M2642" s="546">
        <v>-1.2200000000000001E-2</v>
      </c>
    </row>
    <row r="2643" spans="10:13" x14ac:dyDescent="0.6">
      <c r="J2643" s="311">
        <v>0</v>
      </c>
      <c r="K2643" s="546">
        <v>-4.0899999999999999E-2</v>
      </c>
      <c r="L2643" s="546">
        <v>-2.9399999999999999E-2</v>
      </c>
      <c r="M2643" s="546">
        <v>-1.2200000000000001E-2</v>
      </c>
    </row>
    <row r="2644" spans="10:13" x14ac:dyDescent="0.6">
      <c r="J2644" s="311">
        <v>0</v>
      </c>
      <c r="K2644" s="546">
        <v>-4.0899999999999999E-2</v>
      </c>
      <c r="L2644" s="546">
        <v>-2.9399999999999999E-2</v>
      </c>
      <c r="M2644" s="546">
        <v>-1.2200000000000001E-2</v>
      </c>
    </row>
    <row r="2645" spans="10:13" x14ac:dyDescent="0.6">
      <c r="J2645" s="311">
        <v>0</v>
      </c>
      <c r="K2645" s="546">
        <v>-4.0899999999999999E-2</v>
      </c>
      <c r="L2645" s="546">
        <v>-2.9399999999999999E-2</v>
      </c>
      <c r="M2645" s="546">
        <v>-1.2200000000000001E-2</v>
      </c>
    </row>
    <row r="2646" spans="10:13" x14ac:dyDescent="0.6">
      <c r="J2646" s="311">
        <v>0</v>
      </c>
      <c r="K2646" s="546">
        <v>-4.0899999999999999E-2</v>
      </c>
      <c r="L2646" s="546">
        <v>-2.9399999999999999E-2</v>
      </c>
      <c r="M2646" s="546">
        <v>-1.2200000000000001E-2</v>
      </c>
    </row>
    <row r="2647" spans="10:13" x14ac:dyDescent="0.6">
      <c r="J2647" s="311">
        <v>0</v>
      </c>
      <c r="K2647" s="546">
        <v>-4.0899999999999999E-2</v>
      </c>
      <c r="L2647" s="546">
        <v>-2.9399999999999999E-2</v>
      </c>
      <c r="M2647" s="546">
        <v>-1.2200000000000001E-2</v>
      </c>
    </row>
    <row r="2648" spans="10:13" x14ac:dyDescent="0.6">
      <c r="J2648" s="311">
        <v>0</v>
      </c>
      <c r="K2648" s="546">
        <v>-4.0899999999999999E-2</v>
      </c>
      <c r="L2648" s="546">
        <v>-2.9399999999999999E-2</v>
      </c>
      <c r="M2648" s="546">
        <v>-1.2200000000000001E-2</v>
      </c>
    </row>
    <row r="2649" spans="10:13" x14ac:dyDescent="0.6">
      <c r="J2649" s="311">
        <v>0</v>
      </c>
      <c r="K2649" s="546">
        <v>-4.0899999999999999E-2</v>
      </c>
      <c r="L2649" s="546">
        <v>-2.9399999999999999E-2</v>
      </c>
      <c r="M2649" s="546">
        <v>-1.2200000000000001E-2</v>
      </c>
    </row>
    <row r="2650" spans="10:13" x14ac:dyDescent="0.6">
      <c r="J2650" s="311">
        <v>0</v>
      </c>
      <c r="K2650" s="546">
        <v>-4.0899999999999999E-2</v>
      </c>
      <c r="L2650" s="546">
        <v>-2.9399999999999999E-2</v>
      </c>
      <c r="M2650" s="546">
        <v>-1.2200000000000001E-2</v>
      </c>
    </row>
    <row r="2651" spans="10:13" x14ac:dyDescent="0.6">
      <c r="J2651" s="311">
        <v>0</v>
      </c>
      <c r="K2651" s="546">
        <v>-4.0899999999999999E-2</v>
      </c>
      <c r="L2651" s="546">
        <v>-2.9399999999999999E-2</v>
      </c>
      <c r="M2651" s="546">
        <v>-1.2200000000000001E-2</v>
      </c>
    </row>
    <row r="2652" spans="10:13" x14ac:dyDescent="0.6">
      <c r="J2652" s="311">
        <v>0</v>
      </c>
      <c r="K2652" s="546">
        <v>-4.0899999999999999E-2</v>
      </c>
      <c r="L2652" s="546">
        <v>-2.9399999999999999E-2</v>
      </c>
      <c r="M2652" s="546">
        <v>-1.2200000000000001E-2</v>
      </c>
    </row>
    <row r="2653" spans="10:13" x14ac:dyDescent="0.6">
      <c r="J2653" s="311">
        <v>0</v>
      </c>
      <c r="K2653" s="546">
        <v>-4.0899999999999999E-2</v>
      </c>
      <c r="L2653" s="546">
        <v>-2.9399999999999999E-2</v>
      </c>
      <c r="M2653" s="546">
        <v>-1.2200000000000001E-2</v>
      </c>
    </row>
    <row r="2654" spans="10:13" x14ac:dyDescent="0.6">
      <c r="J2654" s="311">
        <v>0</v>
      </c>
      <c r="K2654" s="546">
        <v>-4.0899999999999999E-2</v>
      </c>
      <c r="L2654" s="546">
        <v>-2.9399999999999999E-2</v>
      </c>
      <c r="M2654" s="546">
        <v>-1.2200000000000001E-2</v>
      </c>
    </row>
    <row r="2655" spans="10:13" x14ac:dyDescent="0.6">
      <c r="J2655" s="311">
        <v>0</v>
      </c>
      <c r="K2655" s="546">
        <v>-4.0899999999999999E-2</v>
      </c>
      <c r="L2655" s="546">
        <v>-2.9399999999999999E-2</v>
      </c>
      <c r="M2655" s="546">
        <v>-1.2200000000000001E-2</v>
      </c>
    </row>
    <row r="2656" spans="10:13" x14ac:dyDescent="0.6">
      <c r="J2656" s="311">
        <v>0</v>
      </c>
      <c r="K2656" s="546">
        <v>-4.0899999999999999E-2</v>
      </c>
      <c r="L2656" s="546">
        <v>-2.9399999999999999E-2</v>
      </c>
      <c r="M2656" s="546">
        <v>-1.2200000000000001E-2</v>
      </c>
    </row>
    <row r="2657" spans="10:13" x14ac:dyDescent="0.6">
      <c r="J2657" s="311">
        <v>0</v>
      </c>
      <c r="K2657" s="546">
        <v>-4.0899999999999999E-2</v>
      </c>
      <c r="L2657" s="546">
        <v>-2.9399999999999999E-2</v>
      </c>
      <c r="M2657" s="546">
        <v>-1.2200000000000001E-2</v>
      </c>
    </row>
    <row r="2658" spans="10:13" x14ac:dyDescent="0.6">
      <c r="J2658" s="311">
        <v>0</v>
      </c>
      <c r="K2658" s="546">
        <v>-4.0899999999999999E-2</v>
      </c>
      <c r="L2658" s="546">
        <v>-2.9399999999999999E-2</v>
      </c>
      <c r="M2658" s="546">
        <v>-1.2200000000000001E-2</v>
      </c>
    </row>
    <row r="2659" spans="10:13" x14ac:dyDescent="0.6">
      <c r="J2659" s="311">
        <v>0</v>
      </c>
      <c r="K2659" s="546">
        <v>-4.0899999999999999E-2</v>
      </c>
      <c r="L2659" s="546">
        <v>-2.9399999999999999E-2</v>
      </c>
      <c r="M2659" s="546">
        <v>-1.2200000000000001E-2</v>
      </c>
    </row>
    <row r="2660" spans="10:13" x14ac:dyDescent="0.6">
      <c r="J2660" s="311">
        <v>0</v>
      </c>
      <c r="K2660" s="546">
        <v>-4.0899999999999999E-2</v>
      </c>
      <c r="L2660" s="546">
        <v>-2.9399999999999999E-2</v>
      </c>
      <c r="M2660" s="546">
        <v>-1.2200000000000001E-2</v>
      </c>
    </row>
    <row r="2661" spans="10:13" x14ac:dyDescent="0.6">
      <c r="J2661" s="311">
        <v>0</v>
      </c>
      <c r="K2661" s="546">
        <v>-4.0899999999999999E-2</v>
      </c>
      <c r="L2661" s="546">
        <v>-2.9399999999999999E-2</v>
      </c>
      <c r="M2661" s="546">
        <v>-1.2200000000000001E-2</v>
      </c>
    </row>
    <row r="2662" spans="10:13" x14ac:dyDescent="0.6">
      <c r="J2662" s="311">
        <v>0</v>
      </c>
      <c r="K2662" s="546">
        <v>-4.0899999999999999E-2</v>
      </c>
      <c r="L2662" s="546">
        <v>-2.9399999999999999E-2</v>
      </c>
      <c r="M2662" s="546">
        <v>-1.2200000000000001E-2</v>
      </c>
    </row>
    <row r="2663" spans="10:13" x14ac:dyDescent="0.6">
      <c r="J2663" s="311">
        <v>0</v>
      </c>
      <c r="K2663" s="546">
        <v>-4.0899999999999999E-2</v>
      </c>
      <c r="L2663" s="546">
        <v>-2.9399999999999999E-2</v>
      </c>
      <c r="M2663" s="546">
        <v>-1.2200000000000001E-2</v>
      </c>
    </row>
    <row r="2664" spans="10:13" x14ac:dyDescent="0.6">
      <c r="J2664" s="311">
        <v>0</v>
      </c>
      <c r="K2664" s="546">
        <v>-4.0899999999999999E-2</v>
      </c>
      <c r="L2664" s="546">
        <v>-2.9399999999999999E-2</v>
      </c>
      <c r="M2664" s="546">
        <v>-1.2200000000000001E-2</v>
      </c>
    </row>
    <row r="2665" spans="10:13" x14ac:dyDescent="0.6">
      <c r="J2665" s="311">
        <v>0</v>
      </c>
      <c r="K2665" s="546">
        <v>-4.0899999999999999E-2</v>
      </c>
      <c r="L2665" s="546">
        <v>-2.9399999999999999E-2</v>
      </c>
      <c r="M2665" s="546">
        <v>-1.2200000000000001E-2</v>
      </c>
    </row>
    <row r="2666" spans="10:13" x14ac:dyDescent="0.6">
      <c r="J2666" s="311">
        <v>0</v>
      </c>
      <c r="K2666" s="546">
        <v>-4.0899999999999999E-2</v>
      </c>
      <c r="L2666" s="546">
        <v>-2.9399999999999999E-2</v>
      </c>
      <c r="M2666" s="546">
        <v>-1.2200000000000001E-2</v>
      </c>
    </row>
    <row r="2667" spans="10:13" x14ac:dyDescent="0.6">
      <c r="J2667" s="311">
        <v>0</v>
      </c>
      <c r="K2667" s="546">
        <v>-4.0899999999999999E-2</v>
      </c>
      <c r="L2667" s="546">
        <v>-2.9399999999999999E-2</v>
      </c>
      <c r="M2667" s="546">
        <v>-1.2200000000000001E-2</v>
      </c>
    </row>
    <row r="2668" spans="10:13" x14ac:dyDescent="0.6">
      <c r="J2668" s="311">
        <v>0</v>
      </c>
      <c r="K2668" s="546">
        <v>-4.0899999999999999E-2</v>
      </c>
      <c r="L2668" s="546">
        <v>-2.9399999999999999E-2</v>
      </c>
      <c r="M2668" s="546">
        <v>-1.2200000000000001E-2</v>
      </c>
    </row>
    <row r="2669" spans="10:13" x14ac:dyDescent="0.6">
      <c r="J2669" s="311">
        <v>0</v>
      </c>
      <c r="K2669" s="546">
        <v>-4.0899999999999999E-2</v>
      </c>
      <c r="L2669" s="546">
        <v>-2.9399999999999999E-2</v>
      </c>
      <c r="M2669" s="546">
        <v>-1.2200000000000001E-2</v>
      </c>
    </row>
    <row r="2670" spans="10:13" x14ac:dyDescent="0.6">
      <c r="J2670" s="311">
        <v>0</v>
      </c>
      <c r="K2670" s="546">
        <v>-4.0899999999999999E-2</v>
      </c>
      <c r="L2670" s="546">
        <v>-2.9399999999999999E-2</v>
      </c>
      <c r="M2670" s="546">
        <v>-1.2200000000000001E-2</v>
      </c>
    </row>
    <row r="2671" spans="10:13" x14ac:dyDescent="0.6">
      <c r="J2671" s="311">
        <v>0</v>
      </c>
      <c r="K2671" s="546">
        <v>-4.0899999999999999E-2</v>
      </c>
      <c r="L2671" s="546">
        <v>-2.9399999999999999E-2</v>
      </c>
      <c r="M2671" s="546">
        <v>-1.2200000000000001E-2</v>
      </c>
    </row>
    <row r="2672" spans="10:13" x14ac:dyDescent="0.6">
      <c r="J2672" s="311">
        <v>0</v>
      </c>
      <c r="K2672" s="546">
        <v>-4.0899999999999999E-2</v>
      </c>
      <c r="L2672" s="546">
        <v>-2.9399999999999999E-2</v>
      </c>
      <c r="M2672" s="546">
        <v>-1.2200000000000001E-2</v>
      </c>
    </row>
    <row r="2673" spans="10:13" x14ac:dyDescent="0.6">
      <c r="J2673" s="311">
        <v>0</v>
      </c>
      <c r="K2673" s="546">
        <v>-4.0899999999999999E-2</v>
      </c>
      <c r="L2673" s="546">
        <v>-2.9399999999999999E-2</v>
      </c>
      <c r="M2673" s="546">
        <v>-1.2200000000000001E-2</v>
      </c>
    </row>
    <row r="2674" spans="10:13" x14ac:dyDescent="0.6">
      <c r="J2674" s="311">
        <v>0</v>
      </c>
      <c r="K2674" s="546">
        <v>-4.0899999999999999E-2</v>
      </c>
      <c r="L2674" s="546">
        <v>-2.9399999999999999E-2</v>
      </c>
      <c r="M2674" s="546">
        <v>-1.2200000000000001E-2</v>
      </c>
    </row>
    <row r="2675" spans="10:13" x14ac:dyDescent="0.6">
      <c r="J2675" s="311">
        <v>0</v>
      </c>
      <c r="K2675" s="546">
        <v>-4.0899999999999999E-2</v>
      </c>
      <c r="L2675" s="546">
        <v>-2.9399999999999999E-2</v>
      </c>
      <c r="M2675" s="546">
        <v>-1.2200000000000001E-2</v>
      </c>
    </row>
    <row r="2676" spans="10:13" x14ac:dyDescent="0.6">
      <c r="J2676" s="311">
        <v>0</v>
      </c>
      <c r="K2676" s="546">
        <v>-4.0899999999999999E-2</v>
      </c>
      <c r="L2676" s="546">
        <v>-2.9399999999999999E-2</v>
      </c>
      <c r="M2676" s="546">
        <v>-1.2200000000000001E-2</v>
      </c>
    </row>
    <row r="2677" spans="10:13" x14ac:dyDescent="0.6">
      <c r="J2677" s="311">
        <v>0</v>
      </c>
      <c r="K2677" s="546">
        <v>-4.0899999999999999E-2</v>
      </c>
      <c r="L2677" s="546">
        <v>-2.9399999999999999E-2</v>
      </c>
      <c r="M2677" s="546">
        <v>-1.2200000000000001E-2</v>
      </c>
    </row>
    <row r="2678" spans="10:13" x14ac:dyDescent="0.6">
      <c r="J2678" s="311">
        <v>0</v>
      </c>
      <c r="K2678" s="546">
        <v>-4.0899999999999999E-2</v>
      </c>
      <c r="L2678" s="546">
        <v>-2.9399999999999999E-2</v>
      </c>
      <c r="M2678" s="546">
        <v>-1.2200000000000001E-2</v>
      </c>
    </row>
    <row r="2679" spans="10:13" x14ac:dyDescent="0.6">
      <c r="J2679" s="311">
        <v>0</v>
      </c>
      <c r="K2679" s="546">
        <v>-4.0899999999999999E-2</v>
      </c>
      <c r="L2679" s="546">
        <v>-2.9399999999999999E-2</v>
      </c>
      <c r="M2679" s="546">
        <v>-1.2200000000000001E-2</v>
      </c>
    </row>
    <row r="2680" spans="10:13" x14ac:dyDescent="0.6">
      <c r="J2680" s="311">
        <v>0</v>
      </c>
      <c r="K2680" s="546">
        <v>-4.0899999999999999E-2</v>
      </c>
      <c r="L2680" s="546">
        <v>-2.9399999999999999E-2</v>
      </c>
      <c r="M2680" s="546">
        <v>-1.2200000000000001E-2</v>
      </c>
    </row>
    <row r="2681" spans="10:13" x14ac:dyDescent="0.6">
      <c r="J2681" s="311">
        <v>0</v>
      </c>
      <c r="K2681" s="546">
        <v>-4.0899999999999999E-2</v>
      </c>
      <c r="L2681" s="546">
        <v>-2.9399999999999999E-2</v>
      </c>
      <c r="M2681" s="546">
        <v>-1.2200000000000001E-2</v>
      </c>
    </row>
    <row r="2682" spans="10:13" x14ac:dyDescent="0.6">
      <c r="J2682" s="311">
        <v>0</v>
      </c>
      <c r="K2682" s="546">
        <v>-4.0899999999999999E-2</v>
      </c>
      <c r="L2682" s="546">
        <v>-2.9399999999999999E-2</v>
      </c>
      <c r="M2682" s="546">
        <v>-1.2200000000000001E-2</v>
      </c>
    </row>
    <row r="2683" spans="10:13" x14ac:dyDescent="0.6">
      <c r="J2683" s="311">
        <v>0</v>
      </c>
      <c r="K2683" s="546">
        <v>-4.0899999999999999E-2</v>
      </c>
      <c r="L2683" s="546">
        <v>-2.9399999999999999E-2</v>
      </c>
      <c r="M2683" s="546">
        <v>-1.2200000000000001E-2</v>
      </c>
    </row>
    <row r="2684" spans="10:13" x14ac:dyDescent="0.6">
      <c r="J2684" s="311">
        <v>0</v>
      </c>
      <c r="K2684" s="546">
        <v>-4.0899999999999999E-2</v>
      </c>
      <c r="L2684" s="546">
        <v>-2.9399999999999999E-2</v>
      </c>
      <c r="M2684" s="546">
        <v>-1.2200000000000001E-2</v>
      </c>
    </row>
    <row r="2685" spans="10:13" x14ac:dyDescent="0.6">
      <c r="J2685" s="311">
        <v>0</v>
      </c>
      <c r="K2685" s="546">
        <v>-4.0899999999999999E-2</v>
      </c>
      <c r="L2685" s="546">
        <v>-2.9399999999999999E-2</v>
      </c>
      <c r="M2685" s="546">
        <v>-1.2200000000000001E-2</v>
      </c>
    </row>
    <row r="2686" spans="10:13" x14ac:dyDescent="0.6">
      <c r="J2686" s="311">
        <v>0</v>
      </c>
      <c r="K2686" s="546">
        <v>-4.0899999999999999E-2</v>
      </c>
      <c r="L2686" s="546">
        <v>-2.9399999999999999E-2</v>
      </c>
      <c r="M2686" s="546">
        <v>-1.2200000000000001E-2</v>
      </c>
    </row>
    <row r="2687" spans="10:13" x14ac:dyDescent="0.6">
      <c r="J2687" s="311">
        <v>0</v>
      </c>
      <c r="K2687" s="546">
        <v>-4.0899999999999999E-2</v>
      </c>
      <c r="L2687" s="546">
        <v>-2.9399999999999999E-2</v>
      </c>
      <c r="M2687" s="546">
        <v>-1.2200000000000001E-2</v>
      </c>
    </row>
    <row r="2688" spans="10:13" x14ac:dyDescent="0.6">
      <c r="J2688" s="311">
        <v>0</v>
      </c>
      <c r="K2688" s="546">
        <v>-4.0899999999999999E-2</v>
      </c>
      <c r="L2688" s="546">
        <v>-2.9399999999999999E-2</v>
      </c>
      <c r="M2688" s="546">
        <v>-1.2200000000000001E-2</v>
      </c>
    </row>
    <row r="2689" spans="10:13" x14ac:dyDescent="0.6">
      <c r="J2689" s="311">
        <v>0</v>
      </c>
      <c r="K2689" s="546">
        <v>-4.0899999999999999E-2</v>
      </c>
      <c r="L2689" s="546">
        <v>-2.9399999999999999E-2</v>
      </c>
      <c r="M2689" s="546">
        <v>-1.2200000000000001E-2</v>
      </c>
    </row>
    <row r="2690" spans="10:13" x14ac:dyDescent="0.6">
      <c r="J2690" s="311">
        <v>0</v>
      </c>
      <c r="K2690" s="546">
        <v>-4.0899999999999999E-2</v>
      </c>
      <c r="L2690" s="546">
        <v>-2.9399999999999999E-2</v>
      </c>
      <c r="M2690" s="546">
        <v>-1.2200000000000001E-2</v>
      </c>
    </row>
    <row r="2691" spans="10:13" x14ac:dyDescent="0.6">
      <c r="J2691" s="311">
        <v>0</v>
      </c>
      <c r="K2691" s="546">
        <v>-4.0899999999999999E-2</v>
      </c>
      <c r="L2691" s="546">
        <v>-2.9399999999999999E-2</v>
      </c>
      <c r="M2691" s="546">
        <v>-1.2200000000000001E-2</v>
      </c>
    </row>
    <row r="2692" spans="10:13" x14ac:dyDescent="0.6">
      <c r="J2692" s="311">
        <v>0</v>
      </c>
      <c r="K2692" s="546">
        <v>-4.0899999999999999E-2</v>
      </c>
      <c r="L2692" s="546">
        <v>-2.9399999999999999E-2</v>
      </c>
      <c r="M2692" s="546">
        <v>-1.2200000000000001E-2</v>
      </c>
    </row>
    <row r="2693" spans="10:13" x14ac:dyDescent="0.6">
      <c r="J2693" s="311">
        <v>0</v>
      </c>
      <c r="K2693" s="546">
        <v>-4.0899999999999999E-2</v>
      </c>
      <c r="L2693" s="546">
        <v>-2.9399999999999999E-2</v>
      </c>
      <c r="M2693" s="546">
        <v>-1.2200000000000001E-2</v>
      </c>
    </row>
    <row r="2694" spans="10:13" x14ac:dyDescent="0.6">
      <c r="J2694" s="311">
        <v>0</v>
      </c>
      <c r="K2694" s="546">
        <v>-4.0899999999999999E-2</v>
      </c>
      <c r="L2694" s="546">
        <v>-2.9399999999999999E-2</v>
      </c>
      <c r="M2694" s="546">
        <v>-1.2200000000000001E-2</v>
      </c>
    </row>
    <row r="2695" spans="10:13" x14ac:dyDescent="0.6">
      <c r="J2695" s="311">
        <v>0</v>
      </c>
      <c r="K2695" s="546">
        <v>-4.0899999999999999E-2</v>
      </c>
      <c r="L2695" s="546">
        <v>-2.9399999999999999E-2</v>
      </c>
      <c r="M2695" s="546">
        <v>-1.2200000000000001E-2</v>
      </c>
    </row>
    <row r="2696" spans="10:13" x14ac:dyDescent="0.6">
      <c r="J2696" s="311">
        <v>0</v>
      </c>
      <c r="K2696" s="546">
        <v>-4.0899999999999999E-2</v>
      </c>
      <c r="L2696" s="546">
        <v>-2.9399999999999999E-2</v>
      </c>
      <c r="M2696" s="546">
        <v>-1.2200000000000001E-2</v>
      </c>
    </row>
    <row r="2697" spans="10:13" x14ac:dyDescent="0.6">
      <c r="J2697" s="311">
        <v>0</v>
      </c>
      <c r="K2697" s="546">
        <v>-4.0899999999999999E-2</v>
      </c>
      <c r="L2697" s="546">
        <v>-2.9399999999999999E-2</v>
      </c>
      <c r="M2697" s="546">
        <v>-1.2200000000000001E-2</v>
      </c>
    </row>
    <row r="2698" spans="10:13" x14ac:dyDescent="0.6">
      <c r="J2698" s="311">
        <v>0</v>
      </c>
      <c r="K2698" s="546">
        <v>-4.0899999999999999E-2</v>
      </c>
      <c r="L2698" s="546">
        <v>-2.9399999999999999E-2</v>
      </c>
      <c r="M2698" s="546">
        <v>-1.2200000000000001E-2</v>
      </c>
    </row>
    <row r="2699" spans="10:13" x14ac:dyDescent="0.6">
      <c r="J2699" s="311">
        <v>0</v>
      </c>
      <c r="K2699" s="546">
        <v>-4.0899999999999999E-2</v>
      </c>
      <c r="L2699" s="546">
        <v>-2.9399999999999999E-2</v>
      </c>
      <c r="M2699" s="546">
        <v>-1.2200000000000001E-2</v>
      </c>
    </row>
    <row r="2700" spans="10:13" x14ac:dyDescent="0.6">
      <c r="J2700" s="311">
        <v>0</v>
      </c>
      <c r="K2700" s="546">
        <v>-4.0899999999999999E-2</v>
      </c>
      <c r="L2700" s="546">
        <v>-2.9399999999999999E-2</v>
      </c>
      <c r="M2700" s="546">
        <v>-1.2200000000000001E-2</v>
      </c>
    </row>
    <row r="2701" spans="10:13" x14ac:dyDescent="0.6">
      <c r="J2701" s="311">
        <v>0</v>
      </c>
      <c r="K2701" s="546">
        <v>-4.0899999999999999E-2</v>
      </c>
      <c r="L2701" s="546">
        <v>-2.9399999999999999E-2</v>
      </c>
      <c r="M2701" s="546">
        <v>-1.2200000000000001E-2</v>
      </c>
    </row>
    <row r="2702" spans="10:13" x14ac:dyDescent="0.6">
      <c r="J2702" s="311">
        <v>0</v>
      </c>
      <c r="K2702" s="546">
        <v>-4.0899999999999999E-2</v>
      </c>
      <c r="L2702" s="546">
        <v>-2.9399999999999999E-2</v>
      </c>
      <c r="M2702" s="546">
        <v>-1.2200000000000001E-2</v>
      </c>
    </row>
    <row r="2703" spans="10:13" x14ac:dyDescent="0.6">
      <c r="J2703" s="311">
        <v>0</v>
      </c>
      <c r="K2703" s="546">
        <v>-4.0899999999999999E-2</v>
      </c>
      <c r="L2703" s="546">
        <v>-2.9399999999999999E-2</v>
      </c>
      <c r="M2703" s="546">
        <v>-1.2200000000000001E-2</v>
      </c>
    </row>
    <row r="2704" spans="10:13" x14ac:dyDescent="0.6">
      <c r="J2704" s="311">
        <v>0</v>
      </c>
      <c r="K2704" s="546">
        <v>-4.0899999999999999E-2</v>
      </c>
      <c r="L2704" s="546">
        <v>-2.9399999999999999E-2</v>
      </c>
      <c r="M2704" s="546">
        <v>-1.2200000000000001E-2</v>
      </c>
    </row>
    <row r="2705" spans="10:13" x14ac:dyDescent="0.6">
      <c r="J2705" s="311">
        <v>0</v>
      </c>
      <c r="K2705" s="546">
        <v>-4.0899999999999999E-2</v>
      </c>
      <c r="L2705" s="546">
        <v>-2.9399999999999999E-2</v>
      </c>
      <c r="M2705" s="546">
        <v>-1.2200000000000001E-2</v>
      </c>
    </row>
    <row r="2706" spans="10:13" x14ac:dyDescent="0.6">
      <c r="J2706" s="311">
        <v>0</v>
      </c>
      <c r="K2706" s="546">
        <v>-4.0899999999999999E-2</v>
      </c>
      <c r="L2706" s="546">
        <v>-2.9399999999999999E-2</v>
      </c>
      <c r="M2706" s="546">
        <v>-1.2200000000000001E-2</v>
      </c>
    </row>
    <row r="2707" spans="10:13" x14ac:dyDescent="0.6">
      <c r="J2707" s="311">
        <v>0</v>
      </c>
      <c r="K2707" s="546">
        <v>-4.0899999999999999E-2</v>
      </c>
      <c r="L2707" s="546">
        <v>-2.9399999999999999E-2</v>
      </c>
      <c r="M2707" s="546">
        <v>-1.2200000000000001E-2</v>
      </c>
    </row>
    <row r="2708" spans="10:13" x14ac:dyDescent="0.6">
      <c r="J2708" s="311">
        <v>0</v>
      </c>
      <c r="K2708" s="546">
        <v>-4.0899999999999999E-2</v>
      </c>
      <c r="L2708" s="546">
        <v>-2.9399999999999999E-2</v>
      </c>
      <c r="M2708" s="546">
        <v>-1.2200000000000001E-2</v>
      </c>
    </row>
    <row r="2709" spans="10:13" x14ac:dyDescent="0.6">
      <c r="J2709" s="311">
        <v>0</v>
      </c>
      <c r="K2709" s="546">
        <v>-4.0899999999999999E-2</v>
      </c>
      <c r="L2709" s="546">
        <v>-2.9399999999999999E-2</v>
      </c>
      <c r="M2709" s="546">
        <v>-1.2200000000000001E-2</v>
      </c>
    </row>
    <row r="2710" spans="10:13" x14ac:dyDescent="0.6">
      <c r="J2710" s="311">
        <v>0</v>
      </c>
      <c r="K2710" s="546">
        <v>-4.0899999999999999E-2</v>
      </c>
      <c r="L2710" s="546">
        <v>-2.9399999999999999E-2</v>
      </c>
      <c r="M2710" s="546">
        <v>-1.2200000000000001E-2</v>
      </c>
    </row>
    <row r="2711" spans="10:13" x14ac:dyDescent="0.6">
      <c r="J2711" s="311">
        <v>0</v>
      </c>
      <c r="K2711" s="546">
        <v>-4.0899999999999999E-2</v>
      </c>
      <c r="L2711" s="546">
        <v>-2.9399999999999999E-2</v>
      </c>
      <c r="M2711" s="546">
        <v>-1.2200000000000001E-2</v>
      </c>
    </row>
    <row r="2712" spans="10:13" x14ac:dyDescent="0.6">
      <c r="J2712" s="311">
        <v>0</v>
      </c>
      <c r="K2712" s="546">
        <v>-4.0899999999999999E-2</v>
      </c>
      <c r="L2712" s="546">
        <v>-2.9399999999999999E-2</v>
      </c>
      <c r="M2712" s="546">
        <v>-1.2200000000000001E-2</v>
      </c>
    </row>
    <row r="2713" spans="10:13" x14ac:dyDescent="0.6">
      <c r="J2713" s="311">
        <v>0</v>
      </c>
      <c r="K2713" s="546">
        <v>-4.0899999999999999E-2</v>
      </c>
      <c r="L2713" s="546">
        <v>-2.9399999999999999E-2</v>
      </c>
      <c r="M2713" s="546">
        <v>-1.2200000000000001E-2</v>
      </c>
    </row>
    <row r="2714" spans="10:13" x14ac:dyDescent="0.6">
      <c r="J2714" s="311">
        <v>0</v>
      </c>
      <c r="K2714" s="546">
        <v>-4.0899999999999999E-2</v>
      </c>
      <c r="L2714" s="546">
        <v>-2.9399999999999999E-2</v>
      </c>
      <c r="M2714" s="546">
        <v>-1.2200000000000001E-2</v>
      </c>
    </row>
    <row r="2715" spans="10:13" x14ac:dyDescent="0.6">
      <c r="J2715" s="311">
        <v>0</v>
      </c>
      <c r="K2715" s="546">
        <v>-4.0899999999999999E-2</v>
      </c>
      <c r="L2715" s="546">
        <v>-2.9399999999999999E-2</v>
      </c>
      <c r="M2715" s="546">
        <v>-1.2200000000000001E-2</v>
      </c>
    </row>
    <row r="2716" spans="10:13" x14ac:dyDescent="0.6">
      <c r="J2716" s="311">
        <v>0</v>
      </c>
      <c r="K2716" s="546">
        <v>-4.0899999999999999E-2</v>
      </c>
      <c r="L2716" s="546">
        <v>-2.9399999999999999E-2</v>
      </c>
      <c r="M2716" s="546">
        <v>-1.2200000000000001E-2</v>
      </c>
    </row>
    <row r="2717" spans="10:13" x14ac:dyDescent="0.6">
      <c r="J2717" s="311">
        <v>0</v>
      </c>
      <c r="K2717" s="546">
        <v>-4.0899999999999999E-2</v>
      </c>
      <c r="L2717" s="546">
        <v>-2.9399999999999999E-2</v>
      </c>
      <c r="M2717" s="546">
        <v>-1.2200000000000001E-2</v>
      </c>
    </row>
    <row r="2718" spans="10:13" x14ac:dyDescent="0.6">
      <c r="J2718" s="311">
        <v>0</v>
      </c>
      <c r="K2718" s="546">
        <v>-4.0899999999999999E-2</v>
      </c>
      <c r="L2718" s="546">
        <v>-2.9399999999999999E-2</v>
      </c>
      <c r="M2718" s="546">
        <v>-1.2200000000000001E-2</v>
      </c>
    </row>
    <row r="2719" spans="10:13" x14ac:dyDescent="0.6">
      <c r="J2719" s="311">
        <v>0</v>
      </c>
      <c r="K2719" s="546">
        <v>-4.0899999999999999E-2</v>
      </c>
      <c r="L2719" s="546">
        <v>-2.9399999999999999E-2</v>
      </c>
      <c r="M2719" s="546">
        <v>-1.2200000000000001E-2</v>
      </c>
    </row>
    <row r="2720" spans="10:13" x14ac:dyDescent="0.6">
      <c r="J2720" s="311">
        <v>0</v>
      </c>
      <c r="K2720" s="546">
        <v>-4.0899999999999999E-2</v>
      </c>
      <c r="L2720" s="546">
        <v>-2.9399999999999999E-2</v>
      </c>
      <c r="M2720" s="546">
        <v>-1.2200000000000001E-2</v>
      </c>
    </row>
    <row r="2721" spans="10:13" x14ac:dyDescent="0.6">
      <c r="J2721" s="311">
        <v>0</v>
      </c>
      <c r="K2721" s="546">
        <v>-4.0899999999999999E-2</v>
      </c>
      <c r="L2721" s="546">
        <v>-2.9399999999999999E-2</v>
      </c>
      <c r="M2721" s="546">
        <v>-1.2200000000000001E-2</v>
      </c>
    </row>
    <row r="2722" spans="10:13" x14ac:dyDescent="0.6">
      <c r="J2722" s="311">
        <v>0</v>
      </c>
      <c r="K2722" s="546">
        <v>-4.0899999999999999E-2</v>
      </c>
      <c r="L2722" s="546">
        <v>-2.9399999999999999E-2</v>
      </c>
      <c r="M2722" s="546">
        <v>-1.2200000000000001E-2</v>
      </c>
    </row>
    <row r="2723" spans="10:13" x14ac:dyDescent="0.6">
      <c r="J2723" s="311">
        <v>0</v>
      </c>
      <c r="K2723" s="546">
        <v>-4.0899999999999999E-2</v>
      </c>
      <c r="L2723" s="546">
        <v>-2.9399999999999999E-2</v>
      </c>
      <c r="M2723" s="546">
        <v>-1.2200000000000001E-2</v>
      </c>
    </row>
    <row r="2724" spans="10:13" x14ac:dyDescent="0.6">
      <c r="J2724" s="311">
        <v>0</v>
      </c>
      <c r="K2724" s="546">
        <v>-4.0899999999999999E-2</v>
      </c>
      <c r="L2724" s="546">
        <v>-2.9399999999999999E-2</v>
      </c>
      <c r="M2724" s="546">
        <v>-1.2200000000000001E-2</v>
      </c>
    </row>
    <row r="2725" spans="10:13" x14ac:dyDescent="0.6">
      <c r="J2725" s="311">
        <v>0</v>
      </c>
      <c r="K2725" s="546">
        <v>-4.0899999999999999E-2</v>
      </c>
      <c r="L2725" s="546">
        <v>-2.9399999999999999E-2</v>
      </c>
      <c r="M2725" s="546">
        <v>-1.2200000000000001E-2</v>
      </c>
    </row>
    <row r="2726" spans="10:13" x14ac:dyDescent="0.6">
      <c r="J2726" s="311">
        <v>0</v>
      </c>
      <c r="K2726" s="546">
        <v>-4.0899999999999999E-2</v>
      </c>
      <c r="L2726" s="546">
        <v>-2.9399999999999999E-2</v>
      </c>
      <c r="M2726" s="546">
        <v>-1.2200000000000001E-2</v>
      </c>
    </row>
    <row r="2727" spans="10:13" x14ac:dyDescent="0.6">
      <c r="J2727" s="311">
        <v>0</v>
      </c>
      <c r="K2727" s="546">
        <v>-4.0899999999999999E-2</v>
      </c>
      <c r="L2727" s="546">
        <v>-2.9399999999999999E-2</v>
      </c>
      <c r="M2727" s="546">
        <v>-1.2200000000000001E-2</v>
      </c>
    </row>
    <row r="2728" spans="10:13" x14ac:dyDescent="0.6">
      <c r="J2728" s="311">
        <v>0</v>
      </c>
      <c r="K2728" s="546">
        <v>-4.0899999999999999E-2</v>
      </c>
      <c r="L2728" s="546">
        <v>-2.9399999999999999E-2</v>
      </c>
      <c r="M2728" s="546">
        <v>-1.2200000000000001E-2</v>
      </c>
    </row>
    <row r="2729" spans="10:13" x14ac:dyDescent="0.6">
      <c r="J2729" s="311">
        <v>0</v>
      </c>
      <c r="K2729" s="546">
        <v>-4.0899999999999999E-2</v>
      </c>
      <c r="L2729" s="546">
        <v>-2.9399999999999999E-2</v>
      </c>
      <c r="M2729" s="546">
        <v>-1.2200000000000001E-2</v>
      </c>
    </row>
    <row r="2730" spans="10:13" x14ac:dyDescent="0.6">
      <c r="J2730" s="311">
        <v>0</v>
      </c>
      <c r="K2730" s="546">
        <v>-4.0899999999999999E-2</v>
      </c>
      <c r="L2730" s="546">
        <v>-2.9399999999999999E-2</v>
      </c>
      <c r="M2730" s="546">
        <v>-1.2200000000000001E-2</v>
      </c>
    </row>
    <row r="2731" spans="10:13" x14ac:dyDescent="0.6">
      <c r="J2731" s="311">
        <v>0</v>
      </c>
      <c r="K2731" s="546">
        <v>-4.0899999999999999E-2</v>
      </c>
      <c r="L2731" s="546">
        <v>-2.9399999999999999E-2</v>
      </c>
      <c r="M2731" s="546">
        <v>-1.2200000000000001E-2</v>
      </c>
    </row>
    <row r="2732" spans="10:13" x14ac:dyDescent="0.6">
      <c r="J2732" s="311">
        <v>0</v>
      </c>
      <c r="K2732" s="546">
        <v>-4.0899999999999999E-2</v>
      </c>
      <c r="L2732" s="546">
        <v>-2.9399999999999999E-2</v>
      </c>
      <c r="M2732" s="546">
        <v>-1.2200000000000001E-2</v>
      </c>
    </row>
    <row r="2733" spans="10:13" x14ac:dyDescent="0.6">
      <c r="J2733" s="311">
        <v>0</v>
      </c>
      <c r="K2733" s="546">
        <v>-4.0899999999999999E-2</v>
      </c>
      <c r="L2733" s="546">
        <v>-2.9399999999999999E-2</v>
      </c>
      <c r="M2733" s="546">
        <v>-1.2200000000000001E-2</v>
      </c>
    </row>
    <row r="2734" spans="10:13" x14ac:dyDescent="0.6">
      <c r="J2734" s="311">
        <v>0</v>
      </c>
      <c r="K2734" s="546">
        <v>-4.0899999999999999E-2</v>
      </c>
      <c r="L2734" s="546">
        <v>-2.9399999999999999E-2</v>
      </c>
      <c r="M2734" s="546">
        <v>-1.2200000000000001E-2</v>
      </c>
    </row>
    <row r="2735" spans="10:13" x14ac:dyDescent="0.6">
      <c r="J2735" s="311">
        <v>0</v>
      </c>
      <c r="K2735" s="546">
        <v>-4.0899999999999999E-2</v>
      </c>
      <c r="L2735" s="546">
        <v>-2.9399999999999999E-2</v>
      </c>
      <c r="M2735" s="546">
        <v>-1.2200000000000001E-2</v>
      </c>
    </row>
    <row r="2736" spans="10:13" x14ac:dyDescent="0.6">
      <c r="J2736" s="311">
        <v>0</v>
      </c>
      <c r="K2736" s="546">
        <v>-4.0899999999999999E-2</v>
      </c>
      <c r="L2736" s="546">
        <v>-2.9399999999999999E-2</v>
      </c>
      <c r="M2736" s="546">
        <v>-1.2200000000000001E-2</v>
      </c>
    </row>
    <row r="2737" spans="10:13" x14ac:dyDescent="0.6">
      <c r="J2737" s="311">
        <v>0</v>
      </c>
      <c r="K2737" s="546">
        <v>-4.0899999999999999E-2</v>
      </c>
      <c r="L2737" s="546">
        <v>-2.9399999999999999E-2</v>
      </c>
      <c r="M2737" s="546">
        <v>-1.2200000000000001E-2</v>
      </c>
    </row>
    <row r="2738" spans="10:13" x14ac:dyDescent="0.6">
      <c r="J2738" s="311">
        <v>0</v>
      </c>
      <c r="K2738" s="546">
        <v>-4.0899999999999999E-2</v>
      </c>
      <c r="L2738" s="546">
        <v>-2.9399999999999999E-2</v>
      </c>
      <c r="M2738" s="546">
        <v>-1.2200000000000001E-2</v>
      </c>
    </row>
    <row r="2739" spans="10:13" x14ac:dyDescent="0.6">
      <c r="J2739" s="311">
        <v>0</v>
      </c>
      <c r="K2739" s="546">
        <v>-4.0899999999999999E-2</v>
      </c>
      <c r="L2739" s="546">
        <v>-2.9399999999999999E-2</v>
      </c>
      <c r="M2739" s="546">
        <v>-1.2200000000000001E-2</v>
      </c>
    </row>
    <row r="2740" spans="10:13" x14ac:dyDescent="0.6">
      <c r="J2740" s="311">
        <v>0</v>
      </c>
      <c r="K2740" s="546">
        <v>-4.0899999999999999E-2</v>
      </c>
      <c r="L2740" s="546">
        <v>-2.9399999999999999E-2</v>
      </c>
      <c r="M2740" s="546">
        <v>-1.2200000000000001E-2</v>
      </c>
    </row>
    <row r="2741" spans="10:13" x14ac:dyDescent="0.6">
      <c r="J2741" s="311">
        <v>0</v>
      </c>
      <c r="K2741" s="546">
        <v>-4.0899999999999999E-2</v>
      </c>
      <c r="L2741" s="546">
        <v>-2.9399999999999999E-2</v>
      </c>
      <c r="M2741" s="546">
        <v>-1.2200000000000001E-2</v>
      </c>
    </row>
    <row r="2742" spans="10:13" x14ac:dyDescent="0.6">
      <c r="J2742" s="311">
        <v>0</v>
      </c>
      <c r="K2742" s="546">
        <v>-4.0899999999999999E-2</v>
      </c>
      <c r="L2742" s="546">
        <v>-2.9399999999999999E-2</v>
      </c>
      <c r="M2742" s="546">
        <v>-1.2200000000000001E-2</v>
      </c>
    </row>
    <row r="2743" spans="10:13" x14ac:dyDescent="0.6">
      <c r="J2743" s="311">
        <v>0</v>
      </c>
      <c r="K2743" s="546">
        <v>-4.0899999999999999E-2</v>
      </c>
      <c r="L2743" s="546">
        <v>-2.9399999999999999E-2</v>
      </c>
      <c r="M2743" s="546">
        <v>-1.2200000000000001E-2</v>
      </c>
    </row>
    <row r="2744" spans="10:13" x14ac:dyDescent="0.6">
      <c r="J2744" s="311">
        <v>0</v>
      </c>
      <c r="K2744" s="546">
        <v>-4.0899999999999999E-2</v>
      </c>
      <c r="L2744" s="546">
        <v>-2.9399999999999999E-2</v>
      </c>
      <c r="M2744" s="546">
        <v>-1.2200000000000001E-2</v>
      </c>
    </row>
    <row r="2745" spans="10:13" x14ac:dyDescent="0.6">
      <c r="J2745" s="311">
        <v>0</v>
      </c>
      <c r="K2745" s="546">
        <v>-4.0899999999999999E-2</v>
      </c>
      <c r="L2745" s="546">
        <v>-2.9399999999999999E-2</v>
      </c>
      <c r="M2745" s="546">
        <v>-1.2200000000000001E-2</v>
      </c>
    </row>
    <row r="2746" spans="10:13" x14ac:dyDescent="0.6">
      <c r="J2746" s="311">
        <v>0</v>
      </c>
      <c r="K2746" s="546">
        <v>-4.0899999999999999E-2</v>
      </c>
      <c r="L2746" s="546">
        <v>-2.9399999999999999E-2</v>
      </c>
      <c r="M2746" s="546">
        <v>-1.2200000000000001E-2</v>
      </c>
    </row>
    <row r="2747" spans="10:13" x14ac:dyDescent="0.6">
      <c r="J2747" s="311">
        <v>0</v>
      </c>
      <c r="K2747" s="546">
        <v>-4.0899999999999999E-2</v>
      </c>
      <c r="L2747" s="546">
        <v>-2.9399999999999999E-2</v>
      </c>
      <c r="M2747" s="546">
        <v>-1.2200000000000001E-2</v>
      </c>
    </row>
    <row r="2748" spans="10:13" x14ac:dyDescent="0.6">
      <c r="J2748" s="311">
        <v>0</v>
      </c>
      <c r="K2748" s="546">
        <v>-4.0899999999999999E-2</v>
      </c>
      <c r="L2748" s="546">
        <v>-2.9399999999999999E-2</v>
      </c>
      <c r="M2748" s="546">
        <v>-1.2200000000000001E-2</v>
      </c>
    </row>
    <row r="2749" spans="10:13" x14ac:dyDescent="0.6">
      <c r="J2749" s="311">
        <v>0</v>
      </c>
      <c r="K2749" s="546">
        <v>-4.0899999999999999E-2</v>
      </c>
      <c r="L2749" s="546">
        <v>-2.9399999999999999E-2</v>
      </c>
      <c r="M2749" s="546">
        <v>-1.2200000000000001E-2</v>
      </c>
    </row>
    <row r="2750" spans="10:13" x14ac:dyDescent="0.6">
      <c r="J2750" s="311">
        <v>0</v>
      </c>
      <c r="K2750" s="546">
        <v>-4.0899999999999999E-2</v>
      </c>
      <c r="L2750" s="546">
        <v>-2.9399999999999999E-2</v>
      </c>
      <c r="M2750" s="546">
        <v>-1.2200000000000001E-2</v>
      </c>
    </row>
    <row r="2751" spans="10:13" x14ac:dyDescent="0.6">
      <c r="J2751" s="311">
        <v>0</v>
      </c>
      <c r="K2751" s="546">
        <v>-4.0899999999999999E-2</v>
      </c>
      <c r="L2751" s="546">
        <v>-2.9399999999999999E-2</v>
      </c>
      <c r="M2751" s="546">
        <v>-1.2200000000000001E-2</v>
      </c>
    </row>
    <row r="2752" spans="10:13" x14ac:dyDescent="0.6">
      <c r="J2752" s="311">
        <v>0</v>
      </c>
      <c r="K2752" s="546">
        <v>-4.0899999999999999E-2</v>
      </c>
      <c r="L2752" s="546">
        <v>-2.9399999999999999E-2</v>
      </c>
      <c r="M2752" s="546">
        <v>-1.2200000000000001E-2</v>
      </c>
    </row>
    <row r="2753" spans="10:13" x14ac:dyDescent="0.6">
      <c r="J2753" s="311">
        <v>0</v>
      </c>
      <c r="K2753" s="546">
        <v>-4.0899999999999999E-2</v>
      </c>
      <c r="L2753" s="546">
        <v>-2.9399999999999999E-2</v>
      </c>
      <c r="M2753" s="546">
        <v>-1.2200000000000001E-2</v>
      </c>
    </row>
    <row r="2754" spans="10:13" x14ac:dyDescent="0.6">
      <c r="J2754" s="311">
        <v>0</v>
      </c>
      <c r="K2754" s="546">
        <v>-4.0899999999999999E-2</v>
      </c>
      <c r="L2754" s="546">
        <v>-2.9399999999999999E-2</v>
      </c>
      <c r="M2754" s="546">
        <v>-1.2200000000000001E-2</v>
      </c>
    </row>
    <row r="2755" spans="10:13" x14ac:dyDescent="0.6">
      <c r="J2755" s="311">
        <v>0</v>
      </c>
      <c r="K2755" s="546">
        <v>-4.0899999999999999E-2</v>
      </c>
      <c r="L2755" s="546">
        <v>-2.9399999999999999E-2</v>
      </c>
      <c r="M2755" s="546">
        <v>-1.2200000000000001E-2</v>
      </c>
    </row>
    <row r="2756" spans="10:13" x14ac:dyDescent="0.6">
      <c r="J2756" s="311">
        <v>0</v>
      </c>
      <c r="K2756" s="546">
        <v>-4.0899999999999999E-2</v>
      </c>
      <c r="L2756" s="546">
        <v>-2.9399999999999999E-2</v>
      </c>
      <c r="M2756" s="546">
        <v>-1.2200000000000001E-2</v>
      </c>
    </row>
    <row r="2757" spans="10:13" x14ac:dyDescent="0.6">
      <c r="J2757" s="311">
        <v>0</v>
      </c>
      <c r="K2757" s="546">
        <v>-4.0899999999999999E-2</v>
      </c>
      <c r="L2757" s="546">
        <v>-2.9399999999999999E-2</v>
      </c>
      <c r="M2757" s="546">
        <v>-1.2200000000000001E-2</v>
      </c>
    </row>
    <row r="2758" spans="10:13" x14ac:dyDescent="0.6">
      <c r="J2758" s="311">
        <v>0</v>
      </c>
      <c r="K2758" s="546">
        <v>-4.0899999999999999E-2</v>
      </c>
      <c r="L2758" s="546">
        <v>-2.9399999999999999E-2</v>
      </c>
      <c r="M2758" s="546">
        <v>-1.2200000000000001E-2</v>
      </c>
    </row>
    <row r="2759" spans="10:13" x14ac:dyDescent="0.6">
      <c r="J2759" s="311">
        <v>0</v>
      </c>
      <c r="K2759" s="546">
        <v>-4.0899999999999999E-2</v>
      </c>
      <c r="L2759" s="546">
        <v>-2.9399999999999999E-2</v>
      </c>
      <c r="M2759" s="546">
        <v>-1.2200000000000001E-2</v>
      </c>
    </row>
    <row r="2760" spans="10:13" x14ac:dyDescent="0.6">
      <c r="J2760" s="311">
        <v>0</v>
      </c>
      <c r="K2760" s="546">
        <v>-4.0899999999999999E-2</v>
      </c>
      <c r="L2760" s="546">
        <v>-2.9399999999999999E-2</v>
      </c>
      <c r="M2760" s="546">
        <v>-1.2200000000000001E-2</v>
      </c>
    </row>
    <row r="2761" spans="10:13" x14ac:dyDescent="0.6">
      <c r="J2761" s="311">
        <v>0</v>
      </c>
      <c r="K2761" s="546">
        <v>-4.0899999999999999E-2</v>
      </c>
      <c r="L2761" s="546">
        <v>-2.9399999999999999E-2</v>
      </c>
      <c r="M2761" s="546">
        <v>-1.2200000000000001E-2</v>
      </c>
    </row>
    <row r="2762" spans="10:13" x14ac:dyDescent="0.6">
      <c r="J2762" s="311">
        <v>0</v>
      </c>
      <c r="K2762" s="546">
        <v>-4.0899999999999999E-2</v>
      </c>
      <c r="L2762" s="546">
        <v>-2.9399999999999999E-2</v>
      </c>
      <c r="M2762" s="546">
        <v>-1.2200000000000001E-2</v>
      </c>
    </row>
    <row r="2763" spans="10:13" x14ac:dyDescent="0.6">
      <c r="J2763" s="311">
        <v>0</v>
      </c>
      <c r="K2763" s="546">
        <v>-4.0899999999999999E-2</v>
      </c>
      <c r="L2763" s="546">
        <v>-2.9399999999999999E-2</v>
      </c>
      <c r="M2763" s="546">
        <v>-1.2200000000000001E-2</v>
      </c>
    </row>
    <row r="2764" spans="10:13" x14ac:dyDescent="0.6">
      <c r="J2764" s="311">
        <v>0</v>
      </c>
      <c r="K2764" s="546">
        <v>-4.0899999999999999E-2</v>
      </c>
      <c r="L2764" s="546">
        <v>-2.9399999999999999E-2</v>
      </c>
      <c r="M2764" s="546">
        <v>-1.2200000000000001E-2</v>
      </c>
    </row>
    <row r="2765" spans="10:13" x14ac:dyDescent="0.6">
      <c r="J2765" s="311">
        <v>0</v>
      </c>
      <c r="K2765" s="546">
        <v>-4.0899999999999999E-2</v>
      </c>
      <c r="L2765" s="546">
        <v>-2.9399999999999999E-2</v>
      </c>
      <c r="M2765" s="546">
        <v>-1.2200000000000001E-2</v>
      </c>
    </row>
    <row r="2766" spans="10:13" x14ac:dyDescent="0.6">
      <c r="J2766" s="311">
        <v>0</v>
      </c>
      <c r="K2766" s="546">
        <v>-4.0899999999999999E-2</v>
      </c>
      <c r="L2766" s="546">
        <v>-2.9399999999999999E-2</v>
      </c>
      <c r="M2766" s="546">
        <v>-1.2200000000000001E-2</v>
      </c>
    </row>
    <row r="2767" spans="10:13" x14ac:dyDescent="0.6">
      <c r="J2767" s="311">
        <v>0</v>
      </c>
      <c r="K2767" s="546">
        <v>-4.0899999999999999E-2</v>
      </c>
      <c r="L2767" s="546">
        <v>-2.9399999999999999E-2</v>
      </c>
      <c r="M2767" s="546">
        <v>-1.2200000000000001E-2</v>
      </c>
    </row>
    <row r="2768" spans="10:13" x14ac:dyDescent="0.6">
      <c r="J2768" s="311">
        <v>0</v>
      </c>
      <c r="K2768" s="546">
        <v>-4.0899999999999999E-2</v>
      </c>
      <c r="L2768" s="546">
        <v>-2.9399999999999999E-2</v>
      </c>
      <c r="M2768" s="546">
        <v>-1.2200000000000001E-2</v>
      </c>
    </row>
    <row r="2769" spans="10:13" x14ac:dyDescent="0.6">
      <c r="J2769" s="311">
        <v>0</v>
      </c>
      <c r="K2769" s="546">
        <v>-4.0899999999999999E-2</v>
      </c>
      <c r="L2769" s="546">
        <v>-2.9399999999999999E-2</v>
      </c>
      <c r="M2769" s="546">
        <v>-1.2200000000000001E-2</v>
      </c>
    </row>
    <row r="2770" spans="10:13" x14ac:dyDescent="0.6">
      <c r="J2770" s="311">
        <v>0</v>
      </c>
      <c r="K2770" s="546">
        <v>-4.0899999999999999E-2</v>
      </c>
      <c r="L2770" s="546">
        <v>-2.9399999999999999E-2</v>
      </c>
      <c r="M2770" s="546">
        <v>-1.2200000000000001E-2</v>
      </c>
    </row>
    <row r="2771" spans="10:13" x14ac:dyDescent="0.6">
      <c r="J2771" s="311">
        <v>0</v>
      </c>
      <c r="K2771" s="546">
        <v>-4.0899999999999999E-2</v>
      </c>
      <c r="L2771" s="546">
        <v>-2.9399999999999999E-2</v>
      </c>
      <c r="M2771" s="546">
        <v>-1.2200000000000001E-2</v>
      </c>
    </row>
    <row r="2772" spans="10:13" x14ac:dyDescent="0.6">
      <c r="J2772" s="311">
        <v>0</v>
      </c>
      <c r="K2772" s="546">
        <v>-4.0899999999999999E-2</v>
      </c>
      <c r="L2772" s="546">
        <v>-2.9399999999999999E-2</v>
      </c>
      <c r="M2772" s="546">
        <v>-1.2200000000000001E-2</v>
      </c>
    </row>
    <row r="2773" spans="10:13" x14ac:dyDescent="0.6">
      <c r="J2773" s="311">
        <v>0</v>
      </c>
      <c r="K2773" s="546">
        <v>-4.0899999999999999E-2</v>
      </c>
      <c r="L2773" s="546">
        <v>-2.9399999999999999E-2</v>
      </c>
      <c r="M2773" s="546">
        <v>-1.2200000000000001E-2</v>
      </c>
    </row>
    <row r="2774" spans="10:13" x14ac:dyDescent="0.6">
      <c r="J2774" s="311">
        <v>0</v>
      </c>
      <c r="K2774" s="546">
        <v>-4.0899999999999999E-2</v>
      </c>
      <c r="L2774" s="546">
        <v>-2.9399999999999999E-2</v>
      </c>
      <c r="M2774" s="546">
        <v>-1.2200000000000001E-2</v>
      </c>
    </row>
    <row r="2775" spans="10:13" x14ac:dyDescent="0.6">
      <c r="J2775" s="311">
        <v>0</v>
      </c>
      <c r="K2775" s="546">
        <v>-4.0899999999999999E-2</v>
      </c>
      <c r="L2775" s="546">
        <v>-2.9399999999999999E-2</v>
      </c>
      <c r="M2775" s="546">
        <v>-1.2200000000000001E-2</v>
      </c>
    </row>
    <row r="2776" spans="10:13" x14ac:dyDescent="0.6">
      <c r="J2776" s="311">
        <v>0</v>
      </c>
      <c r="K2776" s="546">
        <v>-4.0899999999999999E-2</v>
      </c>
      <c r="L2776" s="546">
        <v>-2.9399999999999999E-2</v>
      </c>
      <c r="M2776" s="546">
        <v>-1.2200000000000001E-2</v>
      </c>
    </row>
    <row r="2777" spans="10:13" x14ac:dyDescent="0.6">
      <c r="J2777" s="311">
        <v>0</v>
      </c>
      <c r="K2777" s="546">
        <v>-4.0899999999999999E-2</v>
      </c>
      <c r="L2777" s="546">
        <v>-2.9399999999999999E-2</v>
      </c>
      <c r="M2777" s="546">
        <v>-1.2200000000000001E-2</v>
      </c>
    </row>
    <row r="2778" spans="10:13" x14ac:dyDescent="0.6">
      <c r="J2778" s="311">
        <v>0</v>
      </c>
      <c r="K2778" s="546">
        <v>-4.0899999999999999E-2</v>
      </c>
      <c r="L2778" s="546">
        <v>-2.9399999999999999E-2</v>
      </c>
      <c r="M2778" s="546">
        <v>-1.2200000000000001E-2</v>
      </c>
    </row>
    <row r="2779" spans="10:13" x14ac:dyDescent="0.6">
      <c r="J2779" s="311">
        <v>0</v>
      </c>
      <c r="K2779" s="546">
        <v>-4.0899999999999999E-2</v>
      </c>
      <c r="L2779" s="546">
        <v>-2.9399999999999999E-2</v>
      </c>
      <c r="M2779" s="546">
        <v>-1.2200000000000001E-2</v>
      </c>
    </row>
    <row r="2780" spans="10:13" x14ac:dyDescent="0.6">
      <c r="J2780" s="311">
        <v>0</v>
      </c>
      <c r="K2780" s="546">
        <v>-4.0899999999999999E-2</v>
      </c>
      <c r="L2780" s="546">
        <v>-2.9399999999999999E-2</v>
      </c>
      <c r="M2780" s="546">
        <v>-1.2200000000000001E-2</v>
      </c>
    </row>
    <row r="2781" spans="10:13" x14ac:dyDescent="0.6">
      <c r="J2781" s="311">
        <v>0</v>
      </c>
      <c r="K2781" s="546">
        <v>-4.0899999999999999E-2</v>
      </c>
      <c r="L2781" s="546">
        <v>-2.9399999999999999E-2</v>
      </c>
      <c r="M2781" s="546">
        <v>-1.2200000000000001E-2</v>
      </c>
    </row>
    <row r="2782" spans="10:13" x14ac:dyDescent="0.6">
      <c r="J2782" s="311">
        <v>0</v>
      </c>
      <c r="K2782" s="546">
        <v>-4.0899999999999999E-2</v>
      </c>
      <c r="L2782" s="546">
        <v>-2.9399999999999999E-2</v>
      </c>
      <c r="M2782" s="546">
        <v>-1.2200000000000001E-2</v>
      </c>
    </row>
    <row r="2783" spans="10:13" x14ac:dyDescent="0.6">
      <c r="J2783" s="311">
        <v>0</v>
      </c>
      <c r="K2783" s="546">
        <v>-4.0899999999999999E-2</v>
      </c>
      <c r="L2783" s="546">
        <v>-2.9399999999999999E-2</v>
      </c>
      <c r="M2783" s="546">
        <v>-1.2200000000000001E-2</v>
      </c>
    </row>
    <row r="2784" spans="10:13" x14ac:dyDescent="0.6">
      <c r="J2784" s="311">
        <v>0</v>
      </c>
      <c r="K2784" s="546">
        <v>-4.0899999999999999E-2</v>
      </c>
      <c r="L2784" s="546">
        <v>-2.9399999999999999E-2</v>
      </c>
      <c r="M2784" s="546">
        <v>-1.2200000000000001E-2</v>
      </c>
    </row>
    <row r="2785" spans="10:13" x14ac:dyDescent="0.6">
      <c r="J2785" s="311">
        <v>0</v>
      </c>
      <c r="K2785" s="546">
        <v>-4.0899999999999999E-2</v>
      </c>
      <c r="L2785" s="546">
        <v>-2.9399999999999999E-2</v>
      </c>
      <c r="M2785" s="546">
        <v>-1.2200000000000001E-2</v>
      </c>
    </row>
    <row r="2786" spans="10:13" x14ac:dyDescent="0.6">
      <c r="J2786" s="311">
        <v>0</v>
      </c>
      <c r="K2786" s="546">
        <v>-4.0899999999999999E-2</v>
      </c>
      <c r="L2786" s="546">
        <v>-2.9399999999999999E-2</v>
      </c>
      <c r="M2786" s="546">
        <v>-1.2200000000000001E-2</v>
      </c>
    </row>
    <row r="2787" spans="10:13" x14ac:dyDescent="0.6">
      <c r="J2787" s="311">
        <v>0</v>
      </c>
      <c r="K2787" s="546">
        <v>-4.0899999999999999E-2</v>
      </c>
      <c r="L2787" s="546">
        <v>-2.9399999999999999E-2</v>
      </c>
      <c r="M2787" s="546">
        <v>-1.2200000000000001E-2</v>
      </c>
    </row>
    <row r="2788" spans="10:13" x14ac:dyDescent="0.6">
      <c r="J2788" s="311">
        <v>0</v>
      </c>
      <c r="K2788" s="546">
        <v>-4.0899999999999999E-2</v>
      </c>
      <c r="L2788" s="546">
        <v>-2.9399999999999999E-2</v>
      </c>
      <c r="M2788" s="546">
        <v>-1.2200000000000001E-2</v>
      </c>
    </row>
    <row r="2789" spans="10:13" x14ac:dyDescent="0.6">
      <c r="J2789" s="311">
        <v>0</v>
      </c>
      <c r="K2789" s="546">
        <v>-4.0899999999999999E-2</v>
      </c>
      <c r="L2789" s="546">
        <v>-2.9399999999999999E-2</v>
      </c>
      <c r="M2789" s="546">
        <v>-1.2200000000000001E-2</v>
      </c>
    </row>
    <row r="2790" spans="10:13" x14ac:dyDescent="0.6">
      <c r="J2790" s="311">
        <v>0</v>
      </c>
      <c r="K2790" s="546">
        <v>-4.0899999999999999E-2</v>
      </c>
      <c r="L2790" s="546">
        <v>-2.9399999999999999E-2</v>
      </c>
      <c r="M2790" s="546">
        <v>-1.2200000000000001E-2</v>
      </c>
    </row>
    <row r="2791" spans="10:13" x14ac:dyDescent="0.6">
      <c r="J2791" s="311">
        <v>0</v>
      </c>
      <c r="K2791" s="546">
        <v>-4.0899999999999999E-2</v>
      </c>
      <c r="L2791" s="546">
        <v>-2.9399999999999999E-2</v>
      </c>
      <c r="M2791" s="546">
        <v>-1.2200000000000001E-2</v>
      </c>
    </row>
    <row r="2792" spans="10:13" x14ac:dyDescent="0.6">
      <c r="J2792" s="311">
        <v>0</v>
      </c>
      <c r="K2792" s="546">
        <v>-4.0899999999999999E-2</v>
      </c>
      <c r="L2792" s="546">
        <v>-2.9399999999999999E-2</v>
      </c>
      <c r="M2792" s="546">
        <v>-1.2200000000000001E-2</v>
      </c>
    </row>
    <row r="2793" spans="10:13" x14ac:dyDescent="0.6">
      <c r="J2793" s="311">
        <v>0</v>
      </c>
      <c r="K2793" s="546">
        <v>-4.0899999999999999E-2</v>
      </c>
      <c r="L2793" s="546">
        <v>-2.9399999999999999E-2</v>
      </c>
      <c r="M2793" s="546">
        <v>-1.2200000000000001E-2</v>
      </c>
    </row>
    <row r="2794" spans="10:13" x14ac:dyDescent="0.6">
      <c r="J2794" s="311">
        <v>0</v>
      </c>
      <c r="K2794" s="546">
        <v>-4.0899999999999999E-2</v>
      </c>
      <c r="L2794" s="546">
        <v>-2.9399999999999999E-2</v>
      </c>
      <c r="M2794" s="546">
        <v>-1.2200000000000001E-2</v>
      </c>
    </row>
    <row r="2795" spans="10:13" x14ac:dyDescent="0.6">
      <c r="J2795" s="311">
        <v>0</v>
      </c>
      <c r="K2795" s="546">
        <v>-4.0899999999999999E-2</v>
      </c>
      <c r="L2795" s="546">
        <v>-2.9399999999999999E-2</v>
      </c>
      <c r="M2795" s="546">
        <v>-1.2200000000000001E-2</v>
      </c>
    </row>
    <row r="2796" spans="10:13" x14ac:dyDescent="0.6">
      <c r="J2796" s="311">
        <v>0</v>
      </c>
      <c r="K2796" s="546">
        <v>-4.0899999999999999E-2</v>
      </c>
      <c r="L2796" s="546">
        <v>-2.9399999999999999E-2</v>
      </c>
      <c r="M2796" s="546">
        <v>-1.2200000000000001E-2</v>
      </c>
    </row>
    <row r="2797" spans="10:13" x14ac:dyDescent="0.6">
      <c r="J2797" s="311">
        <v>0</v>
      </c>
      <c r="K2797" s="546">
        <v>-4.0899999999999999E-2</v>
      </c>
      <c r="L2797" s="546">
        <v>-2.9399999999999999E-2</v>
      </c>
      <c r="M2797" s="546">
        <v>-1.2200000000000001E-2</v>
      </c>
    </row>
    <row r="2798" spans="10:13" x14ac:dyDescent="0.6">
      <c r="J2798" s="311">
        <v>0</v>
      </c>
      <c r="K2798" s="546">
        <v>-4.0899999999999999E-2</v>
      </c>
      <c r="L2798" s="546">
        <v>-2.9399999999999999E-2</v>
      </c>
      <c r="M2798" s="546">
        <v>-1.2200000000000001E-2</v>
      </c>
    </row>
    <row r="2799" spans="10:13" x14ac:dyDescent="0.6">
      <c r="J2799" s="311">
        <v>0</v>
      </c>
      <c r="K2799" s="546">
        <v>-4.0899999999999999E-2</v>
      </c>
      <c r="L2799" s="546">
        <v>-2.9399999999999999E-2</v>
      </c>
      <c r="M2799" s="546">
        <v>-1.2200000000000001E-2</v>
      </c>
    </row>
    <row r="2800" spans="10:13" x14ac:dyDescent="0.6">
      <c r="J2800" s="311">
        <v>0</v>
      </c>
      <c r="K2800" s="546">
        <v>-4.0899999999999999E-2</v>
      </c>
      <c r="L2800" s="546">
        <v>-2.9399999999999999E-2</v>
      </c>
      <c r="M2800" s="546">
        <v>-1.2200000000000001E-2</v>
      </c>
    </row>
    <row r="2801" spans="10:13" x14ac:dyDescent="0.6">
      <c r="J2801" s="311">
        <v>0</v>
      </c>
      <c r="K2801" s="546">
        <v>-4.0899999999999999E-2</v>
      </c>
      <c r="L2801" s="546">
        <v>-2.9399999999999999E-2</v>
      </c>
      <c r="M2801" s="546">
        <v>-1.2200000000000001E-2</v>
      </c>
    </row>
    <row r="2802" spans="10:13" x14ac:dyDescent="0.6">
      <c r="J2802" s="311">
        <v>0</v>
      </c>
      <c r="K2802" s="546">
        <v>-4.0899999999999999E-2</v>
      </c>
      <c r="L2802" s="546">
        <v>-2.9399999999999999E-2</v>
      </c>
      <c r="M2802" s="546">
        <v>-1.2200000000000001E-2</v>
      </c>
    </row>
    <row r="2803" spans="10:13" x14ac:dyDescent="0.6">
      <c r="J2803" s="311">
        <v>0</v>
      </c>
      <c r="K2803" s="546">
        <v>-4.0899999999999999E-2</v>
      </c>
      <c r="L2803" s="546">
        <v>-2.9399999999999999E-2</v>
      </c>
      <c r="M2803" s="546">
        <v>-1.2200000000000001E-2</v>
      </c>
    </row>
    <row r="2804" spans="10:13" x14ac:dyDescent="0.6">
      <c r="J2804" s="311">
        <v>0</v>
      </c>
      <c r="K2804" s="546">
        <v>-4.0899999999999999E-2</v>
      </c>
      <c r="L2804" s="546">
        <v>-2.9399999999999999E-2</v>
      </c>
      <c r="M2804" s="546">
        <v>-1.2200000000000001E-2</v>
      </c>
    </row>
    <row r="2805" spans="10:13" x14ac:dyDescent="0.6">
      <c r="J2805" s="311">
        <v>0</v>
      </c>
      <c r="K2805" s="546">
        <v>-4.0899999999999999E-2</v>
      </c>
      <c r="L2805" s="546">
        <v>-2.9399999999999999E-2</v>
      </c>
      <c r="M2805" s="546">
        <v>-1.2200000000000001E-2</v>
      </c>
    </row>
    <row r="2806" spans="10:13" x14ac:dyDescent="0.6">
      <c r="J2806" s="311">
        <v>0</v>
      </c>
      <c r="K2806" s="546">
        <v>-4.0899999999999999E-2</v>
      </c>
      <c r="L2806" s="546">
        <v>-2.9399999999999999E-2</v>
      </c>
      <c r="M2806" s="546">
        <v>-1.2200000000000001E-2</v>
      </c>
    </row>
    <row r="2807" spans="10:13" x14ac:dyDescent="0.6">
      <c r="J2807" s="311">
        <v>0</v>
      </c>
      <c r="K2807" s="546">
        <v>-4.0899999999999999E-2</v>
      </c>
      <c r="L2807" s="546">
        <v>-2.9399999999999999E-2</v>
      </c>
      <c r="M2807" s="546">
        <v>-1.2200000000000001E-2</v>
      </c>
    </row>
    <row r="2808" spans="10:13" x14ac:dyDescent="0.6">
      <c r="J2808" s="311">
        <v>0</v>
      </c>
      <c r="K2808" s="546">
        <v>-4.0899999999999999E-2</v>
      </c>
      <c r="L2808" s="546">
        <v>-2.9399999999999999E-2</v>
      </c>
      <c r="M2808" s="546">
        <v>-1.2200000000000001E-2</v>
      </c>
    </row>
    <row r="2809" spans="10:13" x14ac:dyDescent="0.6">
      <c r="J2809" s="311">
        <v>0</v>
      </c>
      <c r="K2809" s="546">
        <v>-4.0899999999999999E-2</v>
      </c>
      <c r="L2809" s="546">
        <v>-2.9399999999999999E-2</v>
      </c>
      <c r="M2809" s="546">
        <v>-1.2200000000000001E-2</v>
      </c>
    </row>
    <row r="2810" spans="10:13" x14ac:dyDescent="0.6">
      <c r="J2810" s="311">
        <v>0</v>
      </c>
      <c r="K2810" s="546">
        <v>-4.0899999999999999E-2</v>
      </c>
      <c r="L2810" s="546">
        <v>-2.9399999999999999E-2</v>
      </c>
      <c r="M2810" s="546">
        <v>-1.2200000000000001E-2</v>
      </c>
    </row>
    <row r="2811" spans="10:13" x14ac:dyDescent="0.6">
      <c r="J2811" s="311">
        <v>0</v>
      </c>
      <c r="K2811" s="546">
        <v>-4.0899999999999999E-2</v>
      </c>
      <c r="L2811" s="546">
        <v>-2.9399999999999999E-2</v>
      </c>
      <c r="M2811" s="546">
        <v>-1.2200000000000001E-2</v>
      </c>
    </row>
    <row r="2812" spans="10:13" x14ac:dyDescent="0.6">
      <c r="J2812" s="311">
        <v>0</v>
      </c>
      <c r="K2812" s="546">
        <v>-4.0899999999999999E-2</v>
      </c>
      <c r="L2812" s="546">
        <v>-2.9399999999999999E-2</v>
      </c>
      <c r="M2812" s="546">
        <v>-1.2200000000000001E-2</v>
      </c>
    </row>
    <row r="2813" spans="10:13" x14ac:dyDescent="0.6">
      <c r="J2813" s="311">
        <v>0</v>
      </c>
      <c r="K2813" s="546">
        <v>-4.0899999999999999E-2</v>
      </c>
      <c r="L2813" s="546">
        <v>-2.9399999999999999E-2</v>
      </c>
      <c r="M2813" s="546">
        <v>-1.2200000000000001E-2</v>
      </c>
    </row>
    <row r="2814" spans="10:13" x14ac:dyDescent="0.6">
      <c r="J2814" s="311">
        <v>0</v>
      </c>
      <c r="K2814" s="546">
        <v>-4.0899999999999999E-2</v>
      </c>
      <c r="L2814" s="546">
        <v>-2.9399999999999999E-2</v>
      </c>
      <c r="M2814" s="546">
        <v>-1.2200000000000001E-2</v>
      </c>
    </row>
    <row r="2815" spans="10:13" x14ac:dyDescent="0.6">
      <c r="J2815" s="311">
        <v>0</v>
      </c>
      <c r="K2815" s="546">
        <v>-4.0899999999999999E-2</v>
      </c>
      <c r="L2815" s="546">
        <v>-2.9399999999999999E-2</v>
      </c>
      <c r="M2815" s="546">
        <v>-1.2200000000000001E-2</v>
      </c>
    </row>
    <row r="2816" spans="10:13" x14ac:dyDescent="0.6">
      <c r="J2816" s="311">
        <v>0</v>
      </c>
      <c r="K2816" s="546">
        <v>-4.0899999999999999E-2</v>
      </c>
      <c r="L2816" s="546">
        <v>-2.9399999999999999E-2</v>
      </c>
      <c r="M2816" s="546">
        <v>-1.2200000000000001E-2</v>
      </c>
    </row>
    <row r="2817" spans="10:13" x14ac:dyDescent="0.6">
      <c r="J2817" s="311">
        <v>0</v>
      </c>
      <c r="K2817" s="546">
        <v>-4.0899999999999999E-2</v>
      </c>
      <c r="L2817" s="546">
        <v>-2.9399999999999999E-2</v>
      </c>
      <c r="M2817" s="546">
        <v>-1.2200000000000001E-2</v>
      </c>
    </row>
    <row r="2818" spans="10:13" x14ac:dyDescent="0.6">
      <c r="J2818" s="311">
        <v>0</v>
      </c>
      <c r="K2818" s="546">
        <v>-4.0899999999999999E-2</v>
      </c>
      <c r="L2818" s="546">
        <v>-2.9399999999999999E-2</v>
      </c>
      <c r="M2818" s="546">
        <v>-1.2200000000000001E-2</v>
      </c>
    </row>
    <row r="2819" spans="10:13" x14ac:dyDescent="0.6">
      <c r="J2819" s="311">
        <v>0</v>
      </c>
      <c r="K2819" s="546">
        <v>-4.0899999999999999E-2</v>
      </c>
      <c r="L2819" s="546">
        <v>-2.9399999999999999E-2</v>
      </c>
      <c r="M2819" s="546">
        <v>-1.2200000000000001E-2</v>
      </c>
    </row>
    <row r="2820" spans="10:13" x14ac:dyDescent="0.6">
      <c r="J2820" s="311">
        <v>0</v>
      </c>
      <c r="K2820" s="546">
        <v>-4.0899999999999999E-2</v>
      </c>
      <c r="L2820" s="546">
        <v>-2.9399999999999999E-2</v>
      </c>
      <c r="M2820" s="546">
        <v>-1.2200000000000001E-2</v>
      </c>
    </row>
    <row r="2821" spans="10:13" x14ac:dyDescent="0.6">
      <c r="J2821" s="311">
        <v>0</v>
      </c>
      <c r="K2821" s="546">
        <v>-4.0899999999999999E-2</v>
      </c>
      <c r="L2821" s="546">
        <v>-2.9399999999999999E-2</v>
      </c>
      <c r="M2821" s="546">
        <v>-1.2200000000000001E-2</v>
      </c>
    </row>
    <row r="2822" spans="10:13" x14ac:dyDescent="0.6">
      <c r="J2822" s="311">
        <v>0</v>
      </c>
      <c r="K2822" s="546">
        <v>-4.0899999999999999E-2</v>
      </c>
      <c r="L2822" s="546">
        <v>-2.9399999999999999E-2</v>
      </c>
      <c r="M2822" s="546">
        <v>-1.2200000000000001E-2</v>
      </c>
    </row>
    <row r="2823" spans="10:13" x14ac:dyDescent="0.6">
      <c r="J2823" s="311">
        <v>0</v>
      </c>
      <c r="K2823" s="546">
        <v>-4.0899999999999999E-2</v>
      </c>
      <c r="L2823" s="546">
        <v>-2.9399999999999999E-2</v>
      </c>
      <c r="M2823" s="546">
        <v>-1.2200000000000001E-2</v>
      </c>
    </row>
    <row r="2824" spans="10:13" x14ac:dyDescent="0.6">
      <c r="J2824" s="311">
        <v>0</v>
      </c>
      <c r="K2824" s="546">
        <v>-4.0899999999999999E-2</v>
      </c>
      <c r="L2824" s="546">
        <v>-2.9399999999999999E-2</v>
      </c>
      <c r="M2824" s="546">
        <v>-1.2200000000000001E-2</v>
      </c>
    </row>
    <row r="2825" spans="10:13" x14ac:dyDescent="0.6">
      <c r="J2825" s="311">
        <v>0</v>
      </c>
      <c r="K2825" s="546">
        <v>-4.0899999999999999E-2</v>
      </c>
      <c r="L2825" s="546">
        <v>-2.9399999999999999E-2</v>
      </c>
      <c r="M2825" s="546">
        <v>-1.2200000000000001E-2</v>
      </c>
    </row>
    <row r="2826" spans="10:13" x14ac:dyDescent="0.6">
      <c r="J2826" s="311">
        <v>0</v>
      </c>
      <c r="K2826" s="546">
        <v>-4.0899999999999999E-2</v>
      </c>
      <c r="L2826" s="546">
        <v>-2.9399999999999999E-2</v>
      </c>
      <c r="M2826" s="546">
        <v>-1.2200000000000001E-2</v>
      </c>
    </row>
    <row r="2827" spans="10:13" x14ac:dyDescent="0.6">
      <c r="J2827" s="311">
        <v>0</v>
      </c>
      <c r="K2827" s="546">
        <v>-4.0899999999999999E-2</v>
      </c>
      <c r="L2827" s="546">
        <v>-2.9399999999999999E-2</v>
      </c>
      <c r="M2827" s="546">
        <v>-1.2200000000000001E-2</v>
      </c>
    </row>
    <row r="2828" spans="10:13" x14ac:dyDescent="0.6">
      <c r="J2828" s="311">
        <v>0</v>
      </c>
      <c r="K2828" s="546">
        <v>-4.0899999999999999E-2</v>
      </c>
      <c r="L2828" s="546">
        <v>-2.9399999999999999E-2</v>
      </c>
      <c r="M2828" s="546">
        <v>-1.2200000000000001E-2</v>
      </c>
    </row>
    <row r="2829" spans="10:13" x14ac:dyDescent="0.6">
      <c r="J2829" s="311">
        <v>0</v>
      </c>
      <c r="K2829" s="546">
        <v>-4.0899999999999999E-2</v>
      </c>
      <c r="L2829" s="546">
        <v>-2.9399999999999999E-2</v>
      </c>
      <c r="M2829" s="546">
        <v>-1.2200000000000001E-2</v>
      </c>
    </row>
    <row r="2830" spans="10:13" x14ac:dyDescent="0.6">
      <c r="J2830" s="311">
        <v>0</v>
      </c>
      <c r="K2830" s="546">
        <v>-4.0899999999999999E-2</v>
      </c>
      <c r="L2830" s="546">
        <v>-2.9399999999999999E-2</v>
      </c>
      <c r="M2830" s="546">
        <v>-1.2200000000000001E-2</v>
      </c>
    </row>
    <row r="2831" spans="10:13" x14ac:dyDescent="0.6">
      <c r="J2831" s="311">
        <v>0</v>
      </c>
      <c r="K2831" s="546">
        <v>-4.0899999999999999E-2</v>
      </c>
      <c r="L2831" s="546">
        <v>-2.9399999999999999E-2</v>
      </c>
      <c r="M2831" s="546">
        <v>-1.2200000000000001E-2</v>
      </c>
    </row>
    <row r="2832" spans="10:13" x14ac:dyDescent="0.6">
      <c r="J2832" s="311">
        <v>0</v>
      </c>
      <c r="K2832" s="546">
        <v>-4.0899999999999999E-2</v>
      </c>
      <c r="L2832" s="546">
        <v>-2.9399999999999999E-2</v>
      </c>
      <c r="M2832" s="546">
        <v>-1.2200000000000001E-2</v>
      </c>
    </row>
    <row r="2833" spans="10:13" x14ac:dyDescent="0.6">
      <c r="J2833" s="311">
        <v>0</v>
      </c>
      <c r="K2833" s="546">
        <v>-4.0899999999999999E-2</v>
      </c>
      <c r="L2833" s="546">
        <v>-2.9399999999999999E-2</v>
      </c>
      <c r="M2833" s="546">
        <v>-1.2200000000000001E-2</v>
      </c>
    </row>
    <row r="2834" spans="10:13" x14ac:dyDescent="0.6">
      <c r="J2834" s="311">
        <v>0</v>
      </c>
      <c r="K2834" s="546">
        <v>-4.0899999999999999E-2</v>
      </c>
      <c r="L2834" s="546">
        <v>-2.9399999999999999E-2</v>
      </c>
      <c r="M2834" s="546">
        <v>-1.2200000000000001E-2</v>
      </c>
    </row>
    <row r="2835" spans="10:13" x14ac:dyDescent="0.6">
      <c r="J2835" s="311">
        <v>0</v>
      </c>
      <c r="K2835" s="546">
        <v>-4.0899999999999999E-2</v>
      </c>
      <c r="L2835" s="546">
        <v>-2.9399999999999999E-2</v>
      </c>
      <c r="M2835" s="546">
        <v>-1.2200000000000001E-2</v>
      </c>
    </row>
    <row r="2836" spans="10:13" x14ac:dyDescent="0.6">
      <c r="J2836" s="311">
        <v>0</v>
      </c>
      <c r="K2836" s="546">
        <v>-4.0899999999999999E-2</v>
      </c>
      <c r="L2836" s="546">
        <v>-2.9399999999999999E-2</v>
      </c>
      <c r="M2836" s="546">
        <v>-1.2200000000000001E-2</v>
      </c>
    </row>
    <row r="2837" spans="10:13" x14ac:dyDescent="0.6">
      <c r="J2837" s="311">
        <v>0</v>
      </c>
      <c r="K2837" s="546">
        <v>-4.0899999999999999E-2</v>
      </c>
      <c r="L2837" s="546">
        <v>-2.9399999999999999E-2</v>
      </c>
      <c r="M2837" s="546">
        <v>-1.2200000000000001E-2</v>
      </c>
    </row>
    <row r="2838" spans="10:13" x14ac:dyDescent="0.6">
      <c r="J2838" s="311">
        <v>0</v>
      </c>
      <c r="K2838" s="546">
        <v>-4.0899999999999999E-2</v>
      </c>
      <c r="L2838" s="546">
        <v>-2.9399999999999999E-2</v>
      </c>
      <c r="M2838" s="546">
        <v>-1.2200000000000001E-2</v>
      </c>
    </row>
    <row r="2839" spans="10:13" x14ac:dyDescent="0.6">
      <c r="J2839" s="311">
        <v>0</v>
      </c>
      <c r="K2839" s="546">
        <v>-4.0899999999999999E-2</v>
      </c>
      <c r="L2839" s="546">
        <v>-2.9399999999999999E-2</v>
      </c>
      <c r="M2839" s="546">
        <v>-1.2200000000000001E-2</v>
      </c>
    </row>
    <row r="2840" spans="10:13" x14ac:dyDescent="0.6">
      <c r="J2840" s="311">
        <v>0</v>
      </c>
      <c r="K2840" s="546">
        <v>-4.0899999999999999E-2</v>
      </c>
      <c r="L2840" s="546">
        <v>-2.9399999999999999E-2</v>
      </c>
      <c r="M2840" s="546">
        <v>-1.2200000000000001E-2</v>
      </c>
    </row>
    <row r="2841" spans="10:13" x14ac:dyDescent="0.6">
      <c r="J2841" s="311">
        <v>0</v>
      </c>
      <c r="K2841" s="546">
        <v>-4.0899999999999999E-2</v>
      </c>
      <c r="L2841" s="546">
        <v>-2.9399999999999999E-2</v>
      </c>
      <c r="M2841" s="546">
        <v>-1.2200000000000001E-2</v>
      </c>
    </row>
    <row r="2842" spans="10:13" x14ac:dyDescent="0.6">
      <c r="J2842" s="311">
        <v>0</v>
      </c>
      <c r="K2842" s="546">
        <v>-4.0899999999999999E-2</v>
      </c>
      <c r="L2842" s="546">
        <v>-2.9399999999999999E-2</v>
      </c>
      <c r="M2842" s="546">
        <v>-1.2200000000000001E-2</v>
      </c>
    </row>
    <row r="2843" spans="10:13" x14ac:dyDescent="0.6">
      <c r="J2843" s="311">
        <v>0</v>
      </c>
      <c r="K2843" s="546">
        <v>-4.0899999999999999E-2</v>
      </c>
      <c r="L2843" s="546">
        <v>-2.9399999999999999E-2</v>
      </c>
      <c r="M2843" s="546">
        <v>-1.2200000000000001E-2</v>
      </c>
    </row>
    <row r="2844" spans="10:13" x14ac:dyDescent="0.6">
      <c r="J2844" s="311">
        <v>0</v>
      </c>
      <c r="K2844" s="546">
        <v>-4.0899999999999999E-2</v>
      </c>
      <c r="L2844" s="546">
        <v>-2.9399999999999999E-2</v>
      </c>
      <c r="M2844" s="546">
        <v>-1.2200000000000001E-2</v>
      </c>
    </row>
    <row r="2845" spans="10:13" x14ac:dyDescent="0.6">
      <c r="J2845" s="311">
        <v>0</v>
      </c>
      <c r="K2845" s="546">
        <v>-4.0899999999999999E-2</v>
      </c>
      <c r="L2845" s="546">
        <v>-2.9399999999999999E-2</v>
      </c>
      <c r="M2845" s="546">
        <v>-1.2200000000000001E-2</v>
      </c>
    </row>
    <row r="2846" spans="10:13" x14ac:dyDescent="0.6">
      <c r="J2846" s="311">
        <v>0</v>
      </c>
      <c r="K2846" s="546">
        <v>-4.0899999999999999E-2</v>
      </c>
      <c r="L2846" s="546">
        <v>-2.9399999999999999E-2</v>
      </c>
      <c r="M2846" s="546">
        <v>-1.2200000000000001E-2</v>
      </c>
    </row>
    <row r="2847" spans="10:13" x14ac:dyDescent="0.6">
      <c r="J2847" s="311">
        <v>0</v>
      </c>
      <c r="K2847" s="546">
        <v>-4.0899999999999999E-2</v>
      </c>
      <c r="L2847" s="546">
        <v>-2.9399999999999999E-2</v>
      </c>
      <c r="M2847" s="546">
        <v>-1.2200000000000001E-2</v>
      </c>
    </row>
    <row r="2848" spans="10:13" x14ac:dyDescent="0.6">
      <c r="J2848" s="311">
        <v>0</v>
      </c>
      <c r="K2848" s="546">
        <v>-4.0899999999999999E-2</v>
      </c>
      <c r="L2848" s="546">
        <v>-2.9399999999999999E-2</v>
      </c>
      <c r="M2848" s="546">
        <v>-1.2200000000000001E-2</v>
      </c>
    </row>
    <row r="2849" spans="10:13" x14ac:dyDescent="0.6">
      <c r="J2849" s="311">
        <v>0</v>
      </c>
      <c r="K2849" s="546">
        <v>-4.0899999999999999E-2</v>
      </c>
      <c r="L2849" s="546">
        <v>-2.9399999999999999E-2</v>
      </c>
      <c r="M2849" s="546">
        <v>-1.2200000000000001E-2</v>
      </c>
    </row>
    <row r="2850" spans="10:13" x14ac:dyDescent="0.6">
      <c r="J2850" s="311">
        <v>0</v>
      </c>
      <c r="K2850" s="546">
        <v>-4.0899999999999999E-2</v>
      </c>
      <c r="L2850" s="546">
        <v>-2.9399999999999999E-2</v>
      </c>
      <c r="M2850" s="546">
        <v>-1.2200000000000001E-2</v>
      </c>
    </row>
    <row r="2851" spans="10:13" x14ac:dyDescent="0.6">
      <c r="J2851" s="311">
        <v>0</v>
      </c>
      <c r="K2851" s="546">
        <v>-4.0899999999999999E-2</v>
      </c>
      <c r="L2851" s="546">
        <v>-2.9399999999999999E-2</v>
      </c>
      <c r="M2851" s="546">
        <v>-1.2200000000000001E-2</v>
      </c>
    </row>
    <row r="2852" spans="10:13" x14ac:dyDescent="0.6">
      <c r="J2852" s="311">
        <v>0</v>
      </c>
      <c r="K2852" s="546">
        <v>-4.0899999999999999E-2</v>
      </c>
      <c r="L2852" s="546">
        <v>-2.9399999999999999E-2</v>
      </c>
      <c r="M2852" s="546">
        <v>-1.2200000000000001E-2</v>
      </c>
    </row>
    <row r="2853" spans="10:13" x14ac:dyDescent="0.6">
      <c r="J2853" s="311">
        <v>0</v>
      </c>
      <c r="K2853" s="546">
        <v>-4.0899999999999999E-2</v>
      </c>
      <c r="L2853" s="546">
        <v>-2.9399999999999999E-2</v>
      </c>
      <c r="M2853" s="546">
        <v>-1.2200000000000001E-2</v>
      </c>
    </row>
    <row r="2854" spans="10:13" x14ac:dyDescent="0.6">
      <c r="J2854" s="311">
        <v>0</v>
      </c>
      <c r="K2854" s="546">
        <v>-4.0899999999999999E-2</v>
      </c>
      <c r="L2854" s="546">
        <v>-2.9399999999999999E-2</v>
      </c>
      <c r="M2854" s="546">
        <v>-1.2200000000000001E-2</v>
      </c>
    </row>
    <row r="2855" spans="10:13" x14ac:dyDescent="0.6">
      <c r="J2855" s="311">
        <v>0</v>
      </c>
      <c r="K2855" s="546">
        <v>-4.0899999999999999E-2</v>
      </c>
      <c r="L2855" s="546">
        <v>-2.9399999999999999E-2</v>
      </c>
      <c r="M2855" s="546">
        <v>-1.2200000000000001E-2</v>
      </c>
    </row>
    <row r="2856" spans="10:13" x14ac:dyDescent="0.6">
      <c r="J2856" s="311">
        <v>0</v>
      </c>
      <c r="K2856" s="546">
        <v>-4.0899999999999999E-2</v>
      </c>
      <c r="L2856" s="546">
        <v>-2.9399999999999999E-2</v>
      </c>
      <c r="M2856" s="546">
        <v>-1.2200000000000001E-2</v>
      </c>
    </row>
    <row r="2857" spans="10:13" x14ac:dyDescent="0.6">
      <c r="J2857" s="311">
        <v>0</v>
      </c>
      <c r="K2857" s="546">
        <v>-4.0899999999999999E-2</v>
      </c>
      <c r="L2857" s="546">
        <v>-2.9399999999999999E-2</v>
      </c>
      <c r="M2857" s="546">
        <v>-1.2200000000000001E-2</v>
      </c>
    </row>
    <row r="2858" spans="10:13" x14ac:dyDescent="0.6">
      <c r="J2858" s="311">
        <v>0</v>
      </c>
      <c r="K2858" s="546">
        <v>-4.0899999999999999E-2</v>
      </c>
      <c r="L2858" s="546">
        <v>-2.9399999999999999E-2</v>
      </c>
      <c r="M2858" s="546">
        <v>-1.2200000000000001E-2</v>
      </c>
    </row>
    <row r="2859" spans="10:13" x14ac:dyDescent="0.6">
      <c r="J2859" s="311">
        <v>0</v>
      </c>
      <c r="K2859" s="546">
        <v>-4.0899999999999999E-2</v>
      </c>
      <c r="L2859" s="546">
        <v>-2.9399999999999999E-2</v>
      </c>
      <c r="M2859" s="546">
        <v>-1.2200000000000001E-2</v>
      </c>
    </row>
    <row r="2860" spans="10:13" x14ac:dyDescent="0.6">
      <c r="J2860" s="311">
        <v>0</v>
      </c>
      <c r="K2860" s="546">
        <v>-4.0899999999999999E-2</v>
      </c>
      <c r="L2860" s="546">
        <v>-2.9399999999999999E-2</v>
      </c>
      <c r="M2860" s="546">
        <v>-1.2200000000000001E-2</v>
      </c>
    </row>
    <row r="2861" spans="10:13" x14ac:dyDescent="0.6">
      <c r="J2861" s="311">
        <v>0</v>
      </c>
      <c r="K2861" s="546">
        <v>-4.0899999999999999E-2</v>
      </c>
      <c r="L2861" s="546">
        <v>-2.9399999999999999E-2</v>
      </c>
      <c r="M2861" s="546">
        <v>-1.2200000000000001E-2</v>
      </c>
    </row>
    <row r="2862" spans="10:13" x14ac:dyDescent="0.6">
      <c r="J2862" s="311">
        <v>0</v>
      </c>
      <c r="K2862" s="546">
        <v>-4.0899999999999999E-2</v>
      </c>
      <c r="L2862" s="546">
        <v>-2.9399999999999999E-2</v>
      </c>
      <c r="M2862" s="546">
        <v>-1.2200000000000001E-2</v>
      </c>
    </row>
    <row r="2863" spans="10:13" x14ac:dyDescent="0.6">
      <c r="J2863" s="311">
        <v>0</v>
      </c>
      <c r="K2863" s="546">
        <v>-4.0899999999999999E-2</v>
      </c>
      <c r="L2863" s="546">
        <v>-2.9399999999999999E-2</v>
      </c>
      <c r="M2863" s="546">
        <v>-1.2200000000000001E-2</v>
      </c>
    </row>
    <row r="2864" spans="10:13" x14ac:dyDescent="0.6">
      <c r="J2864" s="311">
        <v>0</v>
      </c>
      <c r="K2864" s="546">
        <v>-4.0899999999999999E-2</v>
      </c>
      <c r="L2864" s="546">
        <v>-2.9399999999999999E-2</v>
      </c>
      <c r="M2864" s="546">
        <v>-1.2200000000000001E-2</v>
      </c>
    </row>
    <row r="2865" spans="10:13" x14ac:dyDescent="0.6">
      <c r="J2865" s="311">
        <v>0</v>
      </c>
      <c r="K2865" s="546">
        <v>-4.0899999999999999E-2</v>
      </c>
      <c r="L2865" s="546">
        <v>-2.9399999999999999E-2</v>
      </c>
      <c r="M2865" s="546">
        <v>-1.2200000000000001E-2</v>
      </c>
    </row>
    <row r="2866" spans="10:13" x14ac:dyDescent="0.6">
      <c r="J2866" s="311">
        <v>0</v>
      </c>
      <c r="K2866" s="546">
        <v>-4.0899999999999999E-2</v>
      </c>
      <c r="L2866" s="546">
        <v>-2.9399999999999999E-2</v>
      </c>
      <c r="M2866" s="546">
        <v>-1.2200000000000001E-2</v>
      </c>
    </row>
    <row r="2867" spans="10:13" x14ac:dyDescent="0.6">
      <c r="J2867" s="311">
        <v>0</v>
      </c>
      <c r="K2867" s="546">
        <v>-4.0899999999999999E-2</v>
      </c>
      <c r="L2867" s="546">
        <v>-2.9399999999999999E-2</v>
      </c>
      <c r="M2867" s="546">
        <v>-1.2200000000000001E-2</v>
      </c>
    </row>
    <row r="2868" spans="10:13" x14ac:dyDescent="0.6">
      <c r="J2868" s="311">
        <v>0</v>
      </c>
      <c r="K2868" s="546">
        <v>-4.0899999999999999E-2</v>
      </c>
      <c r="L2868" s="546">
        <v>-2.9399999999999999E-2</v>
      </c>
      <c r="M2868" s="546">
        <v>-1.2200000000000001E-2</v>
      </c>
    </row>
    <row r="2869" spans="10:13" x14ac:dyDescent="0.6">
      <c r="J2869" s="311">
        <v>0</v>
      </c>
      <c r="K2869" s="546">
        <v>-4.0899999999999999E-2</v>
      </c>
      <c r="L2869" s="546">
        <v>-2.9399999999999999E-2</v>
      </c>
      <c r="M2869" s="546">
        <v>-1.2200000000000001E-2</v>
      </c>
    </row>
    <row r="2870" spans="10:13" x14ac:dyDescent="0.6">
      <c r="J2870" s="311">
        <v>0</v>
      </c>
      <c r="K2870" s="546">
        <v>-4.0899999999999999E-2</v>
      </c>
      <c r="L2870" s="546">
        <v>-2.9399999999999999E-2</v>
      </c>
      <c r="M2870" s="546">
        <v>-1.2200000000000001E-2</v>
      </c>
    </row>
    <row r="2871" spans="10:13" x14ac:dyDescent="0.6">
      <c r="J2871" s="311">
        <v>0</v>
      </c>
      <c r="K2871" s="546">
        <v>-4.0899999999999999E-2</v>
      </c>
      <c r="L2871" s="546">
        <v>-2.9399999999999999E-2</v>
      </c>
      <c r="M2871" s="546">
        <v>-1.2200000000000001E-2</v>
      </c>
    </row>
    <row r="2872" spans="10:13" x14ac:dyDescent="0.6">
      <c r="J2872" s="311">
        <v>0</v>
      </c>
      <c r="K2872" s="546">
        <v>-4.0899999999999999E-2</v>
      </c>
      <c r="L2872" s="546">
        <v>-2.9399999999999999E-2</v>
      </c>
      <c r="M2872" s="546">
        <v>-1.2200000000000001E-2</v>
      </c>
    </row>
    <row r="2873" spans="10:13" x14ac:dyDescent="0.6">
      <c r="J2873" s="311">
        <v>0</v>
      </c>
      <c r="K2873" s="546">
        <v>-4.0899999999999999E-2</v>
      </c>
      <c r="L2873" s="546">
        <v>-2.9399999999999999E-2</v>
      </c>
      <c r="M2873" s="546">
        <v>-1.2200000000000001E-2</v>
      </c>
    </row>
    <row r="2874" spans="10:13" x14ac:dyDescent="0.6">
      <c r="J2874" s="311">
        <v>0</v>
      </c>
      <c r="K2874" s="546">
        <v>-4.0899999999999999E-2</v>
      </c>
      <c r="L2874" s="546">
        <v>-2.9399999999999999E-2</v>
      </c>
      <c r="M2874" s="546">
        <v>-1.2200000000000001E-2</v>
      </c>
    </row>
    <row r="2875" spans="10:13" x14ac:dyDescent="0.6">
      <c r="J2875" s="311">
        <v>0</v>
      </c>
      <c r="K2875" s="546">
        <v>-4.0899999999999999E-2</v>
      </c>
      <c r="L2875" s="546">
        <v>-2.9399999999999999E-2</v>
      </c>
      <c r="M2875" s="546">
        <v>-1.2200000000000001E-2</v>
      </c>
    </row>
    <row r="2876" spans="10:13" x14ac:dyDescent="0.6">
      <c r="J2876" s="311">
        <v>0</v>
      </c>
      <c r="K2876" s="546">
        <v>-4.0899999999999999E-2</v>
      </c>
      <c r="L2876" s="546">
        <v>-2.9399999999999999E-2</v>
      </c>
      <c r="M2876" s="546">
        <v>-1.2200000000000001E-2</v>
      </c>
    </row>
    <row r="2877" spans="10:13" x14ac:dyDescent="0.6">
      <c r="J2877" s="311">
        <v>0</v>
      </c>
      <c r="K2877" s="546">
        <v>-4.0899999999999999E-2</v>
      </c>
      <c r="L2877" s="546">
        <v>-2.9399999999999999E-2</v>
      </c>
      <c r="M2877" s="546">
        <v>-1.2200000000000001E-2</v>
      </c>
    </row>
    <row r="2878" spans="10:13" x14ac:dyDescent="0.6">
      <c r="J2878" s="311">
        <v>0</v>
      </c>
      <c r="K2878" s="546">
        <v>-4.0899999999999999E-2</v>
      </c>
      <c r="L2878" s="546">
        <v>-2.9399999999999999E-2</v>
      </c>
      <c r="M2878" s="546">
        <v>-1.2200000000000001E-2</v>
      </c>
    </row>
    <row r="2879" spans="10:13" x14ac:dyDescent="0.6">
      <c r="J2879" s="311">
        <v>0</v>
      </c>
      <c r="K2879" s="546">
        <v>-4.0899999999999999E-2</v>
      </c>
      <c r="L2879" s="546">
        <v>-2.9399999999999999E-2</v>
      </c>
      <c r="M2879" s="546">
        <v>-1.2200000000000001E-2</v>
      </c>
    </row>
    <row r="2880" spans="10:13" x14ac:dyDescent="0.6">
      <c r="J2880" s="311">
        <v>0</v>
      </c>
      <c r="K2880" s="546">
        <v>-4.0899999999999999E-2</v>
      </c>
      <c r="L2880" s="546">
        <v>-2.9399999999999999E-2</v>
      </c>
      <c r="M2880" s="546">
        <v>-1.2200000000000001E-2</v>
      </c>
    </row>
    <row r="2881" spans="10:13" x14ac:dyDescent="0.6">
      <c r="J2881" s="311">
        <v>0</v>
      </c>
      <c r="K2881" s="546">
        <v>-4.0899999999999999E-2</v>
      </c>
      <c r="L2881" s="546">
        <v>-2.9399999999999999E-2</v>
      </c>
      <c r="M2881" s="546">
        <v>-1.2200000000000001E-2</v>
      </c>
    </row>
    <row r="2882" spans="10:13" x14ac:dyDescent="0.6">
      <c r="J2882" s="311">
        <v>0</v>
      </c>
      <c r="K2882" s="546">
        <v>-4.0899999999999999E-2</v>
      </c>
      <c r="L2882" s="546">
        <v>-2.9399999999999999E-2</v>
      </c>
      <c r="M2882" s="546">
        <v>-1.2200000000000001E-2</v>
      </c>
    </row>
    <row r="2883" spans="10:13" x14ac:dyDescent="0.6">
      <c r="J2883" s="311">
        <v>0</v>
      </c>
      <c r="K2883" s="546">
        <v>-4.0899999999999999E-2</v>
      </c>
      <c r="L2883" s="546">
        <v>-2.9399999999999999E-2</v>
      </c>
      <c r="M2883" s="546">
        <v>-1.2200000000000001E-2</v>
      </c>
    </row>
    <row r="2884" spans="10:13" x14ac:dyDescent="0.6">
      <c r="J2884" s="311">
        <v>0</v>
      </c>
      <c r="K2884" s="546">
        <v>-4.0899999999999999E-2</v>
      </c>
      <c r="L2884" s="546">
        <v>-2.9399999999999999E-2</v>
      </c>
      <c r="M2884" s="546">
        <v>-1.2200000000000001E-2</v>
      </c>
    </row>
    <row r="2885" spans="10:13" x14ac:dyDescent="0.6">
      <c r="J2885" s="311">
        <v>0</v>
      </c>
      <c r="K2885" s="546">
        <v>-4.0899999999999999E-2</v>
      </c>
      <c r="L2885" s="546">
        <v>-2.9399999999999999E-2</v>
      </c>
      <c r="M2885" s="546">
        <v>-1.2200000000000001E-2</v>
      </c>
    </row>
    <row r="2886" spans="10:13" x14ac:dyDescent="0.6">
      <c r="J2886" s="311">
        <v>0</v>
      </c>
      <c r="K2886" s="546">
        <v>-4.0899999999999999E-2</v>
      </c>
      <c r="L2886" s="546">
        <v>-2.9399999999999999E-2</v>
      </c>
      <c r="M2886" s="546">
        <v>-1.2200000000000001E-2</v>
      </c>
    </row>
    <row r="2887" spans="10:13" x14ac:dyDescent="0.6">
      <c r="J2887" s="311">
        <v>0</v>
      </c>
      <c r="K2887" s="546">
        <v>-4.0899999999999999E-2</v>
      </c>
      <c r="L2887" s="546">
        <v>-2.9399999999999999E-2</v>
      </c>
      <c r="M2887" s="546">
        <v>-1.2200000000000001E-2</v>
      </c>
    </row>
    <row r="2888" spans="10:13" x14ac:dyDescent="0.6">
      <c r="J2888" s="311">
        <v>0</v>
      </c>
      <c r="K2888" s="546">
        <v>-4.0899999999999999E-2</v>
      </c>
      <c r="L2888" s="546">
        <v>-2.9399999999999999E-2</v>
      </c>
      <c r="M2888" s="546">
        <v>-1.2200000000000001E-2</v>
      </c>
    </row>
    <row r="2889" spans="10:13" x14ac:dyDescent="0.6">
      <c r="J2889" s="311">
        <v>0</v>
      </c>
      <c r="K2889" s="546">
        <v>-4.0899999999999999E-2</v>
      </c>
      <c r="L2889" s="546">
        <v>-2.9399999999999999E-2</v>
      </c>
      <c r="M2889" s="546">
        <v>-1.2200000000000001E-2</v>
      </c>
    </row>
    <row r="2890" spans="10:13" x14ac:dyDescent="0.6">
      <c r="J2890" s="311">
        <v>0</v>
      </c>
      <c r="K2890" s="546">
        <v>-4.0899999999999999E-2</v>
      </c>
      <c r="L2890" s="546">
        <v>-2.9399999999999999E-2</v>
      </c>
      <c r="M2890" s="546">
        <v>-1.2200000000000001E-2</v>
      </c>
    </row>
    <row r="2891" spans="10:13" x14ac:dyDescent="0.6">
      <c r="J2891" s="311">
        <v>0</v>
      </c>
      <c r="K2891" s="546">
        <v>-4.0899999999999999E-2</v>
      </c>
      <c r="L2891" s="546">
        <v>-2.9399999999999999E-2</v>
      </c>
      <c r="M2891" s="546">
        <v>-1.2200000000000001E-2</v>
      </c>
    </row>
    <row r="2892" spans="10:13" x14ac:dyDescent="0.6">
      <c r="J2892" s="311">
        <v>0</v>
      </c>
      <c r="K2892" s="546">
        <v>-4.0899999999999999E-2</v>
      </c>
      <c r="L2892" s="546">
        <v>-2.9399999999999999E-2</v>
      </c>
      <c r="M2892" s="546">
        <v>-1.2200000000000001E-2</v>
      </c>
    </row>
    <row r="2893" spans="10:13" x14ac:dyDescent="0.6">
      <c r="J2893" s="311">
        <v>0</v>
      </c>
      <c r="K2893" s="546">
        <v>-4.0899999999999999E-2</v>
      </c>
      <c r="L2893" s="546">
        <v>-2.9399999999999999E-2</v>
      </c>
      <c r="M2893" s="546">
        <v>-1.2200000000000001E-2</v>
      </c>
    </row>
    <row r="2894" spans="10:13" x14ac:dyDescent="0.6">
      <c r="J2894" s="311">
        <v>0</v>
      </c>
      <c r="K2894" s="546">
        <v>-4.0899999999999999E-2</v>
      </c>
      <c r="L2894" s="546">
        <v>-2.9399999999999999E-2</v>
      </c>
      <c r="M2894" s="546">
        <v>-1.2200000000000001E-2</v>
      </c>
    </row>
    <row r="2895" spans="10:13" x14ac:dyDescent="0.6">
      <c r="J2895" s="311">
        <v>0</v>
      </c>
      <c r="K2895" s="546">
        <v>-4.0899999999999999E-2</v>
      </c>
      <c r="L2895" s="546">
        <v>-2.9399999999999999E-2</v>
      </c>
      <c r="M2895" s="546">
        <v>-1.2200000000000001E-2</v>
      </c>
    </row>
    <row r="2896" spans="10:13" x14ac:dyDescent="0.6">
      <c r="J2896" s="311">
        <v>0</v>
      </c>
      <c r="K2896" s="546">
        <v>-4.0899999999999999E-2</v>
      </c>
      <c r="L2896" s="546">
        <v>-2.9399999999999999E-2</v>
      </c>
      <c r="M2896" s="546">
        <v>-1.2200000000000001E-2</v>
      </c>
    </row>
    <row r="2897" spans="10:13" x14ac:dyDescent="0.6">
      <c r="J2897" s="311">
        <v>0</v>
      </c>
      <c r="K2897" s="546">
        <v>-4.0899999999999999E-2</v>
      </c>
      <c r="L2897" s="546">
        <v>-2.9399999999999999E-2</v>
      </c>
      <c r="M2897" s="546">
        <v>-1.2200000000000001E-2</v>
      </c>
    </row>
    <row r="2898" spans="10:13" x14ac:dyDescent="0.6">
      <c r="J2898" s="311">
        <v>0</v>
      </c>
      <c r="K2898" s="546">
        <v>-4.0899999999999999E-2</v>
      </c>
      <c r="L2898" s="546">
        <v>-2.9399999999999999E-2</v>
      </c>
      <c r="M2898" s="546">
        <v>-1.2200000000000001E-2</v>
      </c>
    </row>
    <row r="2899" spans="10:13" x14ac:dyDescent="0.6">
      <c r="J2899" s="311">
        <v>0</v>
      </c>
      <c r="K2899" s="546">
        <v>-4.0899999999999999E-2</v>
      </c>
      <c r="L2899" s="546">
        <v>-2.9399999999999999E-2</v>
      </c>
      <c r="M2899" s="546">
        <v>-1.2200000000000001E-2</v>
      </c>
    </row>
    <row r="2900" spans="10:13" x14ac:dyDescent="0.6">
      <c r="J2900" s="311">
        <v>0</v>
      </c>
      <c r="K2900" s="546">
        <v>-4.0899999999999999E-2</v>
      </c>
      <c r="L2900" s="546">
        <v>-2.9399999999999999E-2</v>
      </c>
      <c r="M2900" s="546">
        <v>-1.2200000000000001E-2</v>
      </c>
    </row>
    <row r="2901" spans="10:13" x14ac:dyDescent="0.6">
      <c r="J2901" s="311">
        <v>0</v>
      </c>
      <c r="K2901" s="546">
        <v>-4.0899999999999999E-2</v>
      </c>
      <c r="L2901" s="546">
        <v>-2.9399999999999999E-2</v>
      </c>
      <c r="M2901" s="546">
        <v>-1.2200000000000001E-2</v>
      </c>
    </row>
    <row r="2902" spans="10:13" x14ac:dyDescent="0.6">
      <c r="J2902" s="311">
        <v>0</v>
      </c>
      <c r="K2902" s="546">
        <v>-4.0899999999999999E-2</v>
      </c>
      <c r="L2902" s="546">
        <v>-2.9399999999999999E-2</v>
      </c>
      <c r="M2902" s="546">
        <v>-1.2200000000000001E-2</v>
      </c>
    </row>
    <row r="2903" spans="10:13" x14ac:dyDescent="0.6">
      <c r="J2903" s="311">
        <v>0</v>
      </c>
      <c r="K2903" s="546">
        <v>-4.0899999999999999E-2</v>
      </c>
      <c r="L2903" s="546">
        <v>-2.9399999999999999E-2</v>
      </c>
      <c r="M2903" s="546">
        <v>-1.2200000000000001E-2</v>
      </c>
    </row>
    <row r="2904" spans="10:13" x14ac:dyDescent="0.6">
      <c r="J2904" s="311">
        <v>0</v>
      </c>
      <c r="K2904" s="546">
        <v>-4.0899999999999999E-2</v>
      </c>
      <c r="L2904" s="546">
        <v>-2.9399999999999999E-2</v>
      </c>
      <c r="M2904" s="546">
        <v>-1.2200000000000001E-2</v>
      </c>
    </row>
    <row r="2905" spans="10:13" x14ac:dyDescent="0.6">
      <c r="J2905" s="311">
        <v>0</v>
      </c>
      <c r="K2905" s="546">
        <v>-4.0899999999999999E-2</v>
      </c>
      <c r="L2905" s="546">
        <v>-2.9399999999999999E-2</v>
      </c>
      <c r="M2905" s="546">
        <v>-1.2200000000000001E-2</v>
      </c>
    </row>
    <row r="2906" spans="10:13" x14ac:dyDescent="0.6">
      <c r="J2906" s="311">
        <v>0</v>
      </c>
      <c r="K2906" s="546">
        <v>-4.0899999999999999E-2</v>
      </c>
      <c r="L2906" s="546">
        <v>-2.9399999999999999E-2</v>
      </c>
      <c r="M2906" s="546">
        <v>-1.2200000000000001E-2</v>
      </c>
    </row>
    <row r="2907" spans="10:13" x14ac:dyDescent="0.6">
      <c r="J2907" s="311">
        <v>0</v>
      </c>
      <c r="K2907" s="546">
        <v>-4.0899999999999999E-2</v>
      </c>
      <c r="L2907" s="546">
        <v>-2.9399999999999999E-2</v>
      </c>
      <c r="M2907" s="546">
        <v>-1.2200000000000001E-2</v>
      </c>
    </row>
    <row r="2908" spans="10:13" x14ac:dyDescent="0.6">
      <c r="J2908" s="311">
        <v>0</v>
      </c>
      <c r="K2908" s="546">
        <v>-4.0899999999999999E-2</v>
      </c>
      <c r="L2908" s="546">
        <v>-2.9399999999999999E-2</v>
      </c>
      <c r="M2908" s="546">
        <v>-1.2200000000000001E-2</v>
      </c>
    </row>
    <row r="2909" spans="10:13" x14ac:dyDescent="0.6">
      <c r="J2909" s="311">
        <v>0</v>
      </c>
      <c r="K2909" s="546">
        <v>-4.0899999999999999E-2</v>
      </c>
      <c r="L2909" s="546">
        <v>-2.9399999999999999E-2</v>
      </c>
      <c r="M2909" s="546">
        <v>-1.2200000000000001E-2</v>
      </c>
    </row>
    <row r="2910" spans="10:13" x14ac:dyDescent="0.6">
      <c r="J2910" s="311">
        <v>0</v>
      </c>
      <c r="K2910" s="546">
        <v>-4.0899999999999999E-2</v>
      </c>
      <c r="L2910" s="546">
        <v>-2.9399999999999999E-2</v>
      </c>
      <c r="M2910" s="546">
        <v>-1.2200000000000001E-2</v>
      </c>
    </row>
    <row r="2911" spans="10:13" x14ac:dyDescent="0.6">
      <c r="J2911" s="311">
        <v>0</v>
      </c>
      <c r="K2911" s="546">
        <v>-4.0899999999999999E-2</v>
      </c>
      <c r="L2911" s="546">
        <v>-2.9399999999999999E-2</v>
      </c>
      <c r="M2911" s="546">
        <v>-1.2200000000000001E-2</v>
      </c>
    </row>
    <row r="2912" spans="10:13" x14ac:dyDescent="0.6">
      <c r="J2912" s="311">
        <v>0</v>
      </c>
      <c r="K2912" s="546">
        <v>-4.0899999999999999E-2</v>
      </c>
      <c r="L2912" s="546">
        <v>-2.9399999999999999E-2</v>
      </c>
      <c r="M2912" s="546">
        <v>-1.2200000000000001E-2</v>
      </c>
    </row>
    <row r="2913" spans="10:13" x14ac:dyDescent="0.6">
      <c r="J2913" s="311">
        <v>0</v>
      </c>
      <c r="K2913" s="546">
        <v>-4.0899999999999999E-2</v>
      </c>
      <c r="L2913" s="546">
        <v>-2.9399999999999999E-2</v>
      </c>
      <c r="M2913" s="546">
        <v>-1.2200000000000001E-2</v>
      </c>
    </row>
    <row r="2914" spans="10:13" x14ac:dyDescent="0.6">
      <c r="J2914" s="311">
        <v>0</v>
      </c>
      <c r="K2914" s="546">
        <v>-4.0899999999999999E-2</v>
      </c>
      <c r="L2914" s="546">
        <v>-2.9399999999999999E-2</v>
      </c>
      <c r="M2914" s="546">
        <v>-1.2200000000000001E-2</v>
      </c>
    </row>
    <row r="2915" spans="10:13" x14ac:dyDescent="0.6">
      <c r="J2915" s="311">
        <v>0</v>
      </c>
      <c r="K2915" s="546">
        <v>-4.0899999999999999E-2</v>
      </c>
      <c r="L2915" s="546">
        <v>-2.9399999999999999E-2</v>
      </c>
      <c r="M2915" s="546">
        <v>-1.2200000000000001E-2</v>
      </c>
    </row>
    <row r="2916" spans="10:13" x14ac:dyDescent="0.6">
      <c r="J2916" s="311">
        <v>0</v>
      </c>
      <c r="K2916" s="546">
        <v>-4.0899999999999999E-2</v>
      </c>
      <c r="L2916" s="546">
        <v>-2.9399999999999999E-2</v>
      </c>
      <c r="M2916" s="546">
        <v>-1.2200000000000001E-2</v>
      </c>
    </row>
    <row r="2917" spans="10:13" x14ac:dyDescent="0.6">
      <c r="J2917" s="311">
        <v>0</v>
      </c>
      <c r="K2917" s="546">
        <v>-4.0899999999999999E-2</v>
      </c>
      <c r="L2917" s="546">
        <v>-2.9399999999999999E-2</v>
      </c>
      <c r="M2917" s="546">
        <v>-1.2200000000000001E-2</v>
      </c>
    </row>
    <row r="2918" spans="10:13" x14ac:dyDescent="0.6">
      <c r="J2918" s="311">
        <v>0</v>
      </c>
      <c r="K2918" s="546">
        <v>-4.0899999999999999E-2</v>
      </c>
      <c r="L2918" s="546">
        <v>-2.9399999999999999E-2</v>
      </c>
      <c r="M2918" s="546">
        <v>-1.2200000000000001E-2</v>
      </c>
    </row>
    <row r="2919" spans="10:13" x14ac:dyDescent="0.6">
      <c r="J2919" s="311">
        <v>0</v>
      </c>
      <c r="K2919" s="546">
        <v>-4.0899999999999999E-2</v>
      </c>
      <c r="L2919" s="546">
        <v>-2.9399999999999999E-2</v>
      </c>
      <c r="M2919" s="546">
        <v>-1.2200000000000001E-2</v>
      </c>
    </row>
    <row r="2920" spans="10:13" x14ac:dyDescent="0.6">
      <c r="J2920" s="311">
        <v>0</v>
      </c>
      <c r="K2920" s="546">
        <v>-4.0899999999999999E-2</v>
      </c>
      <c r="L2920" s="546">
        <v>-2.9399999999999999E-2</v>
      </c>
      <c r="M2920" s="546">
        <v>-1.2200000000000001E-2</v>
      </c>
    </row>
    <row r="2921" spans="10:13" x14ac:dyDescent="0.6">
      <c r="J2921" s="311">
        <v>0</v>
      </c>
      <c r="K2921" s="546">
        <v>-4.0899999999999999E-2</v>
      </c>
      <c r="L2921" s="546">
        <v>-2.9399999999999999E-2</v>
      </c>
      <c r="M2921" s="546">
        <v>-1.2200000000000001E-2</v>
      </c>
    </row>
    <row r="2922" spans="10:13" x14ac:dyDescent="0.6">
      <c r="J2922" s="311">
        <v>0</v>
      </c>
      <c r="K2922" s="546">
        <v>-4.0899999999999999E-2</v>
      </c>
      <c r="L2922" s="546">
        <v>-2.9399999999999999E-2</v>
      </c>
      <c r="M2922" s="546">
        <v>-1.2200000000000001E-2</v>
      </c>
    </row>
    <row r="2923" spans="10:13" x14ac:dyDescent="0.6">
      <c r="J2923" s="311">
        <v>0</v>
      </c>
      <c r="K2923" s="546">
        <v>-4.0899999999999999E-2</v>
      </c>
      <c r="L2923" s="546">
        <v>-2.9399999999999999E-2</v>
      </c>
      <c r="M2923" s="546">
        <v>-1.2200000000000001E-2</v>
      </c>
    </row>
    <row r="2924" spans="10:13" x14ac:dyDescent="0.6">
      <c r="J2924" s="311">
        <v>0</v>
      </c>
      <c r="K2924" s="546">
        <v>-4.0899999999999999E-2</v>
      </c>
      <c r="L2924" s="546">
        <v>-2.9399999999999999E-2</v>
      </c>
      <c r="M2924" s="546">
        <v>-1.2200000000000001E-2</v>
      </c>
    </row>
    <row r="2925" spans="10:13" x14ac:dyDescent="0.6">
      <c r="J2925" s="311">
        <v>0</v>
      </c>
      <c r="K2925" s="546">
        <v>-4.0899999999999999E-2</v>
      </c>
      <c r="L2925" s="546">
        <v>-2.9399999999999999E-2</v>
      </c>
      <c r="M2925" s="546">
        <v>-1.2200000000000001E-2</v>
      </c>
    </row>
    <row r="2926" spans="10:13" x14ac:dyDescent="0.6">
      <c r="J2926" s="311">
        <v>0</v>
      </c>
      <c r="K2926" s="546">
        <v>-4.0899999999999999E-2</v>
      </c>
      <c r="L2926" s="546">
        <v>-2.9399999999999999E-2</v>
      </c>
      <c r="M2926" s="546">
        <v>-1.2200000000000001E-2</v>
      </c>
    </row>
    <row r="2927" spans="10:13" x14ac:dyDescent="0.6">
      <c r="J2927" s="311">
        <v>0</v>
      </c>
      <c r="K2927" s="546">
        <v>-4.0899999999999999E-2</v>
      </c>
      <c r="L2927" s="546">
        <v>-2.9399999999999999E-2</v>
      </c>
      <c r="M2927" s="546">
        <v>-1.2200000000000001E-2</v>
      </c>
    </row>
    <row r="2928" spans="10:13" x14ac:dyDescent="0.6">
      <c r="J2928" s="311">
        <v>0</v>
      </c>
      <c r="K2928" s="546">
        <v>-4.0899999999999999E-2</v>
      </c>
      <c r="L2928" s="546">
        <v>-2.9399999999999999E-2</v>
      </c>
      <c r="M2928" s="546">
        <v>-1.2200000000000001E-2</v>
      </c>
    </row>
    <row r="2929" spans="10:13" x14ac:dyDescent="0.6">
      <c r="J2929" s="311">
        <v>0</v>
      </c>
      <c r="K2929" s="546">
        <v>-4.0899999999999999E-2</v>
      </c>
      <c r="L2929" s="546">
        <v>-2.9399999999999999E-2</v>
      </c>
      <c r="M2929" s="546">
        <v>-1.2200000000000001E-2</v>
      </c>
    </row>
    <row r="2930" spans="10:13" x14ac:dyDescent="0.6">
      <c r="J2930" s="311">
        <v>0</v>
      </c>
      <c r="K2930" s="546">
        <v>-4.0899999999999999E-2</v>
      </c>
      <c r="L2930" s="546">
        <v>-2.9399999999999999E-2</v>
      </c>
      <c r="M2930" s="546">
        <v>-1.2200000000000001E-2</v>
      </c>
    </row>
    <row r="2931" spans="10:13" x14ac:dyDescent="0.6">
      <c r="J2931" s="311">
        <v>0</v>
      </c>
      <c r="K2931" s="546">
        <v>-4.0899999999999999E-2</v>
      </c>
      <c r="L2931" s="546">
        <v>-2.9399999999999999E-2</v>
      </c>
      <c r="M2931" s="546">
        <v>-1.2200000000000001E-2</v>
      </c>
    </row>
    <row r="2932" spans="10:13" x14ac:dyDescent="0.6">
      <c r="J2932" s="311">
        <v>0</v>
      </c>
      <c r="K2932" s="546">
        <v>-4.0899999999999999E-2</v>
      </c>
      <c r="L2932" s="546">
        <v>-2.9399999999999999E-2</v>
      </c>
      <c r="M2932" s="546">
        <v>-1.2200000000000001E-2</v>
      </c>
    </row>
    <row r="2933" spans="10:13" x14ac:dyDescent="0.6">
      <c r="J2933" s="311">
        <v>0</v>
      </c>
      <c r="K2933" s="546">
        <v>-4.0899999999999999E-2</v>
      </c>
      <c r="L2933" s="546">
        <v>-2.9399999999999999E-2</v>
      </c>
      <c r="M2933" s="546">
        <v>-1.2200000000000001E-2</v>
      </c>
    </row>
    <row r="2934" spans="10:13" x14ac:dyDescent="0.6">
      <c r="J2934" s="311">
        <v>0</v>
      </c>
      <c r="K2934" s="546">
        <v>-4.0899999999999999E-2</v>
      </c>
      <c r="L2934" s="546">
        <v>-2.9399999999999999E-2</v>
      </c>
      <c r="M2934" s="546">
        <v>-1.2200000000000001E-2</v>
      </c>
    </row>
    <row r="2935" spans="10:13" x14ac:dyDescent="0.6">
      <c r="J2935" s="311">
        <v>0</v>
      </c>
      <c r="K2935" s="546">
        <v>-4.0899999999999999E-2</v>
      </c>
      <c r="L2935" s="546">
        <v>-2.9399999999999999E-2</v>
      </c>
      <c r="M2935" s="546">
        <v>-1.2200000000000001E-2</v>
      </c>
    </row>
    <row r="2936" spans="10:13" x14ac:dyDescent="0.6">
      <c r="J2936" s="311">
        <v>0</v>
      </c>
      <c r="K2936" s="546">
        <v>-4.0899999999999999E-2</v>
      </c>
      <c r="L2936" s="546">
        <v>-2.9399999999999999E-2</v>
      </c>
      <c r="M2936" s="546">
        <v>-1.2200000000000001E-2</v>
      </c>
    </row>
    <row r="2937" spans="10:13" x14ac:dyDescent="0.6">
      <c r="J2937" s="311">
        <v>0</v>
      </c>
      <c r="K2937" s="546">
        <v>-4.0899999999999999E-2</v>
      </c>
      <c r="L2937" s="546">
        <v>-2.9399999999999999E-2</v>
      </c>
      <c r="M2937" s="546">
        <v>-1.2200000000000001E-2</v>
      </c>
    </row>
    <row r="2938" spans="10:13" x14ac:dyDescent="0.6">
      <c r="J2938" s="311">
        <v>0</v>
      </c>
      <c r="K2938" s="546">
        <v>-4.0899999999999999E-2</v>
      </c>
      <c r="L2938" s="546">
        <v>-2.9399999999999999E-2</v>
      </c>
      <c r="M2938" s="546">
        <v>-1.2200000000000001E-2</v>
      </c>
    </row>
    <row r="2939" spans="10:13" x14ac:dyDescent="0.6">
      <c r="J2939" s="311">
        <v>0</v>
      </c>
      <c r="K2939" s="546">
        <v>-4.0899999999999999E-2</v>
      </c>
      <c r="L2939" s="546">
        <v>-2.9399999999999999E-2</v>
      </c>
      <c r="M2939" s="546">
        <v>-1.2200000000000001E-2</v>
      </c>
    </row>
    <row r="2940" spans="10:13" x14ac:dyDescent="0.6">
      <c r="J2940" s="311">
        <v>0</v>
      </c>
      <c r="K2940" s="546">
        <v>-4.0899999999999999E-2</v>
      </c>
      <c r="L2940" s="546">
        <v>-2.9399999999999999E-2</v>
      </c>
      <c r="M2940" s="546">
        <v>-1.2200000000000001E-2</v>
      </c>
    </row>
    <row r="2941" spans="10:13" x14ac:dyDescent="0.6">
      <c r="J2941" s="311">
        <v>0</v>
      </c>
      <c r="K2941" s="546">
        <v>-4.0899999999999999E-2</v>
      </c>
      <c r="L2941" s="546">
        <v>-2.9399999999999999E-2</v>
      </c>
      <c r="M2941" s="546">
        <v>-1.2200000000000001E-2</v>
      </c>
    </row>
    <row r="2942" spans="10:13" x14ac:dyDescent="0.6">
      <c r="J2942" s="311">
        <v>0</v>
      </c>
      <c r="K2942" s="546">
        <v>-4.0899999999999999E-2</v>
      </c>
      <c r="L2942" s="546">
        <v>-2.9399999999999999E-2</v>
      </c>
      <c r="M2942" s="546">
        <v>-1.2200000000000001E-2</v>
      </c>
    </row>
    <row r="2943" spans="10:13" x14ac:dyDescent="0.6">
      <c r="J2943" s="311">
        <v>0</v>
      </c>
      <c r="K2943" s="546">
        <v>-4.0899999999999999E-2</v>
      </c>
      <c r="L2943" s="546">
        <v>-2.9399999999999999E-2</v>
      </c>
      <c r="M2943" s="546">
        <v>-1.2200000000000001E-2</v>
      </c>
    </row>
    <row r="2944" spans="10:13" x14ac:dyDescent="0.6">
      <c r="J2944" s="311">
        <v>0</v>
      </c>
      <c r="K2944" s="546">
        <v>-4.0899999999999999E-2</v>
      </c>
      <c r="L2944" s="546">
        <v>-2.9399999999999999E-2</v>
      </c>
      <c r="M2944" s="546">
        <v>-1.2200000000000001E-2</v>
      </c>
    </row>
    <row r="2945" spans="10:13" x14ac:dyDescent="0.6">
      <c r="J2945" s="311">
        <v>0</v>
      </c>
      <c r="K2945" s="546">
        <v>-4.0899999999999999E-2</v>
      </c>
      <c r="L2945" s="546">
        <v>-2.9399999999999999E-2</v>
      </c>
      <c r="M2945" s="546">
        <v>-1.2200000000000001E-2</v>
      </c>
    </row>
    <row r="2946" spans="10:13" x14ac:dyDescent="0.6">
      <c r="J2946" s="311">
        <v>0</v>
      </c>
      <c r="K2946" s="546">
        <v>-4.0899999999999999E-2</v>
      </c>
      <c r="L2946" s="546">
        <v>-2.9399999999999999E-2</v>
      </c>
      <c r="M2946" s="546">
        <v>-1.2200000000000001E-2</v>
      </c>
    </row>
    <row r="2947" spans="10:13" x14ac:dyDescent="0.6">
      <c r="J2947" s="311">
        <v>0</v>
      </c>
      <c r="K2947" s="546">
        <v>-4.0899999999999999E-2</v>
      </c>
      <c r="L2947" s="546">
        <v>-2.9399999999999999E-2</v>
      </c>
      <c r="M2947" s="546">
        <v>-1.2200000000000001E-2</v>
      </c>
    </row>
    <row r="2948" spans="10:13" x14ac:dyDescent="0.6">
      <c r="J2948" s="311">
        <v>0</v>
      </c>
      <c r="K2948" s="546">
        <v>-4.0899999999999999E-2</v>
      </c>
      <c r="L2948" s="546">
        <v>-2.9399999999999999E-2</v>
      </c>
      <c r="M2948" s="546">
        <v>-1.2200000000000001E-2</v>
      </c>
    </row>
    <row r="2949" spans="10:13" x14ac:dyDescent="0.6">
      <c r="J2949" s="311">
        <v>0</v>
      </c>
      <c r="K2949" s="546">
        <v>-4.0899999999999999E-2</v>
      </c>
      <c r="L2949" s="546">
        <v>-2.9399999999999999E-2</v>
      </c>
      <c r="M2949" s="546">
        <v>-1.2200000000000001E-2</v>
      </c>
    </row>
    <row r="2950" spans="10:13" x14ac:dyDescent="0.6">
      <c r="J2950" s="311">
        <v>0</v>
      </c>
      <c r="K2950" s="546">
        <v>-4.0899999999999999E-2</v>
      </c>
      <c r="L2950" s="546">
        <v>-2.9399999999999999E-2</v>
      </c>
      <c r="M2950" s="546">
        <v>-1.2200000000000001E-2</v>
      </c>
    </row>
    <row r="2951" spans="10:13" x14ac:dyDescent="0.6">
      <c r="J2951" s="311">
        <v>0</v>
      </c>
      <c r="K2951" s="546">
        <v>-4.0899999999999999E-2</v>
      </c>
      <c r="L2951" s="546">
        <v>-2.9399999999999999E-2</v>
      </c>
      <c r="M2951" s="546">
        <v>-1.2200000000000001E-2</v>
      </c>
    </row>
    <row r="2952" spans="10:13" x14ac:dyDescent="0.6">
      <c r="J2952" s="311">
        <v>0</v>
      </c>
      <c r="K2952" s="546">
        <v>-4.0899999999999999E-2</v>
      </c>
      <c r="L2952" s="546">
        <v>-2.9399999999999999E-2</v>
      </c>
      <c r="M2952" s="546">
        <v>-1.2200000000000001E-2</v>
      </c>
    </row>
    <row r="2953" spans="10:13" x14ac:dyDescent="0.6">
      <c r="J2953" s="311">
        <v>0</v>
      </c>
      <c r="K2953" s="546">
        <v>-4.0899999999999999E-2</v>
      </c>
      <c r="L2953" s="546">
        <v>-2.9399999999999999E-2</v>
      </c>
      <c r="M2953" s="546">
        <v>-1.2200000000000001E-2</v>
      </c>
    </row>
    <row r="2954" spans="10:13" x14ac:dyDescent="0.6">
      <c r="J2954" s="311">
        <v>0</v>
      </c>
      <c r="K2954" s="546">
        <v>-4.0899999999999999E-2</v>
      </c>
      <c r="L2954" s="546">
        <v>-2.9399999999999999E-2</v>
      </c>
      <c r="M2954" s="546">
        <v>-1.2200000000000001E-2</v>
      </c>
    </row>
    <row r="2955" spans="10:13" x14ac:dyDescent="0.6">
      <c r="J2955" s="311">
        <v>0</v>
      </c>
      <c r="K2955" s="546">
        <v>-4.0899999999999999E-2</v>
      </c>
      <c r="L2955" s="546">
        <v>-2.9399999999999999E-2</v>
      </c>
      <c r="M2955" s="546">
        <v>-1.2200000000000001E-2</v>
      </c>
    </row>
    <row r="2956" spans="10:13" x14ac:dyDescent="0.6">
      <c r="J2956" s="311">
        <v>0</v>
      </c>
      <c r="K2956" s="546">
        <v>-4.0899999999999999E-2</v>
      </c>
      <c r="L2956" s="546">
        <v>-2.9399999999999999E-2</v>
      </c>
      <c r="M2956" s="546">
        <v>-1.2200000000000001E-2</v>
      </c>
    </row>
    <row r="2957" spans="10:13" x14ac:dyDescent="0.6">
      <c r="J2957" s="311">
        <v>0</v>
      </c>
      <c r="K2957" s="546">
        <v>-4.0899999999999999E-2</v>
      </c>
      <c r="L2957" s="546">
        <v>-2.9399999999999999E-2</v>
      </c>
      <c r="M2957" s="546">
        <v>-1.2200000000000001E-2</v>
      </c>
    </row>
    <row r="2958" spans="10:13" x14ac:dyDescent="0.6">
      <c r="J2958" s="311">
        <v>0</v>
      </c>
      <c r="K2958" s="546">
        <v>-4.0899999999999999E-2</v>
      </c>
      <c r="L2958" s="546">
        <v>-2.9399999999999999E-2</v>
      </c>
      <c r="M2958" s="546">
        <v>-1.2200000000000001E-2</v>
      </c>
    </row>
    <row r="2959" spans="10:13" x14ac:dyDescent="0.6">
      <c r="J2959" s="311">
        <v>0</v>
      </c>
      <c r="K2959" s="546">
        <v>-4.0899999999999999E-2</v>
      </c>
      <c r="L2959" s="546">
        <v>-2.9399999999999999E-2</v>
      </c>
      <c r="M2959" s="546">
        <v>-1.2200000000000001E-2</v>
      </c>
    </row>
    <row r="2960" spans="10:13" x14ac:dyDescent="0.6">
      <c r="J2960" s="311">
        <v>0</v>
      </c>
      <c r="K2960" s="546">
        <v>-4.0899999999999999E-2</v>
      </c>
      <c r="L2960" s="546">
        <v>-2.9399999999999999E-2</v>
      </c>
      <c r="M2960" s="546">
        <v>-1.2200000000000001E-2</v>
      </c>
    </row>
    <row r="2961" spans="10:13" x14ac:dyDescent="0.6">
      <c r="J2961" s="311">
        <v>0</v>
      </c>
      <c r="K2961" s="546">
        <v>-4.0899999999999999E-2</v>
      </c>
      <c r="L2961" s="546">
        <v>-2.9399999999999999E-2</v>
      </c>
      <c r="M2961" s="546">
        <v>-1.2200000000000001E-2</v>
      </c>
    </row>
    <row r="2962" spans="10:13" x14ac:dyDescent="0.6">
      <c r="J2962" s="311">
        <v>0</v>
      </c>
      <c r="K2962" s="546">
        <v>-4.0899999999999999E-2</v>
      </c>
      <c r="L2962" s="546">
        <v>-2.9399999999999999E-2</v>
      </c>
      <c r="M2962" s="546">
        <v>-1.2200000000000001E-2</v>
      </c>
    </row>
    <row r="2963" spans="10:13" x14ac:dyDescent="0.6">
      <c r="J2963" s="311">
        <v>0</v>
      </c>
      <c r="K2963" s="546">
        <v>-4.0899999999999999E-2</v>
      </c>
      <c r="L2963" s="546">
        <v>-2.9399999999999999E-2</v>
      </c>
      <c r="M2963" s="546">
        <v>-1.2200000000000001E-2</v>
      </c>
    </row>
    <row r="2964" spans="10:13" x14ac:dyDescent="0.6">
      <c r="J2964" s="311">
        <v>0</v>
      </c>
      <c r="K2964" s="546">
        <v>-4.0899999999999999E-2</v>
      </c>
      <c r="L2964" s="546">
        <v>-2.9399999999999999E-2</v>
      </c>
      <c r="M2964" s="546">
        <v>-1.2200000000000001E-2</v>
      </c>
    </row>
    <row r="2965" spans="10:13" x14ac:dyDescent="0.6">
      <c r="J2965" s="311">
        <v>0</v>
      </c>
      <c r="K2965" s="546">
        <v>-4.0899999999999999E-2</v>
      </c>
      <c r="L2965" s="546">
        <v>-2.9399999999999999E-2</v>
      </c>
      <c r="M2965" s="546">
        <v>-1.2200000000000001E-2</v>
      </c>
    </row>
    <row r="2966" spans="10:13" x14ac:dyDescent="0.6">
      <c r="J2966" s="311">
        <v>0</v>
      </c>
      <c r="K2966" s="546">
        <v>-4.0899999999999999E-2</v>
      </c>
      <c r="L2966" s="546">
        <v>-2.9399999999999999E-2</v>
      </c>
      <c r="M2966" s="546">
        <v>-1.2200000000000001E-2</v>
      </c>
    </row>
    <row r="2967" spans="10:13" x14ac:dyDescent="0.6">
      <c r="J2967" s="311">
        <v>0</v>
      </c>
      <c r="K2967" s="546">
        <v>-4.0899999999999999E-2</v>
      </c>
      <c r="L2967" s="546">
        <v>-2.9399999999999999E-2</v>
      </c>
      <c r="M2967" s="546">
        <v>-1.2200000000000001E-2</v>
      </c>
    </row>
    <row r="2968" spans="10:13" x14ac:dyDescent="0.6">
      <c r="J2968" s="311">
        <v>0</v>
      </c>
      <c r="K2968" s="546">
        <v>-4.0899999999999999E-2</v>
      </c>
      <c r="L2968" s="546">
        <v>-2.9399999999999999E-2</v>
      </c>
      <c r="M2968" s="546">
        <v>-1.2200000000000001E-2</v>
      </c>
    </row>
    <row r="2969" spans="10:13" x14ac:dyDescent="0.6">
      <c r="J2969" s="311">
        <v>0</v>
      </c>
      <c r="K2969" s="546">
        <v>-4.0899999999999999E-2</v>
      </c>
      <c r="L2969" s="546">
        <v>-2.9399999999999999E-2</v>
      </c>
      <c r="M2969" s="546">
        <v>-1.2200000000000001E-2</v>
      </c>
    </row>
    <row r="2970" spans="10:13" x14ac:dyDescent="0.6">
      <c r="J2970" s="311">
        <v>0</v>
      </c>
      <c r="K2970" s="546">
        <v>-4.0899999999999999E-2</v>
      </c>
      <c r="L2970" s="546">
        <v>-2.9399999999999999E-2</v>
      </c>
      <c r="M2970" s="546">
        <v>-1.2200000000000001E-2</v>
      </c>
    </row>
    <row r="2971" spans="10:13" x14ac:dyDescent="0.6">
      <c r="J2971" s="311">
        <v>0</v>
      </c>
      <c r="K2971" s="546">
        <v>-4.0899999999999999E-2</v>
      </c>
      <c r="L2971" s="546">
        <v>-2.9399999999999999E-2</v>
      </c>
      <c r="M2971" s="546">
        <v>-1.2200000000000001E-2</v>
      </c>
    </row>
    <row r="2972" spans="10:13" x14ac:dyDescent="0.6">
      <c r="J2972" s="311">
        <v>0</v>
      </c>
      <c r="K2972" s="546">
        <v>-4.0899999999999999E-2</v>
      </c>
      <c r="L2972" s="546">
        <v>-2.9399999999999999E-2</v>
      </c>
      <c r="M2972" s="546">
        <v>-1.2200000000000001E-2</v>
      </c>
    </row>
    <row r="2973" spans="10:13" x14ac:dyDescent="0.6">
      <c r="J2973" s="311">
        <v>0</v>
      </c>
      <c r="K2973" s="546">
        <v>-4.0899999999999999E-2</v>
      </c>
      <c r="L2973" s="546">
        <v>-2.9399999999999999E-2</v>
      </c>
      <c r="M2973" s="546">
        <v>-1.2200000000000001E-2</v>
      </c>
    </row>
    <row r="2974" spans="10:13" x14ac:dyDescent="0.6">
      <c r="J2974" s="311">
        <v>0</v>
      </c>
      <c r="K2974" s="546">
        <v>-4.0899999999999999E-2</v>
      </c>
      <c r="L2974" s="546">
        <v>-2.9399999999999999E-2</v>
      </c>
      <c r="M2974" s="546">
        <v>-1.2200000000000001E-2</v>
      </c>
    </row>
    <row r="2975" spans="10:13" x14ac:dyDescent="0.6">
      <c r="J2975" s="311">
        <v>0</v>
      </c>
      <c r="K2975" s="546">
        <v>-4.0899999999999999E-2</v>
      </c>
      <c r="L2975" s="546">
        <v>-2.9399999999999999E-2</v>
      </c>
      <c r="M2975" s="546">
        <v>-1.2200000000000001E-2</v>
      </c>
    </row>
    <row r="2976" spans="10:13" x14ac:dyDescent="0.6">
      <c r="J2976" s="311">
        <v>0</v>
      </c>
      <c r="K2976" s="546">
        <v>-4.0899999999999999E-2</v>
      </c>
      <c r="L2976" s="546">
        <v>-2.9399999999999999E-2</v>
      </c>
      <c r="M2976" s="546">
        <v>-1.2200000000000001E-2</v>
      </c>
    </row>
    <row r="2977" spans="10:13" x14ac:dyDescent="0.6">
      <c r="J2977" s="311">
        <v>0</v>
      </c>
      <c r="K2977" s="546">
        <v>-4.0899999999999999E-2</v>
      </c>
      <c r="L2977" s="546">
        <v>-2.9399999999999999E-2</v>
      </c>
      <c r="M2977" s="546">
        <v>-1.2200000000000001E-2</v>
      </c>
    </row>
    <row r="2978" spans="10:13" x14ac:dyDescent="0.6">
      <c r="J2978" s="311">
        <v>0</v>
      </c>
      <c r="K2978" s="546">
        <v>-4.0899999999999999E-2</v>
      </c>
      <c r="L2978" s="546">
        <v>-2.9399999999999999E-2</v>
      </c>
      <c r="M2978" s="546">
        <v>-1.2200000000000001E-2</v>
      </c>
    </row>
    <row r="2979" spans="10:13" x14ac:dyDescent="0.6">
      <c r="J2979" s="311">
        <v>0</v>
      </c>
      <c r="K2979" s="546">
        <v>-4.0899999999999999E-2</v>
      </c>
      <c r="L2979" s="546">
        <v>-2.9399999999999999E-2</v>
      </c>
      <c r="M2979" s="546">
        <v>-1.2200000000000001E-2</v>
      </c>
    </row>
    <row r="2980" spans="10:13" x14ac:dyDescent="0.6">
      <c r="J2980" s="311">
        <v>0</v>
      </c>
      <c r="K2980" s="546">
        <v>-4.0899999999999999E-2</v>
      </c>
      <c r="L2980" s="546">
        <v>-2.9399999999999999E-2</v>
      </c>
      <c r="M2980" s="546">
        <v>-1.2200000000000001E-2</v>
      </c>
    </row>
    <row r="2981" spans="10:13" x14ac:dyDescent="0.6">
      <c r="J2981" s="311">
        <v>0</v>
      </c>
      <c r="K2981" s="546">
        <v>-4.0899999999999999E-2</v>
      </c>
      <c r="L2981" s="546">
        <v>-2.9399999999999999E-2</v>
      </c>
      <c r="M2981" s="546">
        <v>-1.2200000000000001E-2</v>
      </c>
    </row>
    <row r="2982" spans="10:13" x14ac:dyDescent="0.6">
      <c r="J2982" s="311">
        <v>0</v>
      </c>
      <c r="K2982" s="546">
        <v>-4.0899999999999999E-2</v>
      </c>
      <c r="L2982" s="546">
        <v>-2.9399999999999999E-2</v>
      </c>
      <c r="M2982" s="546">
        <v>-1.2200000000000001E-2</v>
      </c>
    </row>
    <row r="2983" spans="10:13" x14ac:dyDescent="0.6">
      <c r="J2983" s="311">
        <v>0</v>
      </c>
      <c r="K2983" s="546">
        <v>-4.0899999999999999E-2</v>
      </c>
      <c r="L2983" s="546">
        <v>-2.9399999999999999E-2</v>
      </c>
      <c r="M2983" s="546">
        <v>-1.2200000000000001E-2</v>
      </c>
    </row>
    <row r="2984" spans="10:13" x14ac:dyDescent="0.6">
      <c r="J2984" s="311">
        <v>0</v>
      </c>
      <c r="K2984" s="546">
        <v>-4.0899999999999999E-2</v>
      </c>
      <c r="L2984" s="546">
        <v>-2.9399999999999999E-2</v>
      </c>
      <c r="M2984" s="546">
        <v>-1.2200000000000001E-2</v>
      </c>
    </row>
    <row r="2985" spans="10:13" x14ac:dyDescent="0.6">
      <c r="J2985" s="311">
        <v>0</v>
      </c>
      <c r="K2985" s="546">
        <v>-4.0899999999999999E-2</v>
      </c>
      <c r="L2985" s="546">
        <v>-2.9399999999999999E-2</v>
      </c>
      <c r="M2985" s="546">
        <v>-1.2200000000000001E-2</v>
      </c>
    </row>
    <row r="2986" spans="10:13" x14ac:dyDescent="0.6">
      <c r="J2986" s="311">
        <v>0</v>
      </c>
      <c r="K2986" s="546">
        <v>-4.0899999999999999E-2</v>
      </c>
      <c r="L2986" s="546">
        <v>-2.9399999999999999E-2</v>
      </c>
      <c r="M2986" s="546">
        <v>-1.2200000000000001E-2</v>
      </c>
    </row>
    <row r="2987" spans="10:13" x14ac:dyDescent="0.6">
      <c r="J2987" s="311">
        <v>0</v>
      </c>
      <c r="K2987" s="546">
        <v>-4.0899999999999999E-2</v>
      </c>
      <c r="L2987" s="546">
        <v>-2.9399999999999999E-2</v>
      </c>
      <c r="M2987" s="546">
        <v>-1.2200000000000001E-2</v>
      </c>
    </row>
    <row r="2988" spans="10:13" x14ac:dyDescent="0.6">
      <c r="J2988" s="311">
        <v>0</v>
      </c>
      <c r="K2988" s="546">
        <v>-4.0899999999999999E-2</v>
      </c>
      <c r="L2988" s="546">
        <v>-2.9399999999999999E-2</v>
      </c>
      <c r="M2988" s="546">
        <v>-1.2200000000000001E-2</v>
      </c>
    </row>
    <row r="2989" spans="10:13" x14ac:dyDescent="0.6">
      <c r="J2989" s="311">
        <v>0</v>
      </c>
      <c r="K2989" s="546">
        <v>-4.0899999999999999E-2</v>
      </c>
      <c r="L2989" s="546">
        <v>-2.9399999999999999E-2</v>
      </c>
      <c r="M2989" s="546">
        <v>-1.2200000000000001E-2</v>
      </c>
    </row>
    <row r="2990" spans="10:13" x14ac:dyDescent="0.6">
      <c r="J2990" s="311">
        <v>0</v>
      </c>
      <c r="K2990" s="546">
        <v>-4.0899999999999999E-2</v>
      </c>
      <c r="L2990" s="546">
        <v>-2.9399999999999999E-2</v>
      </c>
      <c r="M2990" s="546">
        <v>-1.2200000000000001E-2</v>
      </c>
    </row>
    <row r="2991" spans="10:13" x14ac:dyDescent="0.6">
      <c r="J2991" s="311">
        <v>0</v>
      </c>
      <c r="K2991" s="546">
        <v>-4.0899999999999999E-2</v>
      </c>
      <c r="L2991" s="546">
        <v>-2.9399999999999999E-2</v>
      </c>
      <c r="M2991" s="546">
        <v>-1.2200000000000001E-2</v>
      </c>
    </row>
    <row r="2992" spans="10:13" x14ac:dyDescent="0.6">
      <c r="J2992" s="311">
        <v>0</v>
      </c>
      <c r="K2992" s="546">
        <v>-4.0899999999999999E-2</v>
      </c>
      <c r="L2992" s="546">
        <v>-2.9399999999999999E-2</v>
      </c>
      <c r="M2992" s="546">
        <v>-1.2200000000000001E-2</v>
      </c>
    </row>
    <row r="2993" spans="10:13" x14ac:dyDescent="0.6">
      <c r="J2993" s="311">
        <v>0</v>
      </c>
      <c r="K2993" s="546">
        <v>-4.0899999999999999E-2</v>
      </c>
      <c r="L2993" s="546">
        <v>-2.9399999999999999E-2</v>
      </c>
      <c r="M2993" s="546">
        <v>-1.2200000000000001E-2</v>
      </c>
    </row>
    <row r="2994" spans="10:13" x14ac:dyDescent="0.6">
      <c r="J2994" s="311">
        <v>0</v>
      </c>
      <c r="K2994" s="546">
        <v>-4.0899999999999999E-2</v>
      </c>
      <c r="L2994" s="546">
        <v>-2.9399999999999999E-2</v>
      </c>
      <c r="M2994" s="546">
        <v>-1.2200000000000001E-2</v>
      </c>
    </row>
    <row r="2995" spans="10:13" x14ac:dyDescent="0.6">
      <c r="J2995" s="311">
        <v>0</v>
      </c>
      <c r="K2995" s="546">
        <v>-4.0899999999999999E-2</v>
      </c>
      <c r="L2995" s="546">
        <v>-2.9399999999999999E-2</v>
      </c>
      <c r="M2995" s="546">
        <v>-1.2200000000000001E-2</v>
      </c>
    </row>
    <row r="2996" spans="10:13" x14ac:dyDescent="0.6">
      <c r="J2996" s="311">
        <v>0</v>
      </c>
      <c r="K2996" s="546">
        <v>-4.0899999999999999E-2</v>
      </c>
      <c r="L2996" s="546">
        <v>-2.9399999999999999E-2</v>
      </c>
      <c r="M2996" s="546">
        <v>-1.2200000000000001E-2</v>
      </c>
    </row>
    <row r="2997" spans="10:13" x14ac:dyDescent="0.6">
      <c r="J2997" s="311">
        <v>0</v>
      </c>
      <c r="K2997" s="546">
        <v>-4.0899999999999999E-2</v>
      </c>
      <c r="L2997" s="546">
        <v>-2.9399999999999999E-2</v>
      </c>
      <c r="M2997" s="546">
        <v>-1.2200000000000001E-2</v>
      </c>
    </row>
    <row r="2998" spans="10:13" x14ac:dyDescent="0.6">
      <c r="J2998" s="311">
        <v>0</v>
      </c>
      <c r="K2998" s="546">
        <v>-4.0899999999999999E-2</v>
      </c>
      <c r="L2998" s="546">
        <v>-2.9399999999999999E-2</v>
      </c>
      <c r="M2998" s="546">
        <v>-1.2200000000000001E-2</v>
      </c>
    </row>
    <row r="2999" spans="10:13" x14ac:dyDescent="0.6">
      <c r="J2999" s="311">
        <v>0</v>
      </c>
      <c r="K2999" s="546">
        <v>-4.0899999999999999E-2</v>
      </c>
      <c r="L2999" s="546">
        <v>-2.9399999999999999E-2</v>
      </c>
      <c r="M2999" s="546">
        <v>-1.2200000000000001E-2</v>
      </c>
    </row>
    <row r="3000" spans="10:13" x14ac:dyDescent="0.6">
      <c r="J3000" s="311">
        <v>0</v>
      </c>
      <c r="K3000" s="546">
        <v>-4.0899999999999999E-2</v>
      </c>
      <c r="L3000" s="546">
        <v>-2.9399999999999999E-2</v>
      </c>
      <c r="M3000" s="546">
        <v>-1.2200000000000001E-2</v>
      </c>
    </row>
    <row r="3001" spans="10:13" x14ac:dyDescent="0.6">
      <c r="J3001" s="311">
        <v>0</v>
      </c>
      <c r="K3001" s="546">
        <v>-4.0899999999999999E-2</v>
      </c>
      <c r="L3001" s="546">
        <v>-2.9399999999999999E-2</v>
      </c>
      <c r="M3001" s="546">
        <v>-1.2200000000000001E-2</v>
      </c>
    </row>
    <row r="3002" spans="10:13" x14ac:dyDescent="0.6">
      <c r="J3002" s="311">
        <v>0</v>
      </c>
      <c r="K3002" s="546">
        <v>-4.0899999999999999E-2</v>
      </c>
      <c r="L3002" s="546">
        <v>-2.9399999999999999E-2</v>
      </c>
      <c r="M3002" s="546">
        <v>-1.2200000000000001E-2</v>
      </c>
    </row>
    <row r="3003" spans="10:13" x14ac:dyDescent="0.6">
      <c r="J3003" s="311">
        <v>0</v>
      </c>
      <c r="K3003" s="546">
        <v>-4.0899999999999999E-2</v>
      </c>
      <c r="L3003" s="546">
        <v>-2.9399999999999999E-2</v>
      </c>
      <c r="M3003" s="546">
        <v>-1.2200000000000001E-2</v>
      </c>
    </row>
    <row r="3004" spans="10:13" x14ac:dyDescent="0.6">
      <c r="J3004" s="311">
        <v>0</v>
      </c>
      <c r="K3004" s="546">
        <v>-4.0899999999999999E-2</v>
      </c>
      <c r="L3004" s="546">
        <v>-2.9399999999999999E-2</v>
      </c>
      <c r="M3004" s="546">
        <v>-1.2200000000000001E-2</v>
      </c>
    </row>
    <row r="3005" spans="10:13" x14ac:dyDescent="0.6">
      <c r="J3005" s="311">
        <v>0</v>
      </c>
      <c r="K3005" s="546">
        <v>-4.0899999999999999E-2</v>
      </c>
      <c r="L3005" s="546">
        <v>-2.9399999999999999E-2</v>
      </c>
      <c r="M3005" s="546">
        <v>-1.2200000000000001E-2</v>
      </c>
    </row>
    <row r="3006" spans="10:13" x14ac:dyDescent="0.6">
      <c r="J3006" s="311">
        <v>0</v>
      </c>
      <c r="K3006" s="546">
        <v>-4.0899999999999999E-2</v>
      </c>
      <c r="L3006" s="546">
        <v>-2.9399999999999999E-2</v>
      </c>
      <c r="M3006" s="546">
        <v>-1.2200000000000001E-2</v>
      </c>
    </row>
    <row r="3007" spans="10:13" x14ac:dyDescent="0.6">
      <c r="J3007" s="311">
        <v>0</v>
      </c>
      <c r="K3007" s="546">
        <v>-4.0899999999999999E-2</v>
      </c>
      <c r="L3007" s="546">
        <v>-2.9399999999999999E-2</v>
      </c>
      <c r="M3007" s="546">
        <v>-1.2200000000000001E-2</v>
      </c>
    </row>
    <row r="3008" spans="10:13" x14ac:dyDescent="0.6">
      <c r="J3008" s="311">
        <v>0</v>
      </c>
      <c r="K3008" s="546">
        <v>-4.0899999999999999E-2</v>
      </c>
      <c r="L3008" s="546">
        <v>-2.9399999999999999E-2</v>
      </c>
      <c r="M3008" s="546">
        <v>-1.2200000000000001E-2</v>
      </c>
    </row>
    <row r="3009" spans="10:13" x14ac:dyDescent="0.6">
      <c r="J3009" s="311">
        <v>0</v>
      </c>
      <c r="K3009" s="546">
        <v>-4.0899999999999999E-2</v>
      </c>
      <c r="L3009" s="546">
        <v>-2.9399999999999999E-2</v>
      </c>
      <c r="M3009" s="546">
        <v>-1.2200000000000001E-2</v>
      </c>
    </row>
    <row r="3010" spans="10:13" x14ac:dyDescent="0.6">
      <c r="J3010" s="311">
        <v>0</v>
      </c>
      <c r="K3010" s="546">
        <v>-4.0899999999999999E-2</v>
      </c>
      <c r="L3010" s="546">
        <v>-2.9399999999999999E-2</v>
      </c>
      <c r="M3010" s="546">
        <v>-1.2200000000000001E-2</v>
      </c>
    </row>
    <row r="3011" spans="10:13" x14ac:dyDescent="0.6">
      <c r="J3011" s="311">
        <v>0</v>
      </c>
      <c r="K3011" s="546">
        <v>-4.0899999999999999E-2</v>
      </c>
      <c r="L3011" s="546">
        <v>-2.9399999999999999E-2</v>
      </c>
      <c r="M3011" s="546">
        <v>-1.2200000000000001E-2</v>
      </c>
    </row>
    <row r="3012" spans="10:13" x14ac:dyDescent="0.6">
      <c r="J3012" s="311">
        <v>0</v>
      </c>
      <c r="K3012" s="546">
        <v>-4.0899999999999999E-2</v>
      </c>
      <c r="L3012" s="546">
        <v>-2.9399999999999999E-2</v>
      </c>
      <c r="M3012" s="546">
        <v>-1.2200000000000001E-2</v>
      </c>
    </row>
    <row r="3013" spans="10:13" x14ac:dyDescent="0.6">
      <c r="J3013" s="311">
        <v>0</v>
      </c>
      <c r="K3013" s="546">
        <v>-4.0899999999999999E-2</v>
      </c>
      <c r="L3013" s="546">
        <v>-2.9399999999999999E-2</v>
      </c>
      <c r="M3013" s="546">
        <v>-1.2200000000000001E-2</v>
      </c>
    </row>
    <row r="3014" spans="10:13" x14ac:dyDescent="0.6">
      <c r="J3014" s="311">
        <v>0</v>
      </c>
      <c r="K3014" s="546">
        <v>-4.0899999999999999E-2</v>
      </c>
      <c r="L3014" s="546">
        <v>-2.9399999999999999E-2</v>
      </c>
      <c r="M3014" s="546">
        <v>-1.2200000000000001E-2</v>
      </c>
    </row>
    <row r="3015" spans="10:13" x14ac:dyDescent="0.6">
      <c r="J3015" s="311">
        <v>0</v>
      </c>
      <c r="K3015" s="546">
        <v>-4.0899999999999999E-2</v>
      </c>
      <c r="L3015" s="546">
        <v>-2.9399999999999999E-2</v>
      </c>
      <c r="M3015" s="546">
        <v>-1.2200000000000001E-2</v>
      </c>
    </row>
    <row r="3016" spans="10:13" x14ac:dyDescent="0.6">
      <c r="J3016" s="311">
        <v>0</v>
      </c>
      <c r="K3016" s="546">
        <v>-4.0899999999999999E-2</v>
      </c>
      <c r="L3016" s="546">
        <v>-2.9399999999999999E-2</v>
      </c>
      <c r="M3016" s="546">
        <v>-1.2200000000000001E-2</v>
      </c>
    </row>
    <row r="3017" spans="10:13" x14ac:dyDescent="0.6">
      <c r="J3017" s="311">
        <v>0</v>
      </c>
      <c r="K3017" s="546">
        <v>-4.0899999999999999E-2</v>
      </c>
      <c r="L3017" s="546">
        <v>-2.9399999999999999E-2</v>
      </c>
      <c r="M3017" s="546">
        <v>-1.2200000000000001E-2</v>
      </c>
    </row>
    <row r="3018" spans="10:13" x14ac:dyDescent="0.6">
      <c r="J3018" s="311">
        <v>0</v>
      </c>
      <c r="K3018" s="546">
        <v>-4.0899999999999999E-2</v>
      </c>
      <c r="L3018" s="546">
        <v>-2.9399999999999999E-2</v>
      </c>
      <c r="M3018" s="546">
        <v>-1.2200000000000001E-2</v>
      </c>
    </row>
    <row r="3019" spans="10:13" x14ac:dyDescent="0.6">
      <c r="J3019" s="311">
        <v>0</v>
      </c>
      <c r="K3019" s="546">
        <v>-4.0899999999999999E-2</v>
      </c>
      <c r="L3019" s="546">
        <v>-2.9399999999999999E-2</v>
      </c>
      <c r="M3019" s="546">
        <v>-1.2200000000000001E-2</v>
      </c>
    </row>
    <row r="3020" spans="10:13" x14ac:dyDescent="0.6">
      <c r="J3020" s="311">
        <v>0</v>
      </c>
      <c r="K3020" s="546">
        <v>-4.0899999999999999E-2</v>
      </c>
      <c r="L3020" s="546">
        <v>-2.9399999999999999E-2</v>
      </c>
      <c r="M3020" s="546">
        <v>-1.2200000000000001E-2</v>
      </c>
    </row>
    <row r="3021" spans="10:13" x14ac:dyDescent="0.6">
      <c r="J3021" s="311">
        <v>0</v>
      </c>
      <c r="K3021" s="546">
        <v>-4.0899999999999999E-2</v>
      </c>
      <c r="L3021" s="546">
        <v>-2.9399999999999999E-2</v>
      </c>
      <c r="M3021" s="546">
        <v>-1.2200000000000001E-2</v>
      </c>
    </row>
    <row r="3022" spans="10:13" x14ac:dyDescent="0.6">
      <c r="J3022" s="311">
        <v>0</v>
      </c>
      <c r="K3022" s="546">
        <v>-4.0899999999999999E-2</v>
      </c>
      <c r="L3022" s="546">
        <v>-2.9399999999999999E-2</v>
      </c>
      <c r="M3022" s="546">
        <v>-1.2200000000000001E-2</v>
      </c>
    </row>
    <row r="3023" spans="10:13" x14ac:dyDescent="0.6">
      <c r="J3023" s="311">
        <v>0</v>
      </c>
      <c r="K3023" s="546">
        <v>-4.0899999999999999E-2</v>
      </c>
      <c r="L3023" s="546">
        <v>-2.9399999999999999E-2</v>
      </c>
      <c r="M3023" s="546">
        <v>-1.2200000000000001E-2</v>
      </c>
    </row>
    <row r="3024" spans="10:13" x14ac:dyDescent="0.6">
      <c r="J3024" s="311">
        <v>0</v>
      </c>
      <c r="K3024" s="546">
        <v>-4.0899999999999999E-2</v>
      </c>
      <c r="L3024" s="546">
        <v>-2.9399999999999999E-2</v>
      </c>
      <c r="M3024" s="546">
        <v>-1.2200000000000001E-2</v>
      </c>
    </row>
    <row r="3025" spans="10:13" x14ac:dyDescent="0.6">
      <c r="J3025" s="311">
        <v>0</v>
      </c>
      <c r="K3025" s="546">
        <v>-4.0899999999999999E-2</v>
      </c>
      <c r="L3025" s="546">
        <v>-2.9399999999999999E-2</v>
      </c>
      <c r="M3025" s="546">
        <v>-1.2200000000000001E-2</v>
      </c>
    </row>
    <row r="3026" spans="10:13" x14ac:dyDescent="0.6">
      <c r="J3026" s="311">
        <v>0</v>
      </c>
      <c r="K3026" s="546">
        <v>-4.0899999999999999E-2</v>
      </c>
      <c r="L3026" s="546">
        <v>-2.9399999999999999E-2</v>
      </c>
      <c r="M3026" s="546">
        <v>-1.2200000000000001E-2</v>
      </c>
    </row>
    <row r="3027" spans="10:13" x14ac:dyDescent="0.6">
      <c r="J3027" s="311">
        <v>0</v>
      </c>
      <c r="K3027" s="546">
        <v>-4.0899999999999999E-2</v>
      </c>
      <c r="L3027" s="546">
        <v>-2.9399999999999999E-2</v>
      </c>
      <c r="M3027" s="546">
        <v>-1.2200000000000001E-2</v>
      </c>
    </row>
    <row r="3028" spans="10:13" x14ac:dyDescent="0.6">
      <c r="J3028" s="311">
        <v>0</v>
      </c>
      <c r="K3028" s="546">
        <v>-4.0899999999999999E-2</v>
      </c>
      <c r="L3028" s="546">
        <v>-2.9399999999999999E-2</v>
      </c>
      <c r="M3028" s="546">
        <v>-1.2200000000000001E-2</v>
      </c>
    </row>
    <row r="3029" spans="10:13" x14ac:dyDescent="0.6">
      <c r="J3029" s="311">
        <v>0</v>
      </c>
      <c r="K3029" s="546">
        <v>-4.0899999999999999E-2</v>
      </c>
      <c r="L3029" s="546">
        <v>-2.9399999999999999E-2</v>
      </c>
      <c r="M3029" s="546">
        <v>-1.2200000000000001E-2</v>
      </c>
    </row>
    <row r="3030" spans="10:13" x14ac:dyDescent="0.6">
      <c r="J3030" s="311">
        <v>0</v>
      </c>
      <c r="K3030" s="546">
        <v>-4.0899999999999999E-2</v>
      </c>
      <c r="L3030" s="546">
        <v>-2.9399999999999999E-2</v>
      </c>
      <c r="M3030" s="546">
        <v>-1.2200000000000001E-2</v>
      </c>
    </row>
    <row r="3031" spans="10:13" x14ac:dyDescent="0.6">
      <c r="J3031" s="311">
        <v>0</v>
      </c>
      <c r="K3031" s="546">
        <v>-4.0899999999999999E-2</v>
      </c>
      <c r="L3031" s="546">
        <v>-2.9399999999999999E-2</v>
      </c>
      <c r="M3031" s="546">
        <v>-1.2200000000000001E-2</v>
      </c>
    </row>
    <row r="3032" spans="10:13" x14ac:dyDescent="0.6">
      <c r="J3032" s="311">
        <v>0</v>
      </c>
      <c r="K3032" s="546">
        <v>-4.0899999999999999E-2</v>
      </c>
      <c r="L3032" s="546">
        <v>-2.9399999999999999E-2</v>
      </c>
      <c r="M3032" s="546">
        <v>-1.2200000000000001E-2</v>
      </c>
    </row>
    <row r="3033" spans="10:13" x14ac:dyDescent="0.6">
      <c r="J3033" s="311">
        <v>0</v>
      </c>
      <c r="K3033" s="546">
        <v>-4.0899999999999999E-2</v>
      </c>
      <c r="L3033" s="546">
        <v>-2.9399999999999999E-2</v>
      </c>
      <c r="M3033" s="546">
        <v>-1.2200000000000001E-2</v>
      </c>
    </row>
    <row r="3034" spans="10:13" x14ac:dyDescent="0.6">
      <c r="J3034" s="311">
        <v>0</v>
      </c>
      <c r="K3034" s="546">
        <v>-4.0899999999999999E-2</v>
      </c>
      <c r="L3034" s="546">
        <v>-2.9399999999999999E-2</v>
      </c>
      <c r="M3034" s="546">
        <v>-1.2200000000000001E-2</v>
      </c>
    </row>
    <row r="3035" spans="10:13" x14ac:dyDescent="0.6">
      <c r="J3035" s="311">
        <v>0</v>
      </c>
      <c r="K3035" s="546">
        <v>-4.0899999999999999E-2</v>
      </c>
      <c r="L3035" s="546">
        <v>-2.9399999999999999E-2</v>
      </c>
      <c r="M3035" s="546">
        <v>-1.2200000000000001E-2</v>
      </c>
    </row>
    <row r="3036" spans="10:13" x14ac:dyDescent="0.6">
      <c r="J3036" s="311">
        <v>0</v>
      </c>
      <c r="K3036" s="546">
        <v>-4.0899999999999999E-2</v>
      </c>
      <c r="L3036" s="546">
        <v>-2.9399999999999999E-2</v>
      </c>
      <c r="M3036" s="546">
        <v>-1.2200000000000001E-2</v>
      </c>
    </row>
    <row r="3037" spans="10:13" x14ac:dyDescent="0.6">
      <c r="J3037" s="311">
        <v>0</v>
      </c>
      <c r="K3037" s="546">
        <v>-4.0899999999999999E-2</v>
      </c>
      <c r="L3037" s="546">
        <v>-2.9399999999999999E-2</v>
      </c>
      <c r="M3037" s="546">
        <v>-1.2200000000000001E-2</v>
      </c>
    </row>
    <row r="3038" spans="10:13" x14ac:dyDescent="0.6">
      <c r="J3038" s="311">
        <v>0</v>
      </c>
      <c r="K3038" s="546">
        <v>-4.0899999999999999E-2</v>
      </c>
      <c r="L3038" s="546">
        <v>-2.9399999999999999E-2</v>
      </c>
      <c r="M3038" s="546">
        <v>-1.2200000000000001E-2</v>
      </c>
    </row>
    <row r="3039" spans="10:13" x14ac:dyDescent="0.6">
      <c r="J3039" s="311">
        <v>0</v>
      </c>
      <c r="K3039" s="546">
        <v>-4.0899999999999999E-2</v>
      </c>
      <c r="L3039" s="546">
        <v>-2.9399999999999999E-2</v>
      </c>
      <c r="M3039" s="546">
        <v>-1.2200000000000001E-2</v>
      </c>
    </row>
    <row r="3040" spans="10:13" x14ac:dyDescent="0.6">
      <c r="J3040" s="311">
        <v>0</v>
      </c>
      <c r="K3040" s="546">
        <v>-4.0899999999999999E-2</v>
      </c>
      <c r="L3040" s="546">
        <v>-2.9399999999999999E-2</v>
      </c>
      <c r="M3040" s="546">
        <v>-1.2200000000000001E-2</v>
      </c>
    </row>
    <row r="3041" spans="10:13" x14ac:dyDescent="0.6">
      <c r="J3041" s="311">
        <v>0</v>
      </c>
      <c r="K3041" s="546">
        <v>-4.0899999999999999E-2</v>
      </c>
      <c r="L3041" s="546">
        <v>-2.9399999999999999E-2</v>
      </c>
      <c r="M3041" s="546">
        <v>-1.2200000000000001E-2</v>
      </c>
    </row>
    <row r="3042" spans="10:13" x14ac:dyDescent="0.6">
      <c r="J3042" s="311">
        <v>0</v>
      </c>
      <c r="K3042" s="546">
        <v>-4.0899999999999999E-2</v>
      </c>
      <c r="L3042" s="546">
        <v>-2.9399999999999999E-2</v>
      </c>
      <c r="M3042" s="546">
        <v>-1.2200000000000001E-2</v>
      </c>
    </row>
    <row r="3043" spans="10:13" x14ac:dyDescent="0.6">
      <c r="J3043" s="311">
        <v>0</v>
      </c>
      <c r="K3043" s="546">
        <v>-4.0899999999999999E-2</v>
      </c>
      <c r="L3043" s="546">
        <v>-2.9399999999999999E-2</v>
      </c>
      <c r="M3043" s="546">
        <v>-1.2200000000000001E-2</v>
      </c>
    </row>
    <row r="3044" spans="10:13" x14ac:dyDescent="0.6">
      <c r="J3044" s="311">
        <v>0</v>
      </c>
      <c r="K3044" s="546">
        <v>-4.0899999999999999E-2</v>
      </c>
      <c r="L3044" s="546">
        <v>-2.9399999999999999E-2</v>
      </c>
      <c r="M3044" s="546">
        <v>-1.2200000000000001E-2</v>
      </c>
    </row>
    <row r="3045" spans="10:13" x14ac:dyDescent="0.6">
      <c r="J3045" s="311">
        <v>0</v>
      </c>
      <c r="K3045" s="546">
        <v>-4.0899999999999999E-2</v>
      </c>
      <c r="L3045" s="546">
        <v>-2.9399999999999999E-2</v>
      </c>
      <c r="M3045" s="546">
        <v>-1.2200000000000001E-2</v>
      </c>
    </row>
    <row r="3046" spans="10:13" x14ac:dyDescent="0.6">
      <c r="J3046" s="311">
        <v>0</v>
      </c>
      <c r="K3046" s="546">
        <v>-4.0899999999999999E-2</v>
      </c>
      <c r="L3046" s="546">
        <v>-2.9399999999999999E-2</v>
      </c>
      <c r="M3046" s="546">
        <v>-1.2200000000000001E-2</v>
      </c>
    </row>
    <row r="3047" spans="10:13" x14ac:dyDescent="0.6">
      <c r="J3047" s="311">
        <v>0</v>
      </c>
      <c r="K3047" s="546">
        <v>-4.0899999999999999E-2</v>
      </c>
      <c r="L3047" s="546">
        <v>-2.9399999999999999E-2</v>
      </c>
      <c r="M3047" s="546">
        <v>-1.2200000000000001E-2</v>
      </c>
    </row>
    <row r="3048" spans="10:13" x14ac:dyDescent="0.6">
      <c r="J3048" s="311">
        <v>0</v>
      </c>
      <c r="K3048" s="546">
        <v>-4.0899999999999999E-2</v>
      </c>
      <c r="L3048" s="546">
        <v>-2.9399999999999999E-2</v>
      </c>
      <c r="M3048" s="546">
        <v>-1.2200000000000001E-2</v>
      </c>
    </row>
    <row r="3049" spans="10:13" x14ac:dyDescent="0.6">
      <c r="J3049" s="311">
        <v>0</v>
      </c>
      <c r="K3049" s="546">
        <v>-4.0899999999999999E-2</v>
      </c>
      <c r="L3049" s="546">
        <v>-2.9399999999999999E-2</v>
      </c>
      <c r="M3049" s="546">
        <v>-1.2200000000000001E-2</v>
      </c>
    </row>
    <row r="3050" spans="10:13" x14ac:dyDescent="0.6">
      <c r="J3050" s="311">
        <v>0</v>
      </c>
      <c r="K3050" s="546">
        <v>-4.0899999999999999E-2</v>
      </c>
      <c r="L3050" s="546">
        <v>-2.9399999999999999E-2</v>
      </c>
      <c r="M3050" s="546">
        <v>-1.2200000000000001E-2</v>
      </c>
    </row>
    <row r="3051" spans="10:13" x14ac:dyDescent="0.6">
      <c r="J3051" s="311">
        <v>0</v>
      </c>
      <c r="K3051" s="546">
        <v>-4.0899999999999999E-2</v>
      </c>
      <c r="L3051" s="546">
        <v>-2.9399999999999999E-2</v>
      </c>
      <c r="M3051" s="546">
        <v>-1.2200000000000001E-2</v>
      </c>
    </row>
    <row r="3052" spans="10:13" x14ac:dyDescent="0.6">
      <c r="J3052" s="311">
        <v>0</v>
      </c>
      <c r="K3052" s="546">
        <v>-4.0899999999999999E-2</v>
      </c>
      <c r="L3052" s="546">
        <v>-2.9399999999999999E-2</v>
      </c>
      <c r="M3052" s="546">
        <v>-1.2200000000000001E-2</v>
      </c>
    </row>
    <row r="3053" spans="10:13" x14ac:dyDescent="0.6">
      <c r="J3053" s="311">
        <v>0</v>
      </c>
      <c r="K3053" s="546">
        <v>-4.0899999999999999E-2</v>
      </c>
      <c r="L3053" s="546">
        <v>-2.9399999999999999E-2</v>
      </c>
      <c r="M3053" s="546">
        <v>-1.2200000000000001E-2</v>
      </c>
    </row>
    <row r="3054" spans="10:13" x14ac:dyDescent="0.6">
      <c r="J3054" s="311">
        <v>0</v>
      </c>
      <c r="K3054" s="546">
        <v>-4.0899999999999999E-2</v>
      </c>
      <c r="L3054" s="546">
        <v>-2.9399999999999999E-2</v>
      </c>
      <c r="M3054" s="546">
        <v>-1.2200000000000001E-2</v>
      </c>
    </row>
    <row r="3055" spans="10:13" x14ac:dyDescent="0.6">
      <c r="J3055" s="311">
        <v>0</v>
      </c>
      <c r="K3055" s="546">
        <v>-4.0899999999999999E-2</v>
      </c>
      <c r="L3055" s="546">
        <v>-2.9399999999999999E-2</v>
      </c>
      <c r="M3055" s="546">
        <v>-1.2200000000000001E-2</v>
      </c>
    </row>
    <row r="3056" spans="10:13" x14ac:dyDescent="0.6">
      <c r="J3056" s="311">
        <v>0</v>
      </c>
      <c r="K3056" s="546">
        <v>-4.0899999999999999E-2</v>
      </c>
      <c r="L3056" s="546">
        <v>-2.9399999999999999E-2</v>
      </c>
      <c r="M3056" s="546">
        <v>-1.2200000000000001E-2</v>
      </c>
    </row>
    <row r="3057" spans="10:13" x14ac:dyDescent="0.6">
      <c r="J3057" s="311">
        <v>0</v>
      </c>
      <c r="K3057" s="546">
        <v>-4.0899999999999999E-2</v>
      </c>
      <c r="L3057" s="546">
        <v>-2.9399999999999999E-2</v>
      </c>
      <c r="M3057" s="546">
        <v>-1.2200000000000001E-2</v>
      </c>
    </row>
    <row r="3058" spans="10:13" x14ac:dyDescent="0.6">
      <c r="J3058" s="311">
        <v>0</v>
      </c>
      <c r="K3058" s="546">
        <v>-4.0899999999999999E-2</v>
      </c>
      <c r="L3058" s="546">
        <v>-2.9399999999999999E-2</v>
      </c>
      <c r="M3058" s="546">
        <v>-1.2200000000000001E-2</v>
      </c>
    </row>
    <row r="3059" spans="10:13" x14ac:dyDescent="0.6">
      <c r="J3059" s="311">
        <v>0</v>
      </c>
      <c r="K3059" s="546">
        <v>-4.0899999999999999E-2</v>
      </c>
      <c r="L3059" s="546">
        <v>-2.9399999999999999E-2</v>
      </c>
      <c r="M3059" s="546">
        <v>-1.2200000000000001E-2</v>
      </c>
    </row>
    <row r="3060" spans="10:13" x14ac:dyDescent="0.6">
      <c r="J3060" s="311">
        <v>0</v>
      </c>
      <c r="K3060" s="546">
        <v>-4.0899999999999999E-2</v>
      </c>
      <c r="L3060" s="546">
        <v>-2.9399999999999999E-2</v>
      </c>
      <c r="M3060" s="546">
        <v>-1.2200000000000001E-2</v>
      </c>
    </row>
    <row r="3061" spans="10:13" x14ac:dyDescent="0.6">
      <c r="J3061" s="311">
        <v>0</v>
      </c>
      <c r="K3061" s="546">
        <v>-4.0899999999999999E-2</v>
      </c>
      <c r="L3061" s="546">
        <v>-2.9399999999999999E-2</v>
      </c>
      <c r="M3061" s="546">
        <v>-1.2200000000000001E-2</v>
      </c>
    </row>
    <row r="3062" spans="10:13" x14ac:dyDescent="0.6">
      <c r="J3062" s="311">
        <v>0</v>
      </c>
      <c r="K3062" s="546">
        <v>-4.0899999999999999E-2</v>
      </c>
      <c r="L3062" s="546">
        <v>-2.9399999999999999E-2</v>
      </c>
      <c r="M3062" s="546">
        <v>-1.2200000000000001E-2</v>
      </c>
    </row>
    <row r="3063" spans="10:13" x14ac:dyDescent="0.6">
      <c r="J3063" s="311">
        <v>0</v>
      </c>
      <c r="K3063" s="546">
        <v>-4.0899999999999999E-2</v>
      </c>
      <c r="L3063" s="546">
        <v>-2.9399999999999999E-2</v>
      </c>
      <c r="M3063" s="546">
        <v>-1.2200000000000001E-2</v>
      </c>
    </row>
    <row r="3064" spans="10:13" x14ac:dyDescent="0.6">
      <c r="J3064" s="311">
        <v>0</v>
      </c>
      <c r="K3064" s="546">
        <v>-4.0899999999999999E-2</v>
      </c>
      <c r="L3064" s="546">
        <v>-2.9399999999999999E-2</v>
      </c>
      <c r="M3064" s="546">
        <v>-1.2200000000000001E-2</v>
      </c>
    </row>
    <row r="3065" spans="10:13" x14ac:dyDescent="0.6">
      <c r="J3065" s="311">
        <v>0</v>
      </c>
      <c r="K3065" s="546">
        <v>-4.0899999999999999E-2</v>
      </c>
      <c r="L3065" s="546">
        <v>-2.9399999999999999E-2</v>
      </c>
      <c r="M3065" s="546">
        <v>-1.2200000000000001E-2</v>
      </c>
    </row>
    <row r="3066" spans="10:13" x14ac:dyDescent="0.6">
      <c r="J3066" s="311">
        <v>0</v>
      </c>
      <c r="K3066" s="546">
        <v>-4.0899999999999999E-2</v>
      </c>
      <c r="L3066" s="546">
        <v>-2.9399999999999999E-2</v>
      </c>
      <c r="M3066" s="546">
        <v>-1.2200000000000001E-2</v>
      </c>
    </row>
    <row r="3067" spans="10:13" x14ac:dyDescent="0.6">
      <c r="J3067" s="311">
        <v>0</v>
      </c>
      <c r="K3067" s="546">
        <v>-4.0899999999999999E-2</v>
      </c>
      <c r="L3067" s="546">
        <v>-2.9399999999999999E-2</v>
      </c>
      <c r="M3067" s="546">
        <v>-1.2200000000000001E-2</v>
      </c>
    </row>
    <row r="3068" spans="10:13" x14ac:dyDescent="0.6">
      <c r="J3068" s="311">
        <v>0</v>
      </c>
      <c r="K3068" s="546">
        <v>-4.0899999999999999E-2</v>
      </c>
      <c r="L3068" s="546">
        <v>-2.9399999999999999E-2</v>
      </c>
      <c r="M3068" s="546">
        <v>-1.2200000000000001E-2</v>
      </c>
    </row>
    <row r="3069" spans="10:13" x14ac:dyDescent="0.6">
      <c r="J3069" s="311">
        <v>0</v>
      </c>
      <c r="K3069" s="546">
        <v>-4.0899999999999999E-2</v>
      </c>
      <c r="L3069" s="546">
        <v>-2.9399999999999999E-2</v>
      </c>
      <c r="M3069" s="546">
        <v>-1.2200000000000001E-2</v>
      </c>
    </row>
    <row r="3070" spans="10:13" x14ac:dyDescent="0.6">
      <c r="J3070" s="311">
        <v>0</v>
      </c>
      <c r="K3070" s="546">
        <v>-4.0899999999999999E-2</v>
      </c>
      <c r="L3070" s="546">
        <v>-2.9399999999999999E-2</v>
      </c>
      <c r="M3070" s="546">
        <v>-1.2200000000000001E-2</v>
      </c>
    </row>
    <row r="3071" spans="10:13" x14ac:dyDescent="0.6">
      <c r="J3071" s="311">
        <v>0</v>
      </c>
      <c r="K3071" s="546">
        <v>-4.0899999999999999E-2</v>
      </c>
      <c r="L3071" s="546">
        <v>-2.9399999999999999E-2</v>
      </c>
      <c r="M3071" s="546">
        <v>-1.2200000000000001E-2</v>
      </c>
    </row>
    <row r="3072" spans="10:13" x14ac:dyDescent="0.6">
      <c r="J3072" s="311">
        <v>0</v>
      </c>
      <c r="K3072" s="546">
        <v>-4.0899999999999999E-2</v>
      </c>
      <c r="L3072" s="546">
        <v>-2.9399999999999999E-2</v>
      </c>
      <c r="M3072" s="546">
        <v>-1.2200000000000001E-2</v>
      </c>
    </row>
    <row r="3073" spans="10:13" x14ac:dyDescent="0.6">
      <c r="J3073" s="311">
        <v>0</v>
      </c>
      <c r="K3073" s="546">
        <v>-4.0899999999999999E-2</v>
      </c>
      <c r="L3073" s="546">
        <v>-2.9399999999999999E-2</v>
      </c>
      <c r="M3073" s="546">
        <v>-1.2200000000000001E-2</v>
      </c>
    </row>
    <row r="3074" spans="10:13" x14ac:dyDescent="0.6">
      <c r="J3074" s="311">
        <v>0</v>
      </c>
      <c r="K3074" s="546">
        <v>-4.0899999999999999E-2</v>
      </c>
      <c r="L3074" s="546">
        <v>-2.9399999999999999E-2</v>
      </c>
      <c r="M3074" s="546">
        <v>-1.2200000000000001E-2</v>
      </c>
    </row>
    <row r="3075" spans="10:13" x14ac:dyDescent="0.6">
      <c r="J3075" s="311">
        <v>0</v>
      </c>
      <c r="K3075" s="546">
        <v>-4.0899999999999999E-2</v>
      </c>
      <c r="L3075" s="546">
        <v>-2.9399999999999999E-2</v>
      </c>
      <c r="M3075" s="546">
        <v>-1.2200000000000001E-2</v>
      </c>
    </row>
    <row r="3076" spans="10:13" x14ac:dyDescent="0.6">
      <c r="J3076" s="311">
        <v>0</v>
      </c>
      <c r="K3076" s="546">
        <v>-4.0899999999999999E-2</v>
      </c>
      <c r="L3076" s="546">
        <v>-2.9399999999999999E-2</v>
      </c>
      <c r="M3076" s="546">
        <v>-1.2200000000000001E-2</v>
      </c>
    </row>
    <row r="3077" spans="10:13" x14ac:dyDescent="0.6">
      <c r="J3077" s="311">
        <v>0</v>
      </c>
      <c r="K3077" s="546">
        <v>-4.0899999999999999E-2</v>
      </c>
      <c r="L3077" s="546">
        <v>-2.9399999999999999E-2</v>
      </c>
      <c r="M3077" s="546">
        <v>-1.2200000000000001E-2</v>
      </c>
    </row>
    <row r="3078" spans="10:13" x14ac:dyDescent="0.6">
      <c r="J3078" s="311">
        <v>0</v>
      </c>
      <c r="K3078" s="546">
        <v>-4.0899999999999999E-2</v>
      </c>
      <c r="L3078" s="546">
        <v>-2.9399999999999999E-2</v>
      </c>
      <c r="M3078" s="546">
        <v>-1.2200000000000001E-2</v>
      </c>
    </row>
    <row r="3079" spans="10:13" x14ac:dyDescent="0.6">
      <c r="J3079" s="311">
        <v>0</v>
      </c>
      <c r="K3079" s="546">
        <v>-4.0899999999999999E-2</v>
      </c>
      <c r="L3079" s="546">
        <v>-2.9399999999999999E-2</v>
      </c>
      <c r="M3079" s="546">
        <v>-1.2200000000000001E-2</v>
      </c>
    </row>
    <row r="3080" spans="10:13" x14ac:dyDescent="0.6">
      <c r="J3080" s="311">
        <v>0</v>
      </c>
      <c r="K3080" s="546">
        <v>-4.0899999999999999E-2</v>
      </c>
      <c r="L3080" s="546">
        <v>-2.9399999999999999E-2</v>
      </c>
      <c r="M3080" s="546">
        <v>-1.2200000000000001E-2</v>
      </c>
    </row>
    <row r="3081" spans="10:13" x14ac:dyDescent="0.6">
      <c r="J3081" s="311">
        <v>0</v>
      </c>
      <c r="K3081" s="546">
        <v>-4.0899999999999999E-2</v>
      </c>
      <c r="L3081" s="546">
        <v>-2.9399999999999999E-2</v>
      </c>
      <c r="M3081" s="546">
        <v>-1.2200000000000001E-2</v>
      </c>
    </row>
    <row r="3082" spans="10:13" x14ac:dyDescent="0.6">
      <c r="J3082" s="311">
        <v>0</v>
      </c>
      <c r="K3082" s="546">
        <v>-4.0899999999999999E-2</v>
      </c>
      <c r="L3082" s="546">
        <v>-2.9399999999999999E-2</v>
      </c>
      <c r="M3082" s="546">
        <v>-1.2200000000000001E-2</v>
      </c>
    </row>
    <row r="3083" spans="10:13" x14ac:dyDescent="0.6">
      <c r="J3083" s="311">
        <v>0</v>
      </c>
      <c r="K3083" s="546">
        <v>-4.0899999999999999E-2</v>
      </c>
      <c r="L3083" s="546">
        <v>-2.9399999999999999E-2</v>
      </c>
      <c r="M3083" s="546">
        <v>-1.2200000000000001E-2</v>
      </c>
    </row>
    <row r="3084" spans="10:13" x14ac:dyDescent="0.6">
      <c r="J3084" s="311">
        <v>0</v>
      </c>
      <c r="K3084" s="546">
        <v>-4.0899999999999999E-2</v>
      </c>
      <c r="L3084" s="546">
        <v>-2.9399999999999999E-2</v>
      </c>
      <c r="M3084" s="546">
        <v>-1.2200000000000001E-2</v>
      </c>
    </row>
    <row r="3085" spans="10:13" x14ac:dyDescent="0.6">
      <c r="J3085" s="311">
        <v>0</v>
      </c>
      <c r="K3085" s="546">
        <v>-4.0899999999999999E-2</v>
      </c>
      <c r="L3085" s="546">
        <v>-2.9399999999999999E-2</v>
      </c>
      <c r="M3085" s="546">
        <v>-1.2200000000000001E-2</v>
      </c>
    </row>
    <row r="3086" spans="10:13" x14ac:dyDescent="0.6">
      <c r="J3086" s="311">
        <v>0</v>
      </c>
      <c r="K3086" s="546">
        <v>-4.0899999999999999E-2</v>
      </c>
      <c r="L3086" s="546">
        <v>-2.9399999999999999E-2</v>
      </c>
      <c r="M3086" s="546">
        <v>-1.2200000000000001E-2</v>
      </c>
    </row>
    <row r="3087" spans="10:13" x14ac:dyDescent="0.6">
      <c r="J3087" s="311">
        <v>0</v>
      </c>
      <c r="K3087" s="546">
        <v>-4.0899999999999999E-2</v>
      </c>
      <c r="L3087" s="546">
        <v>-2.9399999999999999E-2</v>
      </c>
      <c r="M3087" s="546">
        <v>-1.2200000000000001E-2</v>
      </c>
    </row>
    <row r="3088" spans="10:13" x14ac:dyDescent="0.6">
      <c r="J3088" s="311">
        <v>0</v>
      </c>
      <c r="K3088" s="546">
        <v>-4.0899999999999999E-2</v>
      </c>
      <c r="L3088" s="546">
        <v>-2.9399999999999999E-2</v>
      </c>
      <c r="M3088" s="546">
        <v>-1.2200000000000001E-2</v>
      </c>
    </row>
    <row r="3089" spans="10:13" x14ac:dyDescent="0.6">
      <c r="J3089" s="311">
        <v>0</v>
      </c>
      <c r="K3089" s="546">
        <v>-4.0899999999999999E-2</v>
      </c>
      <c r="L3089" s="546">
        <v>-2.9399999999999999E-2</v>
      </c>
      <c r="M3089" s="546">
        <v>-1.2200000000000001E-2</v>
      </c>
    </row>
    <row r="3090" spans="10:13" x14ac:dyDescent="0.6">
      <c r="J3090" s="311">
        <v>0</v>
      </c>
      <c r="K3090" s="546">
        <v>-4.0899999999999999E-2</v>
      </c>
      <c r="L3090" s="546">
        <v>-2.9399999999999999E-2</v>
      </c>
      <c r="M3090" s="546">
        <v>-1.2200000000000001E-2</v>
      </c>
    </row>
    <row r="3091" spans="10:13" x14ac:dyDescent="0.6">
      <c r="J3091" s="311">
        <v>0</v>
      </c>
      <c r="K3091" s="546">
        <v>-4.0899999999999999E-2</v>
      </c>
      <c r="L3091" s="546">
        <v>-2.9399999999999999E-2</v>
      </c>
      <c r="M3091" s="546">
        <v>-1.2200000000000001E-2</v>
      </c>
    </row>
    <row r="3092" spans="10:13" x14ac:dyDescent="0.6">
      <c r="J3092" s="311">
        <v>0</v>
      </c>
      <c r="K3092" s="546">
        <v>-4.0899999999999999E-2</v>
      </c>
      <c r="L3092" s="546">
        <v>-2.9399999999999999E-2</v>
      </c>
      <c r="M3092" s="546">
        <v>-1.2200000000000001E-2</v>
      </c>
    </row>
    <row r="3093" spans="10:13" x14ac:dyDescent="0.6">
      <c r="J3093" s="311">
        <v>0</v>
      </c>
      <c r="K3093" s="546">
        <v>-4.0899999999999999E-2</v>
      </c>
      <c r="L3093" s="546">
        <v>-2.9399999999999999E-2</v>
      </c>
      <c r="M3093" s="546">
        <v>-1.2200000000000001E-2</v>
      </c>
    </row>
    <row r="3094" spans="10:13" x14ac:dyDescent="0.6">
      <c r="J3094" s="311">
        <v>0</v>
      </c>
      <c r="K3094" s="546">
        <v>-4.0899999999999999E-2</v>
      </c>
      <c r="L3094" s="546">
        <v>-2.9399999999999999E-2</v>
      </c>
      <c r="M3094" s="546">
        <v>-1.2200000000000001E-2</v>
      </c>
    </row>
    <row r="3095" spans="10:13" x14ac:dyDescent="0.6">
      <c r="J3095" s="311">
        <v>0</v>
      </c>
      <c r="K3095" s="546">
        <v>-4.0899999999999999E-2</v>
      </c>
      <c r="L3095" s="546">
        <v>-2.9399999999999999E-2</v>
      </c>
      <c r="M3095" s="546">
        <v>-1.2200000000000001E-2</v>
      </c>
    </row>
    <row r="3096" spans="10:13" x14ac:dyDescent="0.6">
      <c r="J3096" s="311">
        <v>0</v>
      </c>
      <c r="K3096" s="546">
        <v>-4.0899999999999999E-2</v>
      </c>
      <c r="L3096" s="546">
        <v>-2.9399999999999999E-2</v>
      </c>
      <c r="M3096" s="546">
        <v>-1.2200000000000001E-2</v>
      </c>
    </row>
    <row r="3097" spans="10:13" x14ac:dyDescent="0.6">
      <c r="J3097" s="311">
        <v>0</v>
      </c>
      <c r="K3097" s="546">
        <v>-4.0899999999999999E-2</v>
      </c>
      <c r="L3097" s="546">
        <v>-2.9399999999999999E-2</v>
      </c>
      <c r="M3097" s="546">
        <v>-1.2200000000000001E-2</v>
      </c>
    </row>
    <row r="3098" spans="10:13" x14ac:dyDescent="0.6">
      <c r="J3098" s="311">
        <v>0</v>
      </c>
      <c r="K3098" s="546">
        <v>-4.0899999999999999E-2</v>
      </c>
      <c r="L3098" s="546">
        <v>-2.9399999999999999E-2</v>
      </c>
      <c r="M3098" s="546">
        <v>-1.2200000000000001E-2</v>
      </c>
    </row>
    <row r="3099" spans="10:13" x14ac:dyDescent="0.6">
      <c r="J3099" s="311">
        <v>0</v>
      </c>
      <c r="K3099" s="546">
        <v>-4.0899999999999999E-2</v>
      </c>
      <c r="L3099" s="546">
        <v>-2.9399999999999999E-2</v>
      </c>
      <c r="M3099" s="546">
        <v>-1.2200000000000001E-2</v>
      </c>
    </row>
    <row r="3100" spans="10:13" x14ac:dyDescent="0.6">
      <c r="J3100" s="311">
        <v>0</v>
      </c>
      <c r="K3100" s="546">
        <v>-4.0899999999999999E-2</v>
      </c>
      <c r="L3100" s="546">
        <v>-2.9399999999999999E-2</v>
      </c>
      <c r="M3100" s="546">
        <v>-1.2200000000000001E-2</v>
      </c>
    </row>
    <row r="3101" spans="10:13" x14ac:dyDescent="0.6">
      <c r="J3101" s="311">
        <v>0</v>
      </c>
      <c r="K3101" s="546">
        <v>-4.0899999999999999E-2</v>
      </c>
      <c r="L3101" s="546">
        <v>-2.9399999999999999E-2</v>
      </c>
      <c r="M3101" s="546">
        <v>-1.2200000000000001E-2</v>
      </c>
    </row>
    <row r="3102" spans="10:13" x14ac:dyDescent="0.6">
      <c r="J3102" s="311">
        <v>0</v>
      </c>
      <c r="K3102" s="546">
        <v>-4.0899999999999999E-2</v>
      </c>
      <c r="L3102" s="546">
        <v>-2.9399999999999999E-2</v>
      </c>
      <c r="M3102" s="546">
        <v>-1.2200000000000001E-2</v>
      </c>
    </row>
    <row r="3103" spans="10:13" x14ac:dyDescent="0.6">
      <c r="J3103" s="311">
        <v>0</v>
      </c>
      <c r="K3103" s="546">
        <v>-4.0899999999999999E-2</v>
      </c>
      <c r="L3103" s="546">
        <v>-2.9399999999999999E-2</v>
      </c>
      <c r="M3103" s="546">
        <v>-1.2200000000000001E-2</v>
      </c>
    </row>
    <row r="3104" spans="10:13" x14ac:dyDescent="0.6">
      <c r="J3104" s="311">
        <v>0</v>
      </c>
      <c r="K3104" s="546">
        <v>-4.0899999999999999E-2</v>
      </c>
      <c r="L3104" s="546">
        <v>-2.9399999999999999E-2</v>
      </c>
      <c r="M3104" s="546">
        <v>-1.2200000000000001E-2</v>
      </c>
    </row>
    <row r="3105" spans="10:13" x14ac:dyDescent="0.6">
      <c r="J3105" s="311">
        <v>0</v>
      </c>
      <c r="K3105" s="546">
        <v>-4.0899999999999999E-2</v>
      </c>
      <c r="L3105" s="546">
        <v>-2.9399999999999999E-2</v>
      </c>
      <c r="M3105" s="546">
        <v>-1.2200000000000001E-2</v>
      </c>
    </row>
    <row r="3106" spans="10:13" x14ac:dyDescent="0.6">
      <c r="J3106" s="311">
        <v>0</v>
      </c>
      <c r="K3106" s="546">
        <v>-4.0899999999999999E-2</v>
      </c>
      <c r="L3106" s="546">
        <v>-2.9399999999999999E-2</v>
      </c>
      <c r="M3106" s="546">
        <v>-1.2200000000000001E-2</v>
      </c>
    </row>
    <row r="3107" spans="10:13" x14ac:dyDescent="0.6">
      <c r="J3107" s="311">
        <v>0</v>
      </c>
      <c r="K3107" s="546">
        <v>-4.0899999999999999E-2</v>
      </c>
      <c r="L3107" s="546">
        <v>-2.9399999999999999E-2</v>
      </c>
      <c r="M3107" s="546">
        <v>-1.2200000000000001E-2</v>
      </c>
    </row>
    <row r="3108" spans="10:13" x14ac:dyDescent="0.6">
      <c r="J3108" s="311">
        <v>0</v>
      </c>
      <c r="K3108" s="546">
        <v>-4.0899999999999999E-2</v>
      </c>
      <c r="L3108" s="546">
        <v>-2.9399999999999999E-2</v>
      </c>
      <c r="M3108" s="546">
        <v>-1.2200000000000001E-2</v>
      </c>
    </row>
    <row r="3109" spans="10:13" x14ac:dyDescent="0.6">
      <c r="J3109" s="311">
        <v>0</v>
      </c>
      <c r="K3109" s="546">
        <v>-4.0899999999999999E-2</v>
      </c>
      <c r="L3109" s="546">
        <v>-2.9399999999999999E-2</v>
      </c>
      <c r="M3109" s="546">
        <v>-1.2200000000000001E-2</v>
      </c>
    </row>
    <row r="3110" spans="10:13" x14ac:dyDescent="0.6">
      <c r="J3110" s="311">
        <v>0</v>
      </c>
      <c r="K3110" s="546">
        <v>-4.0899999999999999E-2</v>
      </c>
      <c r="L3110" s="546">
        <v>-2.9399999999999999E-2</v>
      </c>
      <c r="M3110" s="546">
        <v>-1.2200000000000001E-2</v>
      </c>
    </row>
    <row r="3111" spans="10:13" x14ac:dyDescent="0.6">
      <c r="J3111" s="311">
        <v>0</v>
      </c>
      <c r="K3111" s="546">
        <v>-4.0899999999999999E-2</v>
      </c>
      <c r="L3111" s="546">
        <v>-2.9399999999999999E-2</v>
      </c>
      <c r="M3111" s="546">
        <v>-1.2200000000000001E-2</v>
      </c>
    </row>
    <row r="3112" spans="10:13" x14ac:dyDescent="0.6">
      <c r="J3112" s="311">
        <v>0</v>
      </c>
      <c r="K3112" s="546">
        <v>-4.0899999999999999E-2</v>
      </c>
      <c r="L3112" s="546">
        <v>-2.9399999999999999E-2</v>
      </c>
      <c r="M3112" s="546">
        <v>-1.2200000000000001E-2</v>
      </c>
    </row>
    <row r="3113" spans="10:13" x14ac:dyDescent="0.6">
      <c r="J3113" s="311">
        <v>0</v>
      </c>
      <c r="K3113" s="546">
        <v>-4.0899999999999999E-2</v>
      </c>
      <c r="L3113" s="546">
        <v>-2.9399999999999999E-2</v>
      </c>
      <c r="M3113" s="546">
        <v>-1.2200000000000001E-2</v>
      </c>
    </row>
    <row r="3114" spans="10:13" x14ac:dyDescent="0.6">
      <c r="J3114" s="311">
        <v>0</v>
      </c>
      <c r="K3114" s="546">
        <v>-4.0899999999999999E-2</v>
      </c>
      <c r="L3114" s="546">
        <v>-2.9399999999999999E-2</v>
      </c>
      <c r="M3114" s="546">
        <v>-1.2200000000000001E-2</v>
      </c>
    </row>
    <row r="3115" spans="10:13" x14ac:dyDescent="0.6">
      <c r="J3115" s="311">
        <v>0</v>
      </c>
      <c r="K3115" s="546">
        <v>-4.0899999999999999E-2</v>
      </c>
      <c r="L3115" s="546">
        <v>-2.9399999999999999E-2</v>
      </c>
      <c r="M3115" s="546">
        <v>-1.2200000000000001E-2</v>
      </c>
    </row>
    <row r="3116" spans="10:13" x14ac:dyDescent="0.6">
      <c r="J3116" s="311">
        <v>0</v>
      </c>
      <c r="K3116" s="546">
        <v>-4.0899999999999999E-2</v>
      </c>
      <c r="L3116" s="546">
        <v>-2.9399999999999999E-2</v>
      </c>
      <c r="M3116" s="546">
        <v>-1.2200000000000001E-2</v>
      </c>
    </row>
    <row r="3117" spans="10:13" x14ac:dyDescent="0.6">
      <c r="J3117" s="311">
        <v>0</v>
      </c>
      <c r="K3117" s="546">
        <v>-4.0899999999999999E-2</v>
      </c>
      <c r="L3117" s="546">
        <v>-2.9399999999999999E-2</v>
      </c>
      <c r="M3117" s="546">
        <v>-1.2200000000000001E-2</v>
      </c>
    </row>
    <row r="3118" spans="10:13" x14ac:dyDescent="0.6">
      <c r="J3118" s="311">
        <v>0</v>
      </c>
      <c r="K3118" s="546">
        <v>-4.0899999999999999E-2</v>
      </c>
      <c r="L3118" s="546">
        <v>-2.9399999999999999E-2</v>
      </c>
      <c r="M3118" s="546">
        <v>-1.2200000000000001E-2</v>
      </c>
    </row>
    <row r="3119" spans="10:13" x14ac:dyDescent="0.6">
      <c r="J3119" s="311">
        <v>0</v>
      </c>
      <c r="K3119" s="546">
        <v>-4.0899999999999999E-2</v>
      </c>
      <c r="L3119" s="546">
        <v>-2.9399999999999999E-2</v>
      </c>
      <c r="M3119" s="546">
        <v>-1.2200000000000001E-2</v>
      </c>
    </row>
    <row r="3120" spans="10:13" x14ac:dyDescent="0.6">
      <c r="J3120" s="311">
        <v>0</v>
      </c>
      <c r="K3120" s="546">
        <v>-4.0899999999999999E-2</v>
      </c>
      <c r="L3120" s="546">
        <v>-2.9399999999999999E-2</v>
      </c>
      <c r="M3120" s="546">
        <v>-1.2200000000000001E-2</v>
      </c>
    </row>
    <row r="3121" spans="10:13" x14ac:dyDescent="0.6">
      <c r="J3121" s="311">
        <v>0</v>
      </c>
      <c r="K3121" s="546">
        <v>-4.0899999999999999E-2</v>
      </c>
      <c r="L3121" s="546">
        <v>-2.9399999999999999E-2</v>
      </c>
      <c r="M3121" s="546">
        <v>-1.2200000000000001E-2</v>
      </c>
    </row>
    <row r="3122" spans="10:13" x14ac:dyDescent="0.6">
      <c r="J3122" s="311">
        <v>0</v>
      </c>
      <c r="K3122" s="546">
        <v>-4.0899999999999999E-2</v>
      </c>
      <c r="L3122" s="546">
        <v>-2.9399999999999999E-2</v>
      </c>
      <c r="M3122" s="546">
        <v>-1.2200000000000001E-2</v>
      </c>
    </row>
    <row r="3123" spans="10:13" x14ac:dyDescent="0.6">
      <c r="J3123" s="311">
        <v>0</v>
      </c>
      <c r="K3123" s="546">
        <v>-4.0899999999999999E-2</v>
      </c>
      <c r="L3123" s="546">
        <v>-2.9399999999999999E-2</v>
      </c>
      <c r="M3123" s="546">
        <v>-1.2200000000000001E-2</v>
      </c>
    </row>
    <row r="3124" spans="10:13" x14ac:dyDescent="0.6">
      <c r="J3124" s="311">
        <v>0</v>
      </c>
      <c r="K3124" s="546">
        <v>-4.0899999999999999E-2</v>
      </c>
      <c r="L3124" s="546">
        <v>-2.9399999999999999E-2</v>
      </c>
      <c r="M3124" s="546">
        <v>-1.2200000000000001E-2</v>
      </c>
    </row>
    <row r="3125" spans="10:13" x14ac:dyDescent="0.6">
      <c r="J3125" s="311">
        <v>0</v>
      </c>
      <c r="K3125" s="546">
        <v>-4.0899999999999999E-2</v>
      </c>
      <c r="L3125" s="546">
        <v>-2.9399999999999999E-2</v>
      </c>
      <c r="M3125" s="546">
        <v>-1.2200000000000001E-2</v>
      </c>
    </row>
    <row r="3126" spans="10:13" x14ac:dyDescent="0.6">
      <c r="J3126" s="311">
        <v>0</v>
      </c>
      <c r="K3126" s="546">
        <v>-4.0899999999999999E-2</v>
      </c>
      <c r="L3126" s="546">
        <v>-2.9399999999999999E-2</v>
      </c>
      <c r="M3126" s="546">
        <v>-1.2200000000000001E-2</v>
      </c>
    </row>
    <row r="3127" spans="10:13" x14ac:dyDescent="0.6">
      <c r="J3127" s="311">
        <v>0</v>
      </c>
      <c r="K3127" s="546">
        <v>-4.0899999999999999E-2</v>
      </c>
      <c r="L3127" s="546">
        <v>-2.9399999999999999E-2</v>
      </c>
      <c r="M3127" s="546">
        <v>-1.2200000000000001E-2</v>
      </c>
    </row>
    <row r="3128" spans="10:13" x14ac:dyDescent="0.6">
      <c r="J3128" s="311">
        <v>0</v>
      </c>
      <c r="K3128" s="546">
        <v>-4.0899999999999999E-2</v>
      </c>
      <c r="L3128" s="546">
        <v>-2.9399999999999999E-2</v>
      </c>
      <c r="M3128" s="546">
        <v>-1.2200000000000001E-2</v>
      </c>
    </row>
    <row r="3129" spans="10:13" x14ac:dyDescent="0.6">
      <c r="J3129" s="311">
        <v>0</v>
      </c>
      <c r="K3129" s="546">
        <v>-4.0899999999999999E-2</v>
      </c>
      <c r="L3129" s="546">
        <v>-2.9399999999999999E-2</v>
      </c>
      <c r="M3129" s="546">
        <v>-1.2200000000000001E-2</v>
      </c>
    </row>
    <row r="3130" spans="10:13" x14ac:dyDescent="0.6">
      <c r="J3130" s="311">
        <v>0</v>
      </c>
      <c r="K3130" s="546">
        <v>-4.0899999999999999E-2</v>
      </c>
      <c r="L3130" s="546">
        <v>-2.9399999999999999E-2</v>
      </c>
      <c r="M3130" s="546">
        <v>-1.2200000000000001E-2</v>
      </c>
    </row>
    <row r="3131" spans="10:13" x14ac:dyDescent="0.6">
      <c r="J3131" s="311">
        <v>0</v>
      </c>
      <c r="K3131" s="546">
        <v>-4.0899999999999999E-2</v>
      </c>
      <c r="L3131" s="546">
        <v>-2.9399999999999999E-2</v>
      </c>
      <c r="M3131" s="546">
        <v>-1.2200000000000001E-2</v>
      </c>
    </row>
    <row r="3132" spans="10:13" x14ac:dyDescent="0.6">
      <c r="J3132" s="311">
        <v>0</v>
      </c>
      <c r="K3132" s="546">
        <v>-4.0899999999999999E-2</v>
      </c>
      <c r="L3132" s="546">
        <v>-2.9399999999999999E-2</v>
      </c>
      <c r="M3132" s="546">
        <v>-1.2200000000000001E-2</v>
      </c>
    </row>
    <row r="3133" spans="10:13" x14ac:dyDescent="0.6">
      <c r="J3133" s="311">
        <v>0</v>
      </c>
      <c r="K3133" s="546">
        <v>-4.0899999999999999E-2</v>
      </c>
      <c r="L3133" s="546">
        <v>-2.9399999999999999E-2</v>
      </c>
      <c r="M3133" s="546">
        <v>-1.2200000000000001E-2</v>
      </c>
    </row>
    <row r="3134" spans="10:13" x14ac:dyDescent="0.6">
      <c r="J3134" s="311">
        <v>0</v>
      </c>
      <c r="K3134" s="546">
        <v>-4.0899999999999999E-2</v>
      </c>
      <c r="L3134" s="546">
        <v>-2.9399999999999999E-2</v>
      </c>
      <c r="M3134" s="546">
        <v>-1.2200000000000001E-2</v>
      </c>
    </row>
    <row r="3135" spans="10:13" x14ac:dyDescent="0.6">
      <c r="J3135" s="311">
        <v>0</v>
      </c>
      <c r="K3135" s="546">
        <v>-4.0899999999999999E-2</v>
      </c>
      <c r="L3135" s="546">
        <v>-2.9399999999999999E-2</v>
      </c>
      <c r="M3135" s="546">
        <v>-1.2200000000000001E-2</v>
      </c>
    </row>
    <row r="3136" spans="10:13" x14ac:dyDescent="0.6">
      <c r="J3136" s="311">
        <v>0</v>
      </c>
      <c r="K3136" s="546">
        <v>-4.0899999999999999E-2</v>
      </c>
      <c r="L3136" s="546">
        <v>-2.9399999999999999E-2</v>
      </c>
      <c r="M3136" s="546">
        <v>-1.2200000000000001E-2</v>
      </c>
    </row>
    <row r="3137" spans="10:13" x14ac:dyDescent="0.6">
      <c r="J3137" s="311">
        <v>0</v>
      </c>
      <c r="K3137" s="546">
        <v>-4.0899999999999999E-2</v>
      </c>
      <c r="L3137" s="546">
        <v>-2.9399999999999999E-2</v>
      </c>
      <c r="M3137" s="546">
        <v>-1.2200000000000001E-2</v>
      </c>
    </row>
    <row r="3138" spans="10:13" x14ac:dyDescent="0.6">
      <c r="J3138" s="311">
        <v>0</v>
      </c>
      <c r="K3138" s="546">
        <v>-4.0899999999999999E-2</v>
      </c>
      <c r="L3138" s="546">
        <v>-2.9399999999999999E-2</v>
      </c>
      <c r="M3138" s="546">
        <v>-1.2200000000000001E-2</v>
      </c>
    </row>
    <row r="3139" spans="10:13" x14ac:dyDescent="0.6">
      <c r="J3139" s="311">
        <v>0</v>
      </c>
      <c r="K3139" s="546">
        <v>-4.0899999999999999E-2</v>
      </c>
      <c r="L3139" s="546">
        <v>-2.9399999999999999E-2</v>
      </c>
      <c r="M3139" s="546">
        <v>-1.2200000000000001E-2</v>
      </c>
    </row>
    <row r="3140" spans="10:13" x14ac:dyDescent="0.6">
      <c r="J3140" s="311">
        <v>0</v>
      </c>
      <c r="K3140" s="546">
        <v>-4.0899999999999999E-2</v>
      </c>
      <c r="L3140" s="546">
        <v>-2.9399999999999999E-2</v>
      </c>
      <c r="M3140" s="546">
        <v>-1.2200000000000001E-2</v>
      </c>
    </row>
    <row r="3141" spans="10:13" x14ac:dyDescent="0.6">
      <c r="J3141" s="311">
        <v>0</v>
      </c>
      <c r="K3141" s="546">
        <v>-4.0899999999999999E-2</v>
      </c>
      <c r="L3141" s="546">
        <v>-2.9399999999999999E-2</v>
      </c>
      <c r="M3141" s="546">
        <v>-1.2200000000000001E-2</v>
      </c>
    </row>
    <row r="3142" spans="10:13" x14ac:dyDescent="0.6">
      <c r="J3142" s="311">
        <v>0</v>
      </c>
      <c r="K3142" s="546">
        <v>-4.0899999999999999E-2</v>
      </c>
      <c r="L3142" s="546">
        <v>-2.9399999999999999E-2</v>
      </c>
      <c r="M3142" s="546">
        <v>-1.2200000000000001E-2</v>
      </c>
    </row>
    <row r="3143" spans="10:13" x14ac:dyDescent="0.6">
      <c r="J3143" s="311">
        <v>0</v>
      </c>
      <c r="K3143" s="546">
        <v>-4.0899999999999999E-2</v>
      </c>
      <c r="L3143" s="546">
        <v>-2.9399999999999999E-2</v>
      </c>
      <c r="M3143" s="546">
        <v>-1.2200000000000001E-2</v>
      </c>
    </row>
    <row r="3144" spans="10:13" x14ac:dyDescent="0.6">
      <c r="J3144" s="311">
        <v>0</v>
      </c>
      <c r="K3144" s="546">
        <v>-4.0899999999999999E-2</v>
      </c>
      <c r="L3144" s="546">
        <v>-2.9399999999999999E-2</v>
      </c>
      <c r="M3144" s="546">
        <v>-1.2200000000000001E-2</v>
      </c>
    </row>
    <row r="3145" spans="10:13" x14ac:dyDescent="0.6">
      <c r="J3145" s="311">
        <v>0</v>
      </c>
      <c r="K3145" s="546">
        <v>-4.0899999999999999E-2</v>
      </c>
      <c r="L3145" s="546">
        <v>-2.9399999999999999E-2</v>
      </c>
      <c r="M3145" s="546">
        <v>-1.2200000000000001E-2</v>
      </c>
    </row>
    <row r="3146" spans="10:13" x14ac:dyDescent="0.6">
      <c r="J3146" s="311">
        <v>0</v>
      </c>
      <c r="K3146" s="546">
        <v>-4.0899999999999999E-2</v>
      </c>
      <c r="L3146" s="546">
        <v>-2.9399999999999999E-2</v>
      </c>
      <c r="M3146" s="546">
        <v>-1.2200000000000001E-2</v>
      </c>
    </row>
    <row r="3147" spans="10:13" x14ac:dyDescent="0.6">
      <c r="J3147" s="311">
        <v>0</v>
      </c>
      <c r="K3147" s="546">
        <v>-4.0899999999999999E-2</v>
      </c>
      <c r="L3147" s="546">
        <v>-2.9399999999999999E-2</v>
      </c>
      <c r="M3147" s="546">
        <v>-1.2200000000000001E-2</v>
      </c>
    </row>
    <row r="3148" spans="10:13" x14ac:dyDescent="0.6">
      <c r="J3148" s="311">
        <v>0</v>
      </c>
      <c r="K3148" s="546">
        <v>-4.0899999999999999E-2</v>
      </c>
      <c r="L3148" s="546">
        <v>-2.9399999999999999E-2</v>
      </c>
      <c r="M3148" s="546">
        <v>-1.2200000000000001E-2</v>
      </c>
    </row>
    <row r="3149" spans="10:13" x14ac:dyDescent="0.6">
      <c r="J3149" s="311">
        <v>0</v>
      </c>
      <c r="K3149" s="546">
        <v>-4.0899999999999999E-2</v>
      </c>
      <c r="L3149" s="546">
        <v>-2.9399999999999999E-2</v>
      </c>
      <c r="M3149" s="546">
        <v>-1.2200000000000001E-2</v>
      </c>
    </row>
    <row r="3150" spans="10:13" x14ac:dyDescent="0.6">
      <c r="J3150" s="311">
        <v>0</v>
      </c>
      <c r="K3150" s="546">
        <v>-4.0899999999999999E-2</v>
      </c>
      <c r="L3150" s="546">
        <v>-2.9399999999999999E-2</v>
      </c>
      <c r="M3150" s="546">
        <v>-1.2200000000000001E-2</v>
      </c>
    </row>
    <row r="3151" spans="10:13" x14ac:dyDescent="0.6">
      <c r="J3151" s="311">
        <v>0</v>
      </c>
      <c r="K3151" s="546">
        <v>-4.0899999999999999E-2</v>
      </c>
      <c r="L3151" s="546">
        <v>-2.9399999999999999E-2</v>
      </c>
      <c r="M3151" s="546">
        <v>-1.2200000000000001E-2</v>
      </c>
    </row>
    <row r="3152" spans="10:13" x14ac:dyDescent="0.6">
      <c r="J3152" s="311">
        <v>0</v>
      </c>
      <c r="K3152" s="546">
        <v>-4.0899999999999999E-2</v>
      </c>
      <c r="L3152" s="546">
        <v>-2.9399999999999999E-2</v>
      </c>
      <c r="M3152" s="546">
        <v>-1.2200000000000001E-2</v>
      </c>
    </row>
    <row r="3153" spans="10:13" x14ac:dyDescent="0.6">
      <c r="J3153" s="311">
        <v>0</v>
      </c>
      <c r="K3153" s="546">
        <v>-4.0899999999999999E-2</v>
      </c>
      <c r="L3153" s="546">
        <v>-2.9399999999999999E-2</v>
      </c>
      <c r="M3153" s="546">
        <v>-1.2200000000000001E-2</v>
      </c>
    </row>
    <row r="3154" spans="10:13" x14ac:dyDescent="0.6">
      <c r="J3154" s="311">
        <v>0</v>
      </c>
      <c r="K3154" s="546">
        <v>-4.0899999999999999E-2</v>
      </c>
      <c r="L3154" s="546">
        <v>-2.9399999999999999E-2</v>
      </c>
      <c r="M3154" s="546">
        <v>-1.2200000000000001E-2</v>
      </c>
    </row>
    <row r="3155" spans="10:13" x14ac:dyDescent="0.6">
      <c r="J3155" s="311">
        <v>0</v>
      </c>
      <c r="K3155" s="546">
        <v>-4.0899999999999999E-2</v>
      </c>
      <c r="L3155" s="546">
        <v>-2.9399999999999999E-2</v>
      </c>
      <c r="M3155" s="546">
        <v>-1.2200000000000001E-2</v>
      </c>
    </row>
    <row r="3156" spans="10:13" x14ac:dyDescent="0.6">
      <c r="J3156" s="311">
        <v>0</v>
      </c>
      <c r="K3156" s="546">
        <v>-4.0899999999999999E-2</v>
      </c>
      <c r="L3156" s="546">
        <v>-2.9399999999999999E-2</v>
      </c>
      <c r="M3156" s="546">
        <v>-1.2200000000000001E-2</v>
      </c>
    </row>
    <row r="3157" spans="10:13" x14ac:dyDescent="0.6">
      <c r="J3157" s="311">
        <v>0</v>
      </c>
      <c r="K3157" s="546">
        <v>-4.0899999999999999E-2</v>
      </c>
      <c r="L3157" s="546">
        <v>-2.9399999999999999E-2</v>
      </c>
      <c r="M3157" s="546">
        <v>-1.2200000000000001E-2</v>
      </c>
    </row>
    <row r="3158" spans="10:13" x14ac:dyDescent="0.6">
      <c r="J3158" s="311">
        <v>0</v>
      </c>
      <c r="K3158" s="546">
        <v>-4.0899999999999999E-2</v>
      </c>
      <c r="L3158" s="546">
        <v>-2.9399999999999999E-2</v>
      </c>
      <c r="M3158" s="546">
        <v>-1.2200000000000001E-2</v>
      </c>
    </row>
    <row r="3159" spans="10:13" x14ac:dyDescent="0.6">
      <c r="J3159" s="311">
        <v>0</v>
      </c>
      <c r="K3159" s="546">
        <v>-4.0899999999999999E-2</v>
      </c>
      <c r="L3159" s="546">
        <v>-2.9399999999999999E-2</v>
      </c>
      <c r="M3159" s="546">
        <v>-1.2200000000000001E-2</v>
      </c>
    </row>
    <row r="3160" spans="10:13" x14ac:dyDescent="0.6">
      <c r="J3160" s="311">
        <v>0</v>
      </c>
      <c r="K3160" s="546">
        <v>-4.0899999999999999E-2</v>
      </c>
      <c r="L3160" s="546">
        <v>-2.9399999999999999E-2</v>
      </c>
      <c r="M3160" s="546">
        <v>-1.2200000000000001E-2</v>
      </c>
    </row>
    <row r="3161" spans="10:13" x14ac:dyDescent="0.6">
      <c r="J3161" s="311">
        <v>0</v>
      </c>
      <c r="K3161" s="546">
        <v>-4.0899999999999999E-2</v>
      </c>
      <c r="L3161" s="546">
        <v>-2.9399999999999999E-2</v>
      </c>
      <c r="M3161" s="546">
        <v>-1.2200000000000001E-2</v>
      </c>
    </row>
    <row r="3162" spans="10:13" x14ac:dyDescent="0.6">
      <c r="J3162" s="311">
        <v>0</v>
      </c>
      <c r="K3162" s="546">
        <v>-4.0899999999999999E-2</v>
      </c>
      <c r="L3162" s="546">
        <v>-2.9399999999999999E-2</v>
      </c>
      <c r="M3162" s="546">
        <v>-1.2200000000000001E-2</v>
      </c>
    </row>
    <row r="3163" spans="10:13" x14ac:dyDescent="0.6">
      <c r="J3163" s="311">
        <v>0</v>
      </c>
      <c r="K3163" s="546">
        <v>-4.0899999999999999E-2</v>
      </c>
      <c r="L3163" s="546">
        <v>-2.9399999999999999E-2</v>
      </c>
      <c r="M3163" s="546">
        <v>-1.2200000000000001E-2</v>
      </c>
    </row>
    <row r="3164" spans="10:13" x14ac:dyDescent="0.6">
      <c r="J3164" s="311">
        <v>0</v>
      </c>
      <c r="K3164" s="546">
        <v>-4.0899999999999999E-2</v>
      </c>
      <c r="L3164" s="546">
        <v>-2.9399999999999999E-2</v>
      </c>
      <c r="M3164" s="546">
        <v>-1.2200000000000001E-2</v>
      </c>
    </row>
    <row r="3165" spans="10:13" x14ac:dyDescent="0.6">
      <c r="J3165" s="311">
        <v>0</v>
      </c>
      <c r="K3165" s="546">
        <v>-4.0899999999999999E-2</v>
      </c>
      <c r="L3165" s="546">
        <v>-2.9399999999999999E-2</v>
      </c>
      <c r="M3165" s="546">
        <v>-1.2200000000000001E-2</v>
      </c>
    </row>
    <row r="3166" spans="10:13" x14ac:dyDescent="0.6">
      <c r="J3166" s="311">
        <v>0</v>
      </c>
      <c r="K3166" s="546">
        <v>-4.0899999999999999E-2</v>
      </c>
      <c r="L3166" s="546">
        <v>-2.9399999999999999E-2</v>
      </c>
      <c r="M3166" s="546">
        <v>-1.2200000000000001E-2</v>
      </c>
    </row>
    <row r="3167" spans="10:13" x14ac:dyDescent="0.6">
      <c r="J3167" s="311">
        <v>0</v>
      </c>
      <c r="K3167" s="546">
        <v>-4.0899999999999999E-2</v>
      </c>
      <c r="L3167" s="546">
        <v>-2.9399999999999999E-2</v>
      </c>
      <c r="M3167" s="546">
        <v>-1.2200000000000001E-2</v>
      </c>
    </row>
    <row r="3168" spans="10:13" x14ac:dyDescent="0.6">
      <c r="J3168" s="311">
        <v>0</v>
      </c>
      <c r="K3168" s="546">
        <v>-4.0899999999999999E-2</v>
      </c>
      <c r="L3168" s="546">
        <v>-2.9399999999999999E-2</v>
      </c>
      <c r="M3168" s="546">
        <v>-1.2200000000000001E-2</v>
      </c>
    </row>
    <row r="3169" spans="10:13" x14ac:dyDescent="0.6">
      <c r="J3169" s="311">
        <v>0</v>
      </c>
      <c r="K3169" s="546">
        <v>-4.0899999999999999E-2</v>
      </c>
      <c r="L3169" s="546">
        <v>-2.9399999999999999E-2</v>
      </c>
      <c r="M3169" s="546">
        <v>-1.2200000000000001E-2</v>
      </c>
    </row>
    <row r="3170" spans="10:13" x14ac:dyDescent="0.6">
      <c r="J3170" s="311">
        <v>0</v>
      </c>
      <c r="K3170" s="546">
        <v>-4.0899999999999999E-2</v>
      </c>
      <c r="L3170" s="546">
        <v>-2.9399999999999999E-2</v>
      </c>
      <c r="M3170" s="546">
        <v>-1.2200000000000001E-2</v>
      </c>
    </row>
    <row r="3171" spans="10:13" x14ac:dyDescent="0.6">
      <c r="J3171" s="311">
        <v>0</v>
      </c>
      <c r="K3171" s="546">
        <v>-4.0899999999999999E-2</v>
      </c>
      <c r="L3171" s="546">
        <v>-2.9399999999999999E-2</v>
      </c>
      <c r="M3171" s="546">
        <v>-1.2200000000000001E-2</v>
      </c>
    </row>
    <row r="3172" spans="10:13" x14ac:dyDescent="0.6">
      <c r="J3172" s="311">
        <v>0</v>
      </c>
      <c r="K3172" s="546">
        <v>-4.0899999999999999E-2</v>
      </c>
      <c r="L3172" s="546">
        <v>-2.9399999999999999E-2</v>
      </c>
      <c r="M3172" s="546">
        <v>-1.2200000000000001E-2</v>
      </c>
    </row>
    <row r="3173" spans="10:13" x14ac:dyDescent="0.6">
      <c r="J3173" s="311">
        <v>0</v>
      </c>
      <c r="K3173" s="546">
        <v>-4.0899999999999999E-2</v>
      </c>
      <c r="L3173" s="546">
        <v>-2.9399999999999999E-2</v>
      </c>
      <c r="M3173" s="546">
        <v>-1.2200000000000001E-2</v>
      </c>
    </row>
    <row r="3174" spans="10:13" x14ac:dyDescent="0.6">
      <c r="J3174" s="311">
        <v>0</v>
      </c>
      <c r="K3174" s="546">
        <v>-4.0899999999999999E-2</v>
      </c>
      <c r="L3174" s="546">
        <v>-2.9399999999999999E-2</v>
      </c>
      <c r="M3174" s="546">
        <v>-1.2200000000000001E-2</v>
      </c>
    </row>
    <row r="3175" spans="10:13" x14ac:dyDescent="0.6">
      <c r="J3175" s="311">
        <v>0</v>
      </c>
      <c r="K3175" s="546">
        <v>-4.0899999999999999E-2</v>
      </c>
      <c r="L3175" s="546">
        <v>-2.9399999999999999E-2</v>
      </c>
      <c r="M3175" s="546">
        <v>-1.2200000000000001E-2</v>
      </c>
    </row>
    <row r="3176" spans="10:13" x14ac:dyDescent="0.6">
      <c r="J3176" s="311">
        <v>0</v>
      </c>
      <c r="K3176" s="546">
        <v>-4.0899999999999999E-2</v>
      </c>
      <c r="L3176" s="546">
        <v>-2.9399999999999999E-2</v>
      </c>
      <c r="M3176" s="546">
        <v>-1.2200000000000001E-2</v>
      </c>
    </row>
    <row r="3177" spans="10:13" x14ac:dyDescent="0.6">
      <c r="J3177" s="311">
        <v>0</v>
      </c>
      <c r="K3177" s="546">
        <v>-4.0899999999999999E-2</v>
      </c>
      <c r="L3177" s="546">
        <v>-2.9399999999999999E-2</v>
      </c>
      <c r="M3177" s="546">
        <v>-1.2200000000000001E-2</v>
      </c>
    </row>
    <row r="3178" spans="10:13" x14ac:dyDescent="0.6">
      <c r="J3178" s="311">
        <v>0</v>
      </c>
      <c r="K3178" s="546">
        <v>-4.0899999999999999E-2</v>
      </c>
      <c r="L3178" s="546">
        <v>-2.9399999999999999E-2</v>
      </c>
      <c r="M3178" s="546">
        <v>-1.2200000000000001E-2</v>
      </c>
    </row>
    <row r="3179" spans="10:13" x14ac:dyDescent="0.6">
      <c r="J3179" s="311">
        <v>0</v>
      </c>
      <c r="K3179" s="546">
        <v>-4.0899999999999999E-2</v>
      </c>
      <c r="L3179" s="546">
        <v>-2.9399999999999999E-2</v>
      </c>
      <c r="M3179" s="546">
        <v>-1.2200000000000001E-2</v>
      </c>
    </row>
    <row r="3180" spans="10:13" x14ac:dyDescent="0.6">
      <c r="J3180" s="311">
        <v>0</v>
      </c>
      <c r="K3180" s="546">
        <v>-4.0899999999999999E-2</v>
      </c>
      <c r="L3180" s="546">
        <v>-2.9399999999999999E-2</v>
      </c>
      <c r="M3180" s="546">
        <v>-1.2200000000000001E-2</v>
      </c>
    </row>
    <row r="3181" spans="10:13" x14ac:dyDescent="0.6">
      <c r="J3181" s="311">
        <v>0</v>
      </c>
      <c r="K3181" s="546">
        <v>-4.0899999999999999E-2</v>
      </c>
      <c r="L3181" s="546">
        <v>-2.9399999999999999E-2</v>
      </c>
      <c r="M3181" s="546">
        <v>-1.2200000000000001E-2</v>
      </c>
    </row>
    <row r="3182" spans="10:13" x14ac:dyDescent="0.6">
      <c r="J3182" s="311">
        <v>0</v>
      </c>
      <c r="K3182" s="546">
        <v>-4.0899999999999999E-2</v>
      </c>
      <c r="L3182" s="546">
        <v>-2.9399999999999999E-2</v>
      </c>
      <c r="M3182" s="546">
        <v>-1.2200000000000001E-2</v>
      </c>
    </row>
    <row r="3183" spans="10:13" x14ac:dyDescent="0.6">
      <c r="J3183" s="311">
        <v>0</v>
      </c>
      <c r="K3183" s="546">
        <v>-4.0899999999999999E-2</v>
      </c>
      <c r="L3183" s="546">
        <v>-2.9399999999999999E-2</v>
      </c>
      <c r="M3183" s="546">
        <v>-1.2200000000000001E-2</v>
      </c>
    </row>
    <row r="3184" spans="10:13" x14ac:dyDescent="0.6">
      <c r="J3184" s="311">
        <v>0</v>
      </c>
      <c r="K3184" s="546">
        <v>-4.0899999999999999E-2</v>
      </c>
      <c r="L3184" s="546">
        <v>-2.9399999999999999E-2</v>
      </c>
      <c r="M3184" s="546">
        <v>-1.2200000000000001E-2</v>
      </c>
    </row>
    <row r="3185" spans="10:13" x14ac:dyDescent="0.6">
      <c r="J3185" s="311">
        <v>0</v>
      </c>
      <c r="K3185" s="546">
        <v>-4.0899999999999999E-2</v>
      </c>
      <c r="L3185" s="546">
        <v>-2.9399999999999999E-2</v>
      </c>
      <c r="M3185" s="546">
        <v>-1.2200000000000001E-2</v>
      </c>
    </row>
    <row r="3186" spans="10:13" x14ac:dyDescent="0.6">
      <c r="J3186" s="311">
        <v>0</v>
      </c>
      <c r="K3186" s="546">
        <v>-4.0899999999999999E-2</v>
      </c>
      <c r="L3186" s="546">
        <v>-2.9399999999999999E-2</v>
      </c>
      <c r="M3186" s="546">
        <v>-1.2200000000000001E-2</v>
      </c>
    </row>
    <row r="3187" spans="10:13" x14ac:dyDescent="0.6">
      <c r="J3187" s="311">
        <v>0</v>
      </c>
      <c r="K3187" s="546">
        <v>-4.0899999999999999E-2</v>
      </c>
      <c r="L3187" s="546">
        <v>-2.9399999999999999E-2</v>
      </c>
      <c r="M3187" s="546">
        <v>-1.2200000000000001E-2</v>
      </c>
    </row>
    <row r="3188" spans="10:13" x14ac:dyDescent="0.6">
      <c r="J3188" s="311">
        <v>0</v>
      </c>
      <c r="K3188" s="546">
        <v>-4.0899999999999999E-2</v>
      </c>
      <c r="L3188" s="546">
        <v>-2.9399999999999999E-2</v>
      </c>
      <c r="M3188" s="546">
        <v>-1.2200000000000001E-2</v>
      </c>
    </row>
    <row r="3189" spans="10:13" x14ac:dyDescent="0.6">
      <c r="J3189" s="311">
        <v>0</v>
      </c>
      <c r="K3189" s="546">
        <v>-4.0899999999999999E-2</v>
      </c>
      <c r="L3189" s="546">
        <v>-2.9399999999999999E-2</v>
      </c>
      <c r="M3189" s="546">
        <v>-1.2200000000000001E-2</v>
      </c>
    </row>
    <row r="3190" spans="10:13" x14ac:dyDescent="0.6">
      <c r="J3190" s="311">
        <v>0</v>
      </c>
      <c r="K3190" s="546">
        <v>-4.0899999999999999E-2</v>
      </c>
      <c r="L3190" s="546">
        <v>-2.9399999999999999E-2</v>
      </c>
      <c r="M3190" s="546">
        <v>-1.2200000000000001E-2</v>
      </c>
    </row>
    <row r="3191" spans="10:13" x14ac:dyDescent="0.6">
      <c r="J3191" s="311">
        <v>0</v>
      </c>
      <c r="K3191" s="546">
        <v>-4.0899999999999999E-2</v>
      </c>
      <c r="L3191" s="546">
        <v>-2.9399999999999999E-2</v>
      </c>
      <c r="M3191" s="546">
        <v>-1.2200000000000001E-2</v>
      </c>
    </row>
    <row r="3192" spans="10:13" x14ac:dyDescent="0.6">
      <c r="J3192" s="311">
        <v>0</v>
      </c>
      <c r="K3192" s="546">
        <v>-4.0899999999999999E-2</v>
      </c>
      <c r="L3192" s="546">
        <v>-2.9399999999999999E-2</v>
      </c>
      <c r="M3192" s="546">
        <v>-1.2200000000000001E-2</v>
      </c>
    </row>
    <row r="3193" spans="10:13" x14ac:dyDescent="0.6">
      <c r="J3193" s="311">
        <v>0</v>
      </c>
      <c r="K3193" s="546">
        <v>-4.0899999999999999E-2</v>
      </c>
      <c r="L3193" s="546">
        <v>-2.9399999999999999E-2</v>
      </c>
      <c r="M3193" s="546">
        <v>-1.2200000000000001E-2</v>
      </c>
    </row>
    <row r="3194" spans="10:13" x14ac:dyDescent="0.6">
      <c r="J3194" s="311">
        <v>0</v>
      </c>
      <c r="K3194" s="546">
        <v>-4.0899999999999999E-2</v>
      </c>
      <c r="L3194" s="546">
        <v>-2.9399999999999999E-2</v>
      </c>
      <c r="M3194" s="546">
        <v>-1.2200000000000001E-2</v>
      </c>
    </row>
    <row r="3195" spans="10:13" x14ac:dyDescent="0.6">
      <c r="J3195" s="311">
        <v>0</v>
      </c>
      <c r="K3195" s="546">
        <v>-4.0899999999999999E-2</v>
      </c>
      <c r="L3195" s="546">
        <v>-2.9399999999999999E-2</v>
      </c>
      <c r="M3195" s="546">
        <v>-1.2200000000000001E-2</v>
      </c>
    </row>
    <row r="3196" spans="10:13" x14ac:dyDescent="0.6">
      <c r="J3196" s="311">
        <v>0</v>
      </c>
      <c r="K3196" s="546">
        <v>-4.0899999999999999E-2</v>
      </c>
      <c r="L3196" s="546">
        <v>-2.9399999999999999E-2</v>
      </c>
      <c r="M3196" s="546">
        <v>-1.2200000000000001E-2</v>
      </c>
    </row>
    <row r="3197" spans="10:13" x14ac:dyDescent="0.6">
      <c r="J3197" s="311">
        <v>0</v>
      </c>
      <c r="K3197" s="546">
        <v>-4.0899999999999999E-2</v>
      </c>
      <c r="L3197" s="546">
        <v>-2.9399999999999999E-2</v>
      </c>
      <c r="M3197" s="546">
        <v>-1.2200000000000001E-2</v>
      </c>
    </row>
    <row r="3198" spans="10:13" x14ac:dyDescent="0.6">
      <c r="J3198" s="311">
        <v>0</v>
      </c>
      <c r="K3198" s="546">
        <v>-4.0899999999999999E-2</v>
      </c>
      <c r="L3198" s="546">
        <v>-2.9399999999999999E-2</v>
      </c>
      <c r="M3198" s="546">
        <v>-1.2200000000000001E-2</v>
      </c>
    </row>
    <row r="3199" spans="10:13" x14ac:dyDescent="0.6">
      <c r="J3199" s="311">
        <v>0</v>
      </c>
      <c r="K3199" s="546">
        <v>-4.0899999999999999E-2</v>
      </c>
      <c r="L3199" s="546">
        <v>-2.9399999999999999E-2</v>
      </c>
      <c r="M3199" s="546">
        <v>-1.2200000000000001E-2</v>
      </c>
    </row>
    <row r="3200" spans="10:13" x14ac:dyDescent="0.6">
      <c r="J3200" s="311">
        <v>0</v>
      </c>
      <c r="K3200" s="546">
        <v>-4.0899999999999999E-2</v>
      </c>
      <c r="L3200" s="546">
        <v>-2.9399999999999999E-2</v>
      </c>
      <c r="M3200" s="546">
        <v>-1.2200000000000001E-2</v>
      </c>
    </row>
    <row r="3201" spans="10:13" x14ac:dyDescent="0.6">
      <c r="J3201" s="311">
        <v>0</v>
      </c>
      <c r="K3201" s="546">
        <v>-4.0899999999999999E-2</v>
      </c>
      <c r="L3201" s="546">
        <v>-2.9399999999999999E-2</v>
      </c>
      <c r="M3201" s="546">
        <v>-1.2200000000000001E-2</v>
      </c>
    </row>
    <row r="3202" spans="10:13" x14ac:dyDescent="0.6">
      <c r="J3202" s="311">
        <v>0</v>
      </c>
      <c r="K3202" s="546">
        <v>-4.0899999999999999E-2</v>
      </c>
      <c r="L3202" s="546">
        <v>-2.9399999999999999E-2</v>
      </c>
      <c r="M3202" s="546">
        <v>-1.2200000000000001E-2</v>
      </c>
    </row>
    <row r="3203" spans="10:13" x14ac:dyDescent="0.6">
      <c r="J3203" s="311">
        <v>0</v>
      </c>
      <c r="K3203" s="546">
        <v>-4.0899999999999999E-2</v>
      </c>
      <c r="L3203" s="546">
        <v>-2.9399999999999999E-2</v>
      </c>
      <c r="M3203" s="546">
        <v>-1.2200000000000001E-2</v>
      </c>
    </row>
    <row r="3204" spans="10:13" x14ac:dyDescent="0.6">
      <c r="J3204" s="311">
        <v>0</v>
      </c>
      <c r="K3204" s="546">
        <v>-4.0899999999999999E-2</v>
      </c>
      <c r="L3204" s="546">
        <v>-2.9399999999999999E-2</v>
      </c>
      <c r="M3204" s="546">
        <v>-1.2200000000000001E-2</v>
      </c>
    </row>
    <row r="3205" spans="10:13" x14ac:dyDescent="0.6">
      <c r="J3205" s="311">
        <v>0</v>
      </c>
      <c r="K3205" s="546">
        <v>-4.0899999999999999E-2</v>
      </c>
      <c r="L3205" s="546">
        <v>-2.9399999999999999E-2</v>
      </c>
      <c r="M3205" s="546">
        <v>-1.2200000000000001E-2</v>
      </c>
    </row>
    <row r="3206" spans="10:13" x14ac:dyDescent="0.6">
      <c r="J3206" s="311">
        <v>0</v>
      </c>
      <c r="K3206" s="546">
        <v>-4.0899999999999999E-2</v>
      </c>
      <c r="L3206" s="546">
        <v>-2.9399999999999999E-2</v>
      </c>
      <c r="M3206" s="546">
        <v>-1.2200000000000001E-2</v>
      </c>
    </row>
    <row r="3207" spans="10:13" x14ac:dyDescent="0.6">
      <c r="J3207" s="311">
        <v>0</v>
      </c>
      <c r="K3207" s="546">
        <v>-4.0899999999999999E-2</v>
      </c>
      <c r="L3207" s="546">
        <v>-2.9399999999999999E-2</v>
      </c>
      <c r="M3207" s="546">
        <v>-1.2200000000000001E-2</v>
      </c>
    </row>
    <row r="3208" spans="10:13" x14ac:dyDescent="0.6">
      <c r="J3208" s="311">
        <v>0</v>
      </c>
      <c r="K3208" s="546">
        <v>-4.0899999999999999E-2</v>
      </c>
      <c r="L3208" s="546">
        <v>-2.9399999999999999E-2</v>
      </c>
      <c r="M3208" s="546">
        <v>-1.2200000000000001E-2</v>
      </c>
    </row>
    <row r="3209" spans="10:13" x14ac:dyDescent="0.6">
      <c r="J3209" s="311">
        <v>0</v>
      </c>
      <c r="K3209" s="546">
        <v>-4.0899999999999999E-2</v>
      </c>
      <c r="L3209" s="546">
        <v>-2.9399999999999999E-2</v>
      </c>
      <c r="M3209" s="546">
        <v>-1.2200000000000001E-2</v>
      </c>
    </row>
    <row r="3210" spans="10:13" x14ac:dyDescent="0.6">
      <c r="J3210" s="311">
        <v>0</v>
      </c>
      <c r="K3210" s="546">
        <v>-4.0899999999999999E-2</v>
      </c>
      <c r="L3210" s="546">
        <v>-2.9399999999999999E-2</v>
      </c>
      <c r="M3210" s="546">
        <v>-1.2200000000000001E-2</v>
      </c>
    </row>
    <row r="3211" spans="10:13" x14ac:dyDescent="0.6">
      <c r="J3211" s="311">
        <v>0</v>
      </c>
      <c r="K3211" s="546">
        <v>-4.0899999999999999E-2</v>
      </c>
      <c r="L3211" s="546">
        <v>-2.9399999999999999E-2</v>
      </c>
      <c r="M3211" s="546">
        <v>-1.2200000000000001E-2</v>
      </c>
    </row>
    <row r="3212" spans="10:13" x14ac:dyDescent="0.6">
      <c r="J3212" s="311">
        <v>0</v>
      </c>
      <c r="K3212" s="546">
        <v>-4.0899999999999999E-2</v>
      </c>
      <c r="L3212" s="546">
        <v>-2.9399999999999999E-2</v>
      </c>
      <c r="M3212" s="546">
        <v>-1.2200000000000001E-2</v>
      </c>
    </row>
    <row r="3213" spans="10:13" x14ac:dyDescent="0.6">
      <c r="J3213" s="311">
        <v>0</v>
      </c>
      <c r="K3213" s="546">
        <v>-4.0899999999999999E-2</v>
      </c>
      <c r="L3213" s="546">
        <v>-2.9399999999999999E-2</v>
      </c>
      <c r="M3213" s="546">
        <v>-1.2200000000000001E-2</v>
      </c>
    </row>
    <row r="3214" spans="10:13" x14ac:dyDescent="0.6">
      <c r="J3214" s="311">
        <v>0</v>
      </c>
      <c r="K3214" s="546">
        <v>-4.0899999999999999E-2</v>
      </c>
      <c r="L3214" s="546">
        <v>-2.9399999999999999E-2</v>
      </c>
      <c r="M3214" s="546">
        <v>-1.2200000000000001E-2</v>
      </c>
    </row>
    <row r="3215" spans="10:13" x14ac:dyDescent="0.6">
      <c r="J3215" s="311">
        <v>0</v>
      </c>
      <c r="K3215" s="546">
        <v>-4.0899999999999999E-2</v>
      </c>
      <c r="L3215" s="546">
        <v>-2.9399999999999999E-2</v>
      </c>
      <c r="M3215" s="546">
        <v>-1.2200000000000001E-2</v>
      </c>
    </row>
    <row r="3216" spans="10:13" x14ac:dyDescent="0.6">
      <c r="J3216" s="311">
        <v>0</v>
      </c>
      <c r="K3216" s="546">
        <v>-4.0899999999999999E-2</v>
      </c>
      <c r="L3216" s="546">
        <v>-2.9399999999999999E-2</v>
      </c>
      <c r="M3216" s="546">
        <v>-1.2200000000000001E-2</v>
      </c>
    </row>
    <row r="3217" spans="10:13" x14ac:dyDescent="0.6">
      <c r="J3217" s="311">
        <v>0</v>
      </c>
      <c r="K3217" s="546">
        <v>-4.0899999999999999E-2</v>
      </c>
      <c r="L3217" s="546">
        <v>-2.9399999999999999E-2</v>
      </c>
      <c r="M3217" s="546">
        <v>-1.2200000000000001E-2</v>
      </c>
    </row>
    <row r="3218" spans="10:13" x14ac:dyDescent="0.6">
      <c r="J3218" s="311">
        <v>0</v>
      </c>
      <c r="K3218" s="546">
        <v>-4.0899999999999999E-2</v>
      </c>
      <c r="L3218" s="546">
        <v>-2.9399999999999999E-2</v>
      </c>
      <c r="M3218" s="546">
        <v>-1.2200000000000001E-2</v>
      </c>
    </row>
    <row r="3219" spans="10:13" x14ac:dyDescent="0.6">
      <c r="J3219" s="311">
        <v>0</v>
      </c>
      <c r="K3219" s="546">
        <v>-4.0899999999999999E-2</v>
      </c>
      <c r="L3219" s="546">
        <v>-2.9399999999999999E-2</v>
      </c>
      <c r="M3219" s="546">
        <v>-1.2200000000000001E-2</v>
      </c>
    </row>
    <row r="3220" spans="10:13" x14ac:dyDescent="0.6">
      <c r="J3220" s="311">
        <v>0</v>
      </c>
      <c r="K3220" s="546">
        <v>-4.0899999999999999E-2</v>
      </c>
      <c r="L3220" s="546">
        <v>-2.9399999999999999E-2</v>
      </c>
      <c r="M3220" s="546">
        <v>-1.2200000000000001E-2</v>
      </c>
    </row>
    <row r="3221" spans="10:13" x14ac:dyDescent="0.6">
      <c r="J3221" s="311">
        <v>0</v>
      </c>
      <c r="K3221" s="546">
        <v>-4.0899999999999999E-2</v>
      </c>
      <c r="L3221" s="546">
        <v>-2.9399999999999999E-2</v>
      </c>
      <c r="M3221" s="546">
        <v>-1.2200000000000001E-2</v>
      </c>
    </row>
    <row r="3222" spans="10:13" x14ac:dyDescent="0.6">
      <c r="J3222" s="311">
        <v>0</v>
      </c>
      <c r="K3222" s="546">
        <v>-4.0899999999999999E-2</v>
      </c>
      <c r="L3222" s="546">
        <v>-2.9399999999999999E-2</v>
      </c>
      <c r="M3222" s="546">
        <v>-1.2200000000000001E-2</v>
      </c>
    </row>
    <row r="3223" spans="10:13" x14ac:dyDescent="0.6">
      <c r="J3223" s="311">
        <v>0</v>
      </c>
      <c r="K3223" s="546">
        <v>-4.0899999999999999E-2</v>
      </c>
      <c r="L3223" s="546">
        <v>-2.9399999999999999E-2</v>
      </c>
      <c r="M3223" s="546">
        <v>-1.2200000000000001E-2</v>
      </c>
    </row>
    <row r="3224" spans="10:13" x14ac:dyDescent="0.6">
      <c r="J3224" s="311">
        <v>0</v>
      </c>
      <c r="K3224" s="546">
        <v>-4.0899999999999999E-2</v>
      </c>
      <c r="L3224" s="546">
        <v>-2.9399999999999999E-2</v>
      </c>
      <c r="M3224" s="546">
        <v>-1.2200000000000001E-2</v>
      </c>
    </row>
    <row r="3225" spans="10:13" x14ac:dyDescent="0.6">
      <c r="J3225" s="311">
        <v>0</v>
      </c>
      <c r="K3225" s="546">
        <v>-4.0899999999999999E-2</v>
      </c>
      <c r="L3225" s="546">
        <v>-2.9399999999999999E-2</v>
      </c>
      <c r="M3225" s="546">
        <v>-1.2200000000000001E-2</v>
      </c>
    </row>
    <row r="3226" spans="10:13" x14ac:dyDescent="0.6">
      <c r="J3226" s="311">
        <v>0</v>
      </c>
      <c r="K3226" s="546">
        <v>-4.0899999999999999E-2</v>
      </c>
      <c r="L3226" s="546">
        <v>-2.9399999999999999E-2</v>
      </c>
      <c r="M3226" s="546">
        <v>-1.2200000000000001E-2</v>
      </c>
    </row>
    <row r="3227" spans="10:13" x14ac:dyDescent="0.6">
      <c r="J3227" s="311">
        <v>0</v>
      </c>
      <c r="K3227" s="546">
        <v>-4.0899999999999999E-2</v>
      </c>
      <c r="L3227" s="546">
        <v>-2.9399999999999999E-2</v>
      </c>
      <c r="M3227" s="546">
        <v>-1.2200000000000001E-2</v>
      </c>
    </row>
    <row r="3228" spans="10:13" x14ac:dyDescent="0.6">
      <c r="J3228" s="311">
        <v>0</v>
      </c>
      <c r="K3228" s="546">
        <v>-4.0899999999999999E-2</v>
      </c>
      <c r="L3228" s="546">
        <v>-2.9399999999999999E-2</v>
      </c>
      <c r="M3228" s="546">
        <v>-1.2200000000000001E-2</v>
      </c>
    </row>
    <row r="3229" spans="10:13" x14ac:dyDescent="0.6">
      <c r="J3229" s="311">
        <v>0</v>
      </c>
      <c r="K3229" s="546">
        <v>-4.0899999999999999E-2</v>
      </c>
      <c r="L3229" s="546">
        <v>-2.9399999999999999E-2</v>
      </c>
      <c r="M3229" s="546">
        <v>-1.2200000000000001E-2</v>
      </c>
    </row>
    <row r="3230" spans="10:13" x14ac:dyDescent="0.6">
      <c r="J3230" s="311">
        <v>0</v>
      </c>
      <c r="K3230" s="546">
        <v>-4.0899999999999999E-2</v>
      </c>
      <c r="L3230" s="546">
        <v>-2.9399999999999999E-2</v>
      </c>
      <c r="M3230" s="546">
        <v>-1.2200000000000001E-2</v>
      </c>
    </row>
    <row r="3231" spans="10:13" x14ac:dyDescent="0.6">
      <c r="J3231" s="311">
        <v>0</v>
      </c>
      <c r="K3231" s="546">
        <v>-4.0899999999999999E-2</v>
      </c>
      <c r="L3231" s="546">
        <v>-2.9399999999999999E-2</v>
      </c>
      <c r="M3231" s="546">
        <v>-1.2200000000000001E-2</v>
      </c>
    </row>
    <row r="3232" spans="10:13" x14ac:dyDescent="0.6">
      <c r="J3232" s="311">
        <v>0</v>
      </c>
      <c r="K3232" s="546">
        <v>-4.0899999999999999E-2</v>
      </c>
      <c r="L3232" s="546">
        <v>-2.9399999999999999E-2</v>
      </c>
      <c r="M3232" s="546">
        <v>-1.2200000000000001E-2</v>
      </c>
    </row>
    <row r="3233" spans="10:13" x14ac:dyDescent="0.6">
      <c r="J3233" s="311">
        <v>0</v>
      </c>
      <c r="K3233" s="546">
        <v>-4.0899999999999999E-2</v>
      </c>
      <c r="L3233" s="546">
        <v>-2.9399999999999999E-2</v>
      </c>
      <c r="M3233" s="546">
        <v>-1.2200000000000001E-2</v>
      </c>
    </row>
    <row r="3234" spans="10:13" x14ac:dyDescent="0.6">
      <c r="J3234" s="311">
        <v>0</v>
      </c>
      <c r="K3234" s="546">
        <v>-4.0899999999999999E-2</v>
      </c>
      <c r="L3234" s="546">
        <v>-2.9399999999999999E-2</v>
      </c>
      <c r="M3234" s="546">
        <v>-1.2200000000000001E-2</v>
      </c>
    </row>
    <row r="3235" spans="10:13" x14ac:dyDescent="0.6">
      <c r="J3235" s="311">
        <v>0</v>
      </c>
      <c r="K3235" s="546">
        <v>-4.0899999999999999E-2</v>
      </c>
      <c r="L3235" s="546">
        <v>-2.9399999999999999E-2</v>
      </c>
      <c r="M3235" s="546">
        <v>-1.2200000000000001E-2</v>
      </c>
    </row>
    <row r="3236" spans="10:13" x14ac:dyDescent="0.6">
      <c r="J3236" s="311">
        <v>0</v>
      </c>
      <c r="K3236" s="546">
        <v>-4.0899999999999999E-2</v>
      </c>
      <c r="L3236" s="546">
        <v>-2.9399999999999999E-2</v>
      </c>
      <c r="M3236" s="546">
        <v>-1.2200000000000001E-2</v>
      </c>
    </row>
    <row r="3237" spans="10:13" x14ac:dyDescent="0.6">
      <c r="J3237" s="311">
        <v>0</v>
      </c>
      <c r="K3237" s="546">
        <v>-4.0899999999999999E-2</v>
      </c>
      <c r="L3237" s="546">
        <v>-2.9399999999999999E-2</v>
      </c>
      <c r="M3237" s="546">
        <v>-1.2200000000000001E-2</v>
      </c>
    </row>
    <row r="3238" spans="10:13" x14ac:dyDescent="0.6">
      <c r="J3238" s="311">
        <v>0</v>
      </c>
      <c r="K3238" s="546">
        <v>-4.0899999999999999E-2</v>
      </c>
      <c r="L3238" s="546">
        <v>-2.9399999999999999E-2</v>
      </c>
      <c r="M3238" s="546">
        <v>-1.2200000000000001E-2</v>
      </c>
    </row>
    <row r="3239" spans="10:13" x14ac:dyDescent="0.6">
      <c r="J3239" s="311">
        <v>0</v>
      </c>
      <c r="K3239" s="546">
        <v>-4.0899999999999999E-2</v>
      </c>
      <c r="L3239" s="546">
        <v>-2.9399999999999999E-2</v>
      </c>
      <c r="M3239" s="546">
        <v>-1.2200000000000001E-2</v>
      </c>
    </row>
    <row r="3240" spans="10:13" x14ac:dyDescent="0.6">
      <c r="J3240" s="311">
        <v>0</v>
      </c>
      <c r="K3240" s="546">
        <v>-4.0899999999999999E-2</v>
      </c>
      <c r="L3240" s="546">
        <v>-2.9399999999999999E-2</v>
      </c>
      <c r="M3240" s="546">
        <v>-1.2200000000000001E-2</v>
      </c>
    </row>
    <row r="3241" spans="10:13" x14ac:dyDescent="0.6">
      <c r="J3241" s="311">
        <v>0</v>
      </c>
      <c r="K3241" s="546">
        <v>-4.0899999999999999E-2</v>
      </c>
      <c r="L3241" s="546">
        <v>-2.9399999999999999E-2</v>
      </c>
      <c r="M3241" s="546">
        <v>-1.2200000000000001E-2</v>
      </c>
    </row>
    <row r="3242" spans="10:13" x14ac:dyDescent="0.6">
      <c r="J3242" s="311">
        <v>0</v>
      </c>
      <c r="K3242" s="546">
        <v>-4.0899999999999999E-2</v>
      </c>
      <c r="L3242" s="546">
        <v>-2.9399999999999999E-2</v>
      </c>
      <c r="M3242" s="546">
        <v>-1.2200000000000001E-2</v>
      </c>
    </row>
    <row r="3243" spans="10:13" x14ac:dyDescent="0.6">
      <c r="J3243" s="311">
        <v>0</v>
      </c>
      <c r="K3243" s="546">
        <v>-4.0899999999999999E-2</v>
      </c>
      <c r="L3243" s="546">
        <v>-2.9399999999999999E-2</v>
      </c>
      <c r="M3243" s="546">
        <v>-1.2200000000000001E-2</v>
      </c>
    </row>
    <row r="3244" spans="10:13" x14ac:dyDescent="0.6">
      <c r="J3244" s="311">
        <v>0</v>
      </c>
      <c r="K3244" s="546">
        <v>-4.0899999999999999E-2</v>
      </c>
      <c r="L3244" s="546">
        <v>-2.9399999999999999E-2</v>
      </c>
      <c r="M3244" s="546">
        <v>-1.2200000000000001E-2</v>
      </c>
    </row>
    <row r="3245" spans="10:13" x14ac:dyDescent="0.6">
      <c r="J3245" s="311">
        <v>0</v>
      </c>
      <c r="K3245" s="546">
        <v>-4.0899999999999999E-2</v>
      </c>
      <c r="L3245" s="546">
        <v>-2.9399999999999999E-2</v>
      </c>
      <c r="M3245" s="546">
        <v>-1.2200000000000001E-2</v>
      </c>
    </row>
    <row r="3246" spans="10:13" x14ac:dyDescent="0.6">
      <c r="J3246" s="311">
        <v>0</v>
      </c>
      <c r="K3246" s="546">
        <v>-4.0899999999999999E-2</v>
      </c>
      <c r="L3246" s="546">
        <v>-2.9399999999999999E-2</v>
      </c>
      <c r="M3246" s="546">
        <v>-1.2200000000000001E-2</v>
      </c>
    </row>
    <row r="3247" spans="10:13" x14ac:dyDescent="0.6">
      <c r="J3247" s="311">
        <v>0</v>
      </c>
      <c r="K3247" s="546">
        <v>-4.0899999999999999E-2</v>
      </c>
      <c r="L3247" s="546">
        <v>-2.9399999999999999E-2</v>
      </c>
      <c r="M3247" s="546">
        <v>-1.2200000000000001E-2</v>
      </c>
    </row>
    <row r="3248" spans="10:13" x14ac:dyDescent="0.6">
      <c r="J3248" s="311">
        <v>0</v>
      </c>
      <c r="K3248" s="546">
        <v>-4.0899999999999999E-2</v>
      </c>
      <c r="L3248" s="546">
        <v>-2.9399999999999999E-2</v>
      </c>
      <c r="M3248" s="546">
        <v>-1.2200000000000001E-2</v>
      </c>
    </row>
    <row r="3249" spans="10:13" x14ac:dyDescent="0.6">
      <c r="J3249" s="311">
        <v>0</v>
      </c>
      <c r="K3249" s="546">
        <v>-4.0899999999999999E-2</v>
      </c>
      <c r="L3249" s="546">
        <v>-2.9399999999999999E-2</v>
      </c>
      <c r="M3249" s="546">
        <v>-1.2200000000000001E-2</v>
      </c>
    </row>
    <row r="3250" spans="10:13" x14ac:dyDescent="0.6">
      <c r="J3250" s="311">
        <v>0</v>
      </c>
      <c r="K3250" s="546">
        <v>-4.0899999999999999E-2</v>
      </c>
      <c r="L3250" s="546">
        <v>-2.9399999999999999E-2</v>
      </c>
      <c r="M3250" s="546">
        <v>-1.2200000000000001E-2</v>
      </c>
    </row>
    <row r="3251" spans="10:13" x14ac:dyDescent="0.6">
      <c r="J3251" s="311">
        <v>0</v>
      </c>
      <c r="K3251" s="546">
        <v>-4.0899999999999999E-2</v>
      </c>
      <c r="L3251" s="546">
        <v>-2.9399999999999999E-2</v>
      </c>
      <c r="M3251" s="546">
        <v>-1.2200000000000001E-2</v>
      </c>
    </row>
    <row r="3252" spans="10:13" x14ac:dyDescent="0.6">
      <c r="J3252" s="311">
        <v>0</v>
      </c>
      <c r="K3252" s="546">
        <v>-4.0899999999999999E-2</v>
      </c>
      <c r="L3252" s="546">
        <v>-2.9399999999999999E-2</v>
      </c>
      <c r="M3252" s="546">
        <v>-1.2200000000000001E-2</v>
      </c>
    </row>
    <row r="3253" spans="10:13" x14ac:dyDescent="0.6">
      <c r="J3253" s="311">
        <v>0</v>
      </c>
      <c r="K3253" s="546">
        <v>-4.0899999999999999E-2</v>
      </c>
      <c r="L3253" s="546">
        <v>-2.9399999999999999E-2</v>
      </c>
      <c r="M3253" s="546">
        <v>-1.2200000000000001E-2</v>
      </c>
    </row>
    <row r="3254" spans="10:13" x14ac:dyDescent="0.6">
      <c r="J3254" s="311">
        <v>0</v>
      </c>
      <c r="K3254" s="546">
        <v>-4.0899999999999999E-2</v>
      </c>
      <c r="L3254" s="546">
        <v>-2.9399999999999999E-2</v>
      </c>
      <c r="M3254" s="546">
        <v>-1.2200000000000001E-2</v>
      </c>
    </row>
    <row r="3255" spans="10:13" x14ac:dyDescent="0.6">
      <c r="J3255" s="311">
        <v>0</v>
      </c>
      <c r="K3255" s="546">
        <v>-4.0899999999999999E-2</v>
      </c>
      <c r="L3255" s="546">
        <v>-2.9399999999999999E-2</v>
      </c>
      <c r="M3255" s="546">
        <v>-1.2200000000000001E-2</v>
      </c>
    </row>
    <row r="3256" spans="10:13" x14ac:dyDescent="0.6">
      <c r="J3256" s="311">
        <v>0</v>
      </c>
      <c r="K3256" s="546">
        <v>-4.0899999999999999E-2</v>
      </c>
      <c r="L3256" s="546">
        <v>-2.9399999999999999E-2</v>
      </c>
      <c r="M3256" s="546">
        <v>-1.2200000000000001E-2</v>
      </c>
    </row>
    <row r="3257" spans="10:13" x14ac:dyDescent="0.6">
      <c r="J3257" s="311">
        <v>0</v>
      </c>
      <c r="K3257" s="546">
        <v>-4.0899999999999999E-2</v>
      </c>
      <c r="L3257" s="546">
        <v>-2.9399999999999999E-2</v>
      </c>
      <c r="M3257" s="546">
        <v>-1.2200000000000001E-2</v>
      </c>
    </row>
    <row r="3258" spans="10:13" x14ac:dyDescent="0.6">
      <c r="J3258" s="311">
        <v>0</v>
      </c>
      <c r="K3258" s="546">
        <v>-4.0899999999999999E-2</v>
      </c>
      <c r="L3258" s="546">
        <v>-2.9399999999999999E-2</v>
      </c>
      <c r="M3258" s="546">
        <v>-1.2200000000000001E-2</v>
      </c>
    </row>
    <row r="3259" spans="10:13" x14ac:dyDescent="0.6">
      <c r="J3259" s="311">
        <v>0</v>
      </c>
      <c r="K3259" s="546">
        <v>-4.0899999999999999E-2</v>
      </c>
      <c r="L3259" s="546">
        <v>-2.9399999999999999E-2</v>
      </c>
      <c r="M3259" s="546">
        <v>-1.2200000000000001E-2</v>
      </c>
    </row>
    <row r="3260" spans="10:13" x14ac:dyDescent="0.6">
      <c r="J3260" s="311">
        <v>0</v>
      </c>
      <c r="K3260" s="546">
        <v>-4.0899999999999999E-2</v>
      </c>
      <c r="L3260" s="546">
        <v>-2.9399999999999999E-2</v>
      </c>
      <c r="M3260" s="546">
        <v>-1.2200000000000001E-2</v>
      </c>
    </row>
    <row r="3261" spans="10:13" x14ac:dyDescent="0.6">
      <c r="J3261" s="311">
        <v>0</v>
      </c>
      <c r="K3261" s="546">
        <v>-4.0899999999999999E-2</v>
      </c>
      <c r="L3261" s="546">
        <v>-2.9399999999999999E-2</v>
      </c>
      <c r="M3261" s="546">
        <v>-1.2200000000000001E-2</v>
      </c>
    </row>
    <row r="3262" spans="10:13" x14ac:dyDescent="0.6">
      <c r="J3262" s="311">
        <v>0</v>
      </c>
      <c r="K3262" s="546">
        <v>-4.0899999999999999E-2</v>
      </c>
      <c r="L3262" s="546">
        <v>-2.9399999999999999E-2</v>
      </c>
      <c r="M3262" s="546">
        <v>-1.2200000000000001E-2</v>
      </c>
    </row>
    <row r="3263" spans="10:13" x14ac:dyDescent="0.6">
      <c r="J3263" s="311">
        <v>0</v>
      </c>
      <c r="K3263" s="546">
        <v>-4.0899999999999999E-2</v>
      </c>
      <c r="L3263" s="546">
        <v>-2.9399999999999999E-2</v>
      </c>
      <c r="M3263" s="546">
        <v>-1.2200000000000001E-2</v>
      </c>
    </row>
    <row r="3264" spans="10:13" x14ac:dyDescent="0.6">
      <c r="J3264" s="311">
        <v>0</v>
      </c>
      <c r="K3264" s="546">
        <v>-4.0899999999999999E-2</v>
      </c>
      <c r="L3264" s="546">
        <v>-2.9399999999999999E-2</v>
      </c>
      <c r="M3264" s="546">
        <v>-1.2200000000000001E-2</v>
      </c>
    </row>
    <row r="3265" spans="10:13" x14ac:dyDescent="0.6">
      <c r="J3265" s="311">
        <v>0</v>
      </c>
      <c r="K3265" s="546">
        <v>-4.0899999999999999E-2</v>
      </c>
      <c r="L3265" s="546">
        <v>-2.9399999999999999E-2</v>
      </c>
      <c r="M3265" s="546">
        <v>-1.2200000000000001E-2</v>
      </c>
    </row>
    <row r="3266" spans="10:13" x14ac:dyDescent="0.6">
      <c r="J3266" s="311">
        <v>0</v>
      </c>
      <c r="K3266" s="546">
        <v>-4.0899999999999999E-2</v>
      </c>
      <c r="L3266" s="546">
        <v>-2.9399999999999999E-2</v>
      </c>
      <c r="M3266" s="546">
        <v>-1.2200000000000001E-2</v>
      </c>
    </row>
    <row r="3267" spans="10:13" x14ac:dyDescent="0.6">
      <c r="J3267" s="311">
        <v>0</v>
      </c>
      <c r="K3267" s="546">
        <v>-4.0899999999999999E-2</v>
      </c>
      <c r="L3267" s="546">
        <v>-2.9399999999999999E-2</v>
      </c>
      <c r="M3267" s="546">
        <v>-1.2200000000000001E-2</v>
      </c>
    </row>
    <row r="3268" spans="10:13" x14ac:dyDescent="0.6">
      <c r="J3268" s="311">
        <v>0</v>
      </c>
      <c r="K3268" s="546">
        <v>-4.0899999999999999E-2</v>
      </c>
      <c r="L3268" s="546">
        <v>-2.9399999999999999E-2</v>
      </c>
      <c r="M3268" s="546">
        <v>-1.2200000000000001E-2</v>
      </c>
    </row>
    <row r="3269" spans="10:13" x14ac:dyDescent="0.6">
      <c r="J3269" s="311">
        <v>0</v>
      </c>
      <c r="K3269" s="546">
        <v>-4.0899999999999999E-2</v>
      </c>
      <c r="L3269" s="546">
        <v>-2.9399999999999999E-2</v>
      </c>
      <c r="M3269" s="546">
        <v>-1.2200000000000001E-2</v>
      </c>
    </row>
    <row r="3270" spans="10:13" x14ac:dyDescent="0.6">
      <c r="J3270" s="311">
        <v>0</v>
      </c>
      <c r="K3270" s="546">
        <v>-4.0899999999999999E-2</v>
      </c>
      <c r="L3270" s="546">
        <v>-2.9399999999999999E-2</v>
      </c>
      <c r="M3270" s="546">
        <v>-1.2200000000000001E-2</v>
      </c>
    </row>
    <row r="3271" spans="10:13" x14ac:dyDescent="0.6">
      <c r="J3271" s="311">
        <v>0</v>
      </c>
      <c r="K3271" s="546">
        <v>-4.0899999999999999E-2</v>
      </c>
      <c r="L3271" s="546">
        <v>-2.9399999999999999E-2</v>
      </c>
      <c r="M3271" s="546">
        <v>-1.2200000000000001E-2</v>
      </c>
    </row>
    <row r="3272" spans="10:13" x14ac:dyDescent="0.6">
      <c r="J3272" s="311">
        <v>0</v>
      </c>
      <c r="K3272" s="546">
        <v>-4.0899999999999999E-2</v>
      </c>
      <c r="L3272" s="546">
        <v>-2.9399999999999999E-2</v>
      </c>
      <c r="M3272" s="546">
        <v>-1.2200000000000001E-2</v>
      </c>
    </row>
    <row r="3273" spans="10:13" x14ac:dyDescent="0.6">
      <c r="J3273" s="311">
        <v>0</v>
      </c>
      <c r="K3273" s="546">
        <v>-4.0899999999999999E-2</v>
      </c>
      <c r="L3273" s="546">
        <v>-2.9399999999999999E-2</v>
      </c>
      <c r="M3273" s="546">
        <v>-1.2200000000000001E-2</v>
      </c>
    </row>
    <row r="3274" spans="10:13" x14ac:dyDescent="0.6">
      <c r="J3274" s="311">
        <v>0</v>
      </c>
      <c r="K3274" s="546">
        <v>-4.0899999999999999E-2</v>
      </c>
      <c r="L3274" s="546">
        <v>-2.9399999999999999E-2</v>
      </c>
      <c r="M3274" s="546">
        <v>-1.2200000000000001E-2</v>
      </c>
    </row>
    <row r="3275" spans="10:13" x14ac:dyDescent="0.6">
      <c r="J3275" s="311">
        <v>0</v>
      </c>
      <c r="K3275" s="546">
        <v>-4.0899999999999999E-2</v>
      </c>
      <c r="L3275" s="546">
        <v>-2.9399999999999999E-2</v>
      </c>
      <c r="M3275" s="546">
        <v>-1.2200000000000001E-2</v>
      </c>
    </row>
    <row r="3276" spans="10:13" x14ac:dyDescent="0.6">
      <c r="J3276" s="311">
        <v>0</v>
      </c>
      <c r="K3276" s="546">
        <v>-4.0899999999999999E-2</v>
      </c>
      <c r="L3276" s="546">
        <v>-2.9399999999999999E-2</v>
      </c>
      <c r="M3276" s="546">
        <v>-1.2200000000000001E-2</v>
      </c>
    </row>
    <row r="3277" spans="10:13" x14ac:dyDescent="0.6">
      <c r="J3277" s="311">
        <v>0</v>
      </c>
      <c r="K3277" s="546">
        <v>-4.0899999999999999E-2</v>
      </c>
      <c r="L3277" s="546">
        <v>-2.9399999999999999E-2</v>
      </c>
      <c r="M3277" s="546">
        <v>-1.2200000000000001E-2</v>
      </c>
    </row>
    <row r="3278" spans="10:13" x14ac:dyDescent="0.6">
      <c r="J3278" s="311">
        <v>0</v>
      </c>
      <c r="K3278" s="546">
        <v>-4.0899999999999999E-2</v>
      </c>
      <c r="L3278" s="546">
        <v>-2.9399999999999999E-2</v>
      </c>
      <c r="M3278" s="546">
        <v>-1.2200000000000001E-2</v>
      </c>
    </row>
    <row r="3279" spans="10:13" x14ac:dyDescent="0.6">
      <c r="J3279" s="311">
        <v>0</v>
      </c>
      <c r="K3279" s="546">
        <v>-4.0899999999999999E-2</v>
      </c>
      <c r="L3279" s="546">
        <v>-2.9399999999999999E-2</v>
      </c>
      <c r="M3279" s="546">
        <v>-1.2200000000000001E-2</v>
      </c>
    </row>
    <row r="3280" spans="10:13" x14ac:dyDescent="0.6">
      <c r="J3280" s="311">
        <v>0</v>
      </c>
      <c r="K3280" s="546">
        <v>-4.0899999999999999E-2</v>
      </c>
      <c r="L3280" s="546">
        <v>-2.9399999999999999E-2</v>
      </c>
      <c r="M3280" s="546">
        <v>-1.2200000000000001E-2</v>
      </c>
    </row>
    <row r="3281" spans="10:13" x14ac:dyDescent="0.6">
      <c r="J3281" s="311">
        <v>0</v>
      </c>
      <c r="K3281" s="546">
        <v>-4.0899999999999999E-2</v>
      </c>
      <c r="L3281" s="546">
        <v>-2.9399999999999999E-2</v>
      </c>
      <c r="M3281" s="546">
        <v>-1.2200000000000001E-2</v>
      </c>
    </row>
    <row r="3282" spans="10:13" x14ac:dyDescent="0.6">
      <c r="J3282" s="311">
        <v>0</v>
      </c>
      <c r="K3282" s="546">
        <v>-4.0899999999999999E-2</v>
      </c>
      <c r="L3282" s="546">
        <v>-2.9399999999999999E-2</v>
      </c>
      <c r="M3282" s="546">
        <v>-1.2200000000000001E-2</v>
      </c>
    </row>
    <row r="3283" spans="10:13" x14ac:dyDescent="0.6">
      <c r="J3283" s="311">
        <v>0</v>
      </c>
      <c r="K3283" s="546">
        <v>-4.0899999999999999E-2</v>
      </c>
      <c r="L3283" s="546">
        <v>-2.9399999999999999E-2</v>
      </c>
      <c r="M3283" s="546">
        <v>-1.2200000000000001E-2</v>
      </c>
    </row>
    <row r="3284" spans="10:13" x14ac:dyDescent="0.6">
      <c r="J3284" s="311">
        <v>0</v>
      </c>
      <c r="K3284" s="546">
        <v>-4.0899999999999999E-2</v>
      </c>
      <c r="L3284" s="546">
        <v>-2.9399999999999999E-2</v>
      </c>
      <c r="M3284" s="546">
        <v>-1.2200000000000001E-2</v>
      </c>
    </row>
    <row r="3285" spans="10:13" x14ac:dyDescent="0.6">
      <c r="J3285" s="311">
        <v>0</v>
      </c>
      <c r="K3285" s="546">
        <v>-4.0899999999999999E-2</v>
      </c>
      <c r="L3285" s="546">
        <v>-2.9399999999999999E-2</v>
      </c>
      <c r="M3285" s="546">
        <v>-1.2200000000000001E-2</v>
      </c>
    </row>
    <row r="3286" spans="10:13" x14ac:dyDescent="0.6">
      <c r="J3286" s="311">
        <v>0</v>
      </c>
      <c r="K3286" s="546">
        <v>-4.0899999999999999E-2</v>
      </c>
      <c r="L3286" s="546">
        <v>-2.9399999999999999E-2</v>
      </c>
      <c r="M3286" s="546">
        <v>-1.2200000000000001E-2</v>
      </c>
    </row>
    <row r="3287" spans="10:13" x14ac:dyDescent="0.6">
      <c r="J3287" s="311">
        <v>0</v>
      </c>
      <c r="K3287" s="546">
        <v>-4.0899999999999999E-2</v>
      </c>
      <c r="L3287" s="546">
        <v>-2.9399999999999999E-2</v>
      </c>
      <c r="M3287" s="546">
        <v>-1.2200000000000001E-2</v>
      </c>
    </row>
    <row r="3288" spans="10:13" x14ac:dyDescent="0.6">
      <c r="J3288" s="311">
        <v>0</v>
      </c>
      <c r="K3288" s="546">
        <v>-4.0899999999999999E-2</v>
      </c>
      <c r="L3288" s="546">
        <v>-2.9399999999999999E-2</v>
      </c>
      <c r="M3288" s="546">
        <v>-1.2200000000000001E-2</v>
      </c>
    </row>
    <row r="3289" spans="10:13" x14ac:dyDescent="0.6">
      <c r="J3289" s="311">
        <v>0</v>
      </c>
      <c r="K3289" s="546">
        <v>-4.0899999999999999E-2</v>
      </c>
      <c r="L3289" s="546">
        <v>-2.9399999999999999E-2</v>
      </c>
      <c r="M3289" s="546">
        <v>-1.2200000000000001E-2</v>
      </c>
    </row>
    <row r="3290" spans="10:13" x14ac:dyDescent="0.6">
      <c r="J3290" s="311">
        <v>0</v>
      </c>
      <c r="K3290" s="546">
        <v>-4.0899999999999999E-2</v>
      </c>
      <c r="L3290" s="546">
        <v>-2.9399999999999999E-2</v>
      </c>
      <c r="M3290" s="546">
        <v>-1.2200000000000001E-2</v>
      </c>
    </row>
    <row r="3291" spans="10:13" x14ac:dyDescent="0.6">
      <c r="J3291" s="311">
        <v>0</v>
      </c>
      <c r="K3291" s="546">
        <v>-4.0899999999999999E-2</v>
      </c>
      <c r="L3291" s="546">
        <v>-2.9399999999999999E-2</v>
      </c>
      <c r="M3291" s="546">
        <v>-1.2200000000000001E-2</v>
      </c>
    </row>
    <row r="3292" spans="10:13" x14ac:dyDescent="0.6">
      <c r="J3292" s="311">
        <v>0</v>
      </c>
      <c r="K3292" s="546">
        <v>-4.0899999999999999E-2</v>
      </c>
      <c r="L3292" s="546">
        <v>-2.9399999999999999E-2</v>
      </c>
      <c r="M3292" s="546">
        <v>-1.2200000000000001E-2</v>
      </c>
    </row>
    <row r="3293" spans="10:13" x14ac:dyDescent="0.6">
      <c r="J3293" s="311">
        <v>0</v>
      </c>
      <c r="K3293" s="546">
        <v>-4.0899999999999999E-2</v>
      </c>
      <c r="L3293" s="546">
        <v>-2.9399999999999999E-2</v>
      </c>
      <c r="M3293" s="546">
        <v>-1.2200000000000001E-2</v>
      </c>
    </row>
    <row r="3294" spans="10:13" x14ac:dyDescent="0.6">
      <c r="J3294" s="311">
        <v>0</v>
      </c>
      <c r="K3294" s="546">
        <v>-4.0899999999999999E-2</v>
      </c>
      <c r="L3294" s="546">
        <v>-2.9399999999999999E-2</v>
      </c>
      <c r="M3294" s="546">
        <v>-1.2200000000000001E-2</v>
      </c>
    </row>
    <row r="3295" spans="10:13" x14ac:dyDescent="0.6">
      <c r="J3295" s="311">
        <v>0</v>
      </c>
      <c r="K3295" s="546">
        <v>-4.0899999999999999E-2</v>
      </c>
      <c r="L3295" s="546">
        <v>-2.9399999999999999E-2</v>
      </c>
      <c r="M3295" s="546">
        <v>-1.2200000000000001E-2</v>
      </c>
    </row>
    <row r="3296" spans="10:13" x14ac:dyDescent="0.6">
      <c r="J3296" s="311">
        <v>0</v>
      </c>
      <c r="K3296" s="546">
        <v>-4.0899999999999999E-2</v>
      </c>
      <c r="L3296" s="546">
        <v>-2.9399999999999999E-2</v>
      </c>
      <c r="M3296" s="546">
        <v>-1.2200000000000001E-2</v>
      </c>
    </row>
    <row r="3297" spans="10:13" x14ac:dyDescent="0.6">
      <c r="J3297" s="311">
        <v>0</v>
      </c>
      <c r="K3297" s="546">
        <v>-4.0899999999999999E-2</v>
      </c>
      <c r="L3297" s="546">
        <v>-2.9399999999999999E-2</v>
      </c>
      <c r="M3297" s="546">
        <v>-1.2200000000000001E-2</v>
      </c>
    </row>
    <row r="3298" spans="10:13" x14ac:dyDescent="0.6">
      <c r="J3298" s="311">
        <v>0</v>
      </c>
      <c r="K3298" s="546">
        <v>-4.0899999999999999E-2</v>
      </c>
      <c r="L3298" s="546">
        <v>-2.9399999999999999E-2</v>
      </c>
      <c r="M3298" s="546">
        <v>-1.2200000000000001E-2</v>
      </c>
    </row>
    <row r="3299" spans="10:13" x14ac:dyDescent="0.6">
      <c r="J3299" s="311">
        <v>0</v>
      </c>
      <c r="K3299" s="546">
        <v>-4.0899999999999999E-2</v>
      </c>
      <c r="L3299" s="546">
        <v>-2.9399999999999999E-2</v>
      </c>
      <c r="M3299" s="546">
        <v>-1.2200000000000001E-2</v>
      </c>
    </row>
    <row r="3300" spans="10:13" x14ac:dyDescent="0.6">
      <c r="J3300" s="311">
        <v>0</v>
      </c>
      <c r="K3300" s="546">
        <v>-4.0899999999999999E-2</v>
      </c>
      <c r="L3300" s="546">
        <v>-2.9399999999999999E-2</v>
      </c>
      <c r="M3300" s="546">
        <v>-1.2200000000000001E-2</v>
      </c>
    </row>
    <row r="3301" spans="10:13" x14ac:dyDescent="0.6">
      <c r="J3301" s="311">
        <v>0</v>
      </c>
      <c r="K3301" s="546">
        <v>-4.0899999999999999E-2</v>
      </c>
      <c r="L3301" s="546">
        <v>-2.9399999999999999E-2</v>
      </c>
      <c r="M3301" s="546">
        <v>-1.2200000000000001E-2</v>
      </c>
    </row>
    <row r="3302" spans="10:13" x14ac:dyDescent="0.6">
      <c r="J3302" s="311">
        <v>0</v>
      </c>
      <c r="K3302" s="546">
        <v>-4.0899999999999999E-2</v>
      </c>
      <c r="L3302" s="546">
        <v>-2.9399999999999999E-2</v>
      </c>
      <c r="M3302" s="546">
        <v>-1.2200000000000001E-2</v>
      </c>
    </row>
    <row r="3303" spans="10:13" x14ac:dyDescent="0.6">
      <c r="J3303" s="311">
        <v>0</v>
      </c>
      <c r="K3303" s="546">
        <v>-4.0899999999999999E-2</v>
      </c>
      <c r="L3303" s="546">
        <v>-2.9399999999999999E-2</v>
      </c>
      <c r="M3303" s="546">
        <v>-1.2200000000000001E-2</v>
      </c>
    </row>
    <row r="3304" spans="10:13" x14ac:dyDescent="0.6">
      <c r="J3304" s="311">
        <v>0</v>
      </c>
      <c r="K3304" s="546">
        <v>-4.0899999999999999E-2</v>
      </c>
      <c r="L3304" s="546">
        <v>-2.9399999999999999E-2</v>
      </c>
      <c r="M3304" s="546">
        <v>-1.2200000000000001E-2</v>
      </c>
    </row>
    <row r="3305" spans="10:13" x14ac:dyDescent="0.6">
      <c r="J3305" s="311">
        <v>0</v>
      </c>
      <c r="K3305" s="546">
        <v>-4.0899999999999999E-2</v>
      </c>
      <c r="L3305" s="546">
        <v>-2.9399999999999999E-2</v>
      </c>
      <c r="M3305" s="546">
        <v>-1.2200000000000001E-2</v>
      </c>
    </row>
    <row r="3306" spans="10:13" x14ac:dyDescent="0.6">
      <c r="J3306" s="311">
        <v>0</v>
      </c>
      <c r="K3306" s="546">
        <v>-4.0899999999999999E-2</v>
      </c>
      <c r="L3306" s="546">
        <v>-2.9399999999999999E-2</v>
      </c>
      <c r="M3306" s="546">
        <v>-1.2200000000000001E-2</v>
      </c>
    </row>
    <row r="3307" spans="10:13" x14ac:dyDescent="0.6">
      <c r="J3307" s="311">
        <v>0</v>
      </c>
      <c r="K3307" s="546">
        <v>-4.0899999999999999E-2</v>
      </c>
      <c r="L3307" s="546">
        <v>-2.9399999999999999E-2</v>
      </c>
      <c r="M3307" s="546">
        <v>-1.2200000000000001E-2</v>
      </c>
    </row>
    <row r="3308" spans="10:13" x14ac:dyDescent="0.6">
      <c r="J3308" s="311">
        <v>0</v>
      </c>
      <c r="K3308" s="546">
        <v>-4.0899999999999999E-2</v>
      </c>
      <c r="L3308" s="546">
        <v>-2.9399999999999999E-2</v>
      </c>
      <c r="M3308" s="546">
        <v>-1.2200000000000001E-2</v>
      </c>
    </row>
    <row r="3309" spans="10:13" x14ac:dyDescent="0.6">
      <c r="J3309" s="311">
        <v>0</v>
      </c>
      <c r="K3309" s="546">
        <v>-4.0899999999999999E-2</v>
      </c>
      <c r="L3309" s="546">
        <v>-2.9399999999999999E-2</v>
      </c>
      <c r="M3309" s="546">
        <v>-1.2200000000000001E-2</v>
      </c>
    </row>
    <row r="3310" spans="10:13" x14ac:dyDescent="0.6">
      <c r="J3310" s="311">
        <v>0</v>
      </c>
      <c r="K3310" s="546">
        <v>-4.0899999999999999E-2</v>
      </c>
      <c r="L3310" s="546">
        <v>-2.9399999999999999E-2</v>
      </c>
      <c r="M3310" s="546">
        <v>-1.2200000000000001E-2</v>
      </c>
    </row>
    <row r="3311" spans="10:13" x14ac:dyDescent="0.6">
      <c r="J3311" s="311">
        <v>0</v>
      </c>
      <c r="K3311" s="546">
        <v>-4.0899999999999999E-2</v>
      </c>
      <c r="L3311" s="546">
        <v>-2.9399999999999999E-2</v>
      </c>
      <c r="M3311" s="546">
        <v>-1.2200000000000001E-2</v>
      </c>
    </row>
    <row r="3312" spans="10:13" x14ac:dyDescent="0.6">
      <c r="J3312" s="311">
        <v>0</v>
      </c>
      <c r="K3312" s="546">
        <v>-4.0899999999999999E-2</v>
      </c>
      <c r="L3312" s="546">
        <v>-2.9399999999999999E-2</v>
      </c>
      <c r="M3312" s="546">
        <v>-1.2200000000000001E-2</v>
      </c>
    </row>
    <row r="3313" spans="10:13" x14ac:dyDescent="0.6">
      <c r="J3313" s="311">
        <v>0</v>
      </c>
      <c r="K3313" s="546">
        <v>-4.0899999999999999E-2</v>
      </c>
      <c r="L3313" s="546">
        <v>-2.9399999999999999E-2</v>
      </c>
      <c r="M3313" s="546">
        <v>-1.2200000000000001E-2</v>
      </c>
    </row>
    <row r="3314" spans="10:13" x14ac:dyDescent="0.6">
      <c r="J3314" s="311">
        <v>0</v>
      </c>
      <c r="K3314" s="546">
        <v>-4.0899999999999999E-2</v>
      </c>
      <c r="L3314" s="546">
        <v>-2.9399999999999999E-2</v>
      </c>
      <c r="M3314" s="546">
        <v>-1.2200000000000001E-2</v>
      </c>
    </row>
    <row r="3315" spans="10:13" x14ac:dyDescent="0.6">
      <c r="J3315" s="311">
        <v>0</v>
      </c>
      <c r="K3315" s="546">
        <v>-4.0899999999999999E-2</v>
      </c>
      <c r="L3315" s="546">
        <v>-2.9399999999999999E-2</v>
      </c>
      <c r="M3315" s="546">
        <v>-1.2200000000000001E-2</v>
      </c>
    </row>
    <row r="3316" spans="10:13" x14ac:dyDescent="0.6">
      <c r="J3316" s="311">
        <v>0</v>
      </c>
      <c r="K3316" s="546">
        <v>-4.0899999999999999E-2</v>
      </c>
      <c r="L3316" s="546">
        <v>-2.9399999999999999E-2</v>
      </c>
      <c r="M3316" s="546">
        <v>-1.2200000000000001E-2</v>
      </c>
    </row>
    <row r="3317" spans="10:13" x14ac:dyDescent="0.6">
      <c r="J3317" s="311">
        <v>0</v>
      </c>
      <c r="K3317" s="546">
        <v>-4.0899999999999999E-2</v>
      </c>
      <c r="L3317" s="546">
        <v>-2.9399999999999999E-2</v>
      </c>
      <c r="M3317" s="546">
        <v>-1.2200000000000001E-2</v>
      </c>
    </row>
    <row r="3318" spans="10:13" x14ac:dyDescent="0.6">
      <c r="J3318" s="311">
        <v>0</v>
      </c>
      <c r="K3318" s="546">
        <v>-4.0899999999999999E-2</v>
      </c>
      <c r="L3318" s="546">
        <v>-2.9399999999999999E-2</v>
      </c>
      <c r="M3318" s="546">
        <v>-1.2200000000000001E-2</v>
      </c>
    </row>
    <row r="3319" spans="10:13" x14ac:dyDescent="0.6">
      <c r="J3319" s="311">
        <v>0</v>
      </c>
      <c r="K3319" s="546">
        <v>-4.0899999999999999E-2</v>
      </c>
      <c r="L3319" s="546">
        <v>-2.9399999999999999E-2</v>
      </c>
      <c r="M3319" s="546">
        <v>-1.2200000000000001E-2</v>
      </c>
    </row>
    <row r="3320" spans="10:13" x14ac:dyDescent="0.6">
      <c r="J3320" s="311">
        <v>0</v>
      </c>
      <c r="K3320" s="546">
        <v>-4.0899999999999999E-2</v>
      </c>
      <c r="L3320" s="546">
        <v>-2.9399999999999999E-2</v>
      </c>
      <c r="M3320" s="546">
        <v>-1.2200000000000001E-2</v>
      </c>
    </row>
    <row r="3321" spans="10:13" x14ac:dyDescent="0.6">
      <c r="J3321" s="311">
        <v>0</v>
      </c>
      <c r="K3321" s="546">
        <v>-4.0899999999999999E-2</v>
      </c>
      <c r="L3321" s="546">
        <v>-2.9399999999999999E-2</v>
      </c>
      <c r="M3321" s="546">
        <v>-1.2200000000000001E-2</v>
      </c>
    </row>
    <row r="3322" spans="10:13" x14ac:dyDescent="0.6">
      <c r="J3322" s="311">
        <v>0</v>
      </c>
      <c r="K3322" s="546">
        <v>-4.0899999999999999E-2</v>
      </c>
      <c r="L3322" s="546">
        <v>-2.9399999999999999E-2</v>
      </c>
      <c r="M3322" s="546">
        <v>-1.2200000000000001E-2</v>
      </c>
    </row>
    <row r="3323" spans="10:13" x14ac:dyDescent="0.6">
      <c r="J3323" s="311">
        <v>0</v>
      </c>
      <c r="K3323" s="546">
        <v>-4.0899999999999999E-2</v>
      </c>
      <c r="L3323" s="546">
        <v>-2.9399999999999999E-2</v>
      </c>
      <c r="M3323" s="546">
        <v>-1.2200000000000001E-2</v>
      </c>
    </row>
    <row r="3324" spans="10:13" x14ac:dyDescent="0.6">
      <c r="J3324" s="311">
        <v>0</v>
      </c>
      <c r="K3324" s="546">
        <v>-4.0899999999999999E-2</v>
      </c>
      <c r="L3324" s="546">
        <v>-2.9399999999999999E-2</v>
      </c>
      <c r="M3324" s="546">
        <v>-1.2200000000000001E-2</v>
      </c>
    </row>
    <row r="3325" spans="10:13" x14ac:dyDescent="0.6">
      <c r="J3325" s="311">
        <v>0</v>
      </c>
      <c r="K3325" s="546">
        <v>-4.0899999999999999E-2</v>
      </c>
      <c r="L3325" s="546">
        <v>-2.9399999999999999E-2</v>
      </c>
      <c r="M3325" s="546">
        <v>-1.2200000000000001E-2</v>
      </c>
    </row>
    <row r="3326" spans="10:13" x14ac:dyDescent="0.6">
      <c r="J3326" s="311">
        <v>0</v>
      </c>
      <c r="K3326" s="546">
        <v>-4.0899999999999999E-2</v>
      </c>
      <c r="L3326" s="546">
        <v>-2.9399999999999999E-2</v>
      </c>
      <c r="M3326" s="546">
        <v>-1.2200000000000001E-2</v>
      </c>
    </row>
    <row r="3327" spans="10:13" x14ac:dyDescent="0.6">
      <c r="J3327" s="311">
        <v>0</v>
      </c>
      <c r="K3327" s="546">
        <v>-4.0899999999999999E-2</v>
      </c>
      <c r="L3327" s="546">
        <v>-2.9399999999999999E-2</v>
      </c>
      <c r="M3327" s="546">
        <v>-1.2200000000000001E-2</v>
      </c>
    </row>
    <row r="3328" spans="10:13" x14ac:dyDescent="0.6">
      <c r="J3328" s="311">
        <v>0</v>
      </c>
      <c r="K3328" s="546">
        <v>-4.0899999999999999E-2</v>
      </c>
      <c r="L3328" s="546">
        <v>-2.9399999999999999E-2</v>
      </c>
      <c r="M3328" s="546">
        <v>-1.2200000000000001E-2</v>
      </c>
    </row>
    <row r="3329" spans="10:13" x14ac:dyDescent="0.6">
      <c r="J3329" s="311">
        <v>0</v>
      </c>
      <c r="K3329" s="546">
        <v>-4.0899999999999999E-2</v>
      </c>
      <c r="L3329" s="546">
        <v>-2.9399999999999999E-2</v>
      </c>
      <c r="M3329" s="546">
        <v>-1.2200000000000001E-2</v>
      </c>
    </row>
    <row r="3330" spans="10:13" x14ac:dyDescent="0.6">
      <c r="J3330" s="311">
        <v>0</v>
      </c>
      <c r="K3330" s="546">
        <v>-4.0899999999999999E-2</v>
      </c>
      <c r="L3330" s="546">
        <v>-2.9399999999999999E-2</v>
      </c>
      <c r="M3330" s="546">
        <v>-1.2200000000000001E-2</v>
      </c>
    </row>
    <row r="3331" spans="10:13" x14ac:dyDescent="0.6">
      <c r="J3331" s="311">
        <v>0</v>
      </c>
      <c r="K3331" s="546">
        <v>-4.0899999999999999E-2</v>
      </c>
      <c r="L3331" s="546">
        <v>-2.9399999999999999E-2</v>
      </c>
      <c r="M3331" s="546">
        <v>-1.2200000000000001E-2</v>
      </c>
    </row>
    <row r="3332" spans="10:13" x14ac:dyDescent="0.6">
      <c r="J3332" s="311">
        <v>0</v>
      </c>
      <c r="K3332" s="546">
        <v>-4.0899999999999999E-2</v>
      </c>
      <c r="L3332" s="546">
        <v>-2.9399999999999999E-2</v>
      </c>
      <c r="M3332" s="546">
        <v>-1.2200000000000001E-2</v>
      </c>
    </row>
    <row r="3333" spans="10:13" x14ac:dyDescent="0.6">
      <c r="J3333" s="311">
        <v>0</v>
      </c>
      <c r="K3333" s="546">
        <v>-4.0899999999999999E-2</v>
      </c>
      <c r="L3333" s="546">
        <v>-2.9399999999999999E-2</v>
      </c>
      <c r="M3333" s="546">
        <v>-1.2200000000000001E-2</v>
      </c>
    </row>
    <row r="3334" spans="10:13" x14ac:dyDescent="0.6">
      <c r="J3334" s="311">
        <v>0</v>
      </c>
      <c r="K3334" s="546">
        <v>-4.0899999999999999E-2</v>
      </c>
      <c r="L3334" s="546">
        <v>-2.9399999999999999E-2</v>
      </c>
      <c r="M3334" s="546">
        <v>-1.2200000000000001E-2</v>
      </c>
    </row>
    <row r="3335" spans="10:13" x14ac:dyDescent="0.6">
      <c r="J3335" s="311">
        <v>0</v>
      </c>
      <c r="K3335" s="546">
        <v>-4.0899999999999999E-2</v>
      </c>
      <c r="L3335" s="546">
        <v>-2.9399999999999999E-2</v>
      </c>
      <c r="M3335" s="546">
        <v>-1.2200000000000001E-2</v>
      </c>
    </row>
    <row r="3336" spans="10:13" x14ac:dyDescent="0.6">
      <c r="J3336" s="311">
        <v>0</v>
      </c>
      <c r="K3336" s="546">
        <v>-4.0899999999999999E-2</v>
      </c>
      <c r="L3336" s="546">
        <v>-2.9399999999999999E-2</v>
      </c>
      <c r="M3336" s="546">
        <v>-1.2200000000000001E-2</v>
      </c>
    </row>
    <row r="3337" spans="10:13" x14ac:dyDescent="0.6">
      <c r="J3337" s="311">
        <v>0</v>
      </c>
      <c r="K3337" s="546">
        <v>-4.0899999999999999E-2</v>
      </c>
      <c r="L3337" s="546">
        <v>-2.9399999999999999E-2</v>
      </c>
      <c r="M3337" s="546">
        <v>-1.2200000000000001E-2</v>
      </c>
    </row>
    <row r="3338" spans="10:13" x14ac:dyDescent="0.6">
      <c r="J3338" s="311">
        <v>0</v>
      </c>
      <c r="K3338" s="546">
        <v>-4.0899999999999999E-2</v>
      </c>
      <c r="L3338" s="546">
        <v>-2.9399999999999999E-2</v>
      </c>
      <c r="M3338" s="546">
        <v>-1.2200000000000001E-2</v>
      </c>
    </row>
    <row r="3339" spans="10:13" x14ac:dyDescent="0.6">
      <c r="J3339" s="311">
        <v>0</v>
      </c>
      <c r="K3339" s="546">
        <v>-4.0899999999999999E-2</v>
      </c>
      <c r="L3339" s="546">
        <v>-2.9399999999999999E-2</v>
      </c>
      <c r="M3339" s="546">
        <v>-1.2200000000000001E-2</v>
      </c>
    </row>
    <row r="3340" spans="10:13" x14ac:dyDescent="0.6">
      <c r="J3340" s="311">
        <v>0</v>
      </c>
      <c r="K3340" s="546">
        <v>-4.0899999999999999E-2</v>
      </c>
      <c r="L3340" s="546">
        <v>-2.9399999999999999E-2</v>
      </c>
      <c r="M3340" s="546">
        <v>-1.2200000000000001E-2</v>
      </c>
    </row>
    <row r="3341" spans="10:13" x14ac:dyDescent="0.6">
      <c r="J3341" s="311">
        <v>0</v>
      </c>
      <c r="K3341" s="546">
        <v>-4.0899999999999999E-2</v>
      </c>
      <c r="L3341" s="546">
        <v>-2.9399999999999999E-2</v>
      </c>
      <c r="M3341" s="546">
        <v>-1.2200000000000001E-2</v>
      </c>
    </row>
    <row r="3342" spans="10:13" x14ac:dyDescent="0.6">
      <c r="J3342" s="311">
        <v>0</v>
      </c>
      <c r="K3342" s="546">
        <v>-4.0899999999999999E-2</v>
      </c>
      <c r="L3342" s="546">
        <v>-2.9399999999999999E-2</v>
      </c>
      <c r="M3342" s="546">
        <v>-1.2200000000000001E-2</v>
      </c>
    </row>
    <row r="3343" spans="10:13" x14ac:dyDescent="0.6">
      <c r="J3343" s="311">
        <v>0</v>
      </c>
      <c r="K3343" s="546">
        <v>-4.0899999999999999E-2</v>
      </c>
      <c r="L3343" s="546">
        <v>-2.9399999999999999E-2</v>
      </c>
      <c r="M3343" s="546">
        <v>-1.2200000000000001E-2</v>
      </c>
    </row>
    <row r="3344" spans="10:13" x14ac:dyDescent="0.6">
      <c r="J3344" s="311">
        <v>0</v>
      </c>
      <c r="K3344" s="546">
        <v>-4.0899999999999999E-2</v>
      </c>
      <c r="L3344" s="546">
        <v>-2.9399999999999999E-2</v>
      </c>
      <c r="M3344" s="546">
        <v>-1.2200000000000001E-2</v>
      </c>
    </row>
    <row r="3345" spans="10:13" x14ac:dyDescent="0.6">
      <c r="J3345" s="311">
        <v>0</v>
      </c>
      <c r="K3345" s="546">
        <v>-4.0899999999999999E-2</v>
      </c>
      <c r="L3345" s="546">
        <v>-2.9399999999999999E-2</v>
      </c>
      <c r="M3345" s="546">
        <v>-1.2200000000000001E-2</v>
      </c>
    </row>
    <row r="3346" spans="10:13" x14ac:dyDescent="0.6">
      <c r="J3346" s="311">
        <v>0</v>
      </c>
      <c r="K3346" s="546">
        <v>-4.0899999999999999E-2</v>
      </c>
      <c r="L3346" s="546">
        <v>-2.9399999999999999E-2</v>
      </c>
      <c r="M3346" s="546">
        <v>-1.2200000000000001E-2</v>
      </c>
    </row>
    <row r="3347" spans="10:13" x14ac:dyDescent="0.6">
      <c r="J3347" s="311">
        <v>0</v>
      </c>
      <c r="K3347" s="546">
        <v>-4.0899999999999999E-2</v>
      </c>
      <c r="L3347" s="546">
        <v>-2.9399999999999999E-2</v>
      </c>
      <c r="M3347" s="546">
        <v>-1.2200000000000001E-2</v>
      </c>
    </row>
    <row r="3348" spans="10:13" x14ac:dyDescent="0.6">
      <c r="J3348" s="311">
        <v>0</v>
      </c>
      <c r="K3348" s="546">
        <v>-4.0899999999999999E-2</v>
      </c>
      <c r="L3348" s="546">
        <v>-2.9399999999999999E-2</v>
      </c>
      <c r="M3348" s="546">
        <v>-1.2200000000000001E-2</v>
      </c>
    </row>
    <row r="3349" spans="10:13" x14ac:dyDescent="0.6">
      <c r="J3349" s="311">
        <v>0</v>
      </c>
      <c r="K3349" s="546">
        <v>-4.0899999999999999E-2</v>
      </c>
      <c r="L3349" s="546">
        <v>-2.9399999999999999E-2</v>
      </c>
      <c r="M3349" s="546">
        <v>-1.2200000000000001E-2</v>
      </c>
    </row>
    <row r="3350" spans="10:13" x14ac:dyDescent="0.6">
      <c r="J3350" s="311">
        <v>0</v>
      </c>
      <c r="K3350" s="546">
        <v>-4.0899999999999999E-2</v>
      </c>
      <c r="L3350" s="546">
        <v>-2.9399999999999999E-2</v>
      </c>
      <c r="M3350" s="546">
        <v>-1.2200000000000001E-2</v>
      </c>
    </row>
    <row r="3351" spans="10:13" x14ac:dyDescent="0.6">
      <c r="J3351" s="311">
        <v>0</v>
      </c>
      <c r="K3351" s="546">
        <v>-4.0899999999999999E-2</v>
      </c>
      <c r="L3351" s="546">
        <v>-2.9399999999999999E-2</v>
      </c>
      <c r="M3351" s="546">
        <v>-1.2200000000000001E-2</v>
      </c>
    </row>
    <row r="3352" spans="10:13" x14ac:dyDescent="0.6">
      <c r="J3352" s="311">
        <v>0</v>
      </c>
      <c r="K3352" s="546">
        <v>-4.0899999999999999E-2</v>
      </c>
      <c r="L3352" s="546">
        <v>-2.9399999999999999E-2</v>
      </c>
      <c r="M3352" s="546">
        <v>-1.2200000000000001E-2</v>
      </c>
    </row>
    <row r="3353" spans="10:13" x14ac:dyDescent="0.6">
      <c r="J3353" s="311">
        <v>0</v>
      </c>
      <c r="K3353" s="546">
        <v>-4.0899999999999999E-2</v>
      </c>
      <c r="L3353" s="546">
        <v>-2.9399999999999999E-2</v>
      </c>
      <c r="M3353" s="546">
        <v>-1.2200000000000001E-2</v>
      </c>
    </row>
    <row r="3354" spans="10:13" x14ac:dyDescent="0.6">
      <c r="J3354" s="311">
        <v>0</v>
      </c>
      <c r="K3354" s="546">
        <v>-4.0899999999999999E-2</v>
      </c>
      <c r="L3354" s="546">
        <v>-2.9399999999999999E-2</v>
      </c>
      <c r="M3354" s="546">
        <v>-1.2200000000000001E-2</v>
      </c>
    </row>
    <row r="3355" spans="10:13" x14ac:dyDescent="0.6">
      <c r="J3355" s="311">
        <v>0</v>
      </c>
      <c r="K3355" s="546">
        <v>-4.0899999999999999E-2</v>
      </c>
      <c r="L3355" s="546">
        <v>-2.9399999999999999E-2</v>
      </c>
      <c r="M3355" s="546">
        <v>-1.2200000000000001E-2</v>
      </c>
    </row>
    <row r="3356" spans="10:13" x14ac:dyDescent="0.6">
      <c r="J3356" s="311">
        <v>0</v>
      </c>
      <c r="K3356" s="546">
        <v>-4.0899999999999999E-2</v>
      </c>
      <c r="L3356" s="546">
        <v>-2.9399999999999999E-2</v>
      </c>
      <c r="M3356" s="546">
        <v>-1.2200000000000001E-2</v>
      </c>
    </row>
    <row r="3357" spans="10:13" x14ac:dyDescent="0.6">
      <c r="J3357" s="311">
        <v>0</v>
      </c>
      <c r="K3357" s="546">
        <v>-4.0899999999999999E-2</v>
      </c>
      <c r="L3357" s="546">
        <v>-2.9399999999999999E-2</v>
      </c>
      <c r="M3357" s="546">
        <v>-1.2200000000000001E-2</v>
      </c>
    </row>
    <row r="3358" spans="10:13" x14ac:dyDescent="0.6">
      <c r="J3358" s="311">
        <v>0</v>
      </c>
      <c r="K3358" s="546">
        <v>-4.0899999999999999E-2</v>
      </c>
      <c r="L3358" s="546">
        <v>-2.9399999999999999E-2</v>
      </c>
      <c r="M3358" s="546">
        <v>-1.2200000000000001E-2</v>
      </c>
    </row>
    <row r="3359" spans="10:13" x14ac:dyDescent="0.6">
      <c r="J3359" s="311">
        <v>0</v>
      </c>
      <c r="K3359" s="546">
        <v>-4.0899999999999999E-2</v>
      </c>
      <c r="L3359" s="546">
        <v>-2.9399999999999999E-2</v>
      </c>
      <c r="M3359" s="546">
        <v>-1.2200000000000001E-2</v>
      </c>
    </row>
    <row r="3360" spans="10:13" x14ac:dyDescent="0.6">
      <c r="J3360" s="311">
        <v>0</v>
      </c>
      <c r="K3360" s="546">
        <v>-4.0899999999999999E-2</v>
      </c>
      <c r="L3360" s="546">
        <v>-2.9399999999999999E-2</v>
      </c>
      <c r="M3360" s="546">
        <v>-1.2200000000000001E-2</v>
      </c>
    </row>
    <row r="3361" spans="10:13" x14ac:dyDescent="0.6">
      <c r="J3361" s="311">
        <v>0</v>
      </c>
      <c r="K3361" s="546">
        <v>-4.0899999999999999E-2</v>
      </c>
      <c r="L3361" s="546">
        <v>-2.9399999999999999E-2</v>
      </c>
      <c r="M3361" s="546">
        <v>-1.2200000000000001E-2</v>
      </c>
    </row>
    <row r="3362" spans="10:13" x14ac:dyDescent="0.6">
      <c r="J3362" s="311">
        <v>0</v>
      </c>
      <c r="K3362" s="546">
        <v>-4.0899999999999999E-2</v>
      </c>
      <c r="L3362" s="546">
        <v>-2.9399999999999999E-2</v>
      </c>
      <c r="M3362" s="546">
        <v>-1.2200000000000001E-2</v>
      </c>
    </row>
    <row r="3363" spans="10:13" x14ac:dyDescent="0.6">
      <c r="J3363" s="311">
        <v>0</v>
      </c>
      <c r="K3363" s="546">
        <v>-4.0899999999999999E-2</v>
      </c>
      <c r="L3363" s="546">
        <v>-2.9399999999999999E-2</v>
      </c>
      <c r="M3363" s="546">
        <v>-1.2200000000000001E-2</v>
      </c>
    </row>
    <row r="3364" spans="10:13" x14ac:dyDescent="0.6">
      <c r="J3364" s="311">
        <v>0</v>
      </c>
      <c r="K3364" s="546">
        <v>-4.0899999999999999E-2</v>
      </c>
      <c r="L3364" s="546">
        <v>-2.9399999999999999E-2</v>
      </c>
      <c r="M3364" s="546">
        <v>-1.2200000000000001E-2</v>
      </c>
    </row>
    <row r="3365" spans="10:13" x14ac:dyDescent="0.6">
      <c r="J3365" s="311">
        <v>0</v>
      </c>
      <c r="K3365" s="546">
        <v>-4.0899999999999999E-2</v>
      </c>
      <c r="L3365" s="546">
        <v>-2.9399999999999999E-2</v>
      </c>
      <c r="M3365" s="546">
        <v>-1.2200000000000001E-2</v>
      </c>
    </row>
    <row r="3366" spans="10:13" x14ac:dyDescent="0.6">
      <c r="J3366" s="311">
        <v>0</v>
      </c>
      <c r="K3366" s="546">
        <v>-4.0899999999999999E-2</v>
      </c>
      <c r="L3366" s="546">
        <v>-2.9399999999999999E-2</v>
      </c>
      <c r="M3366" s="546">
        <v>-1.2200000000000001E-2</v>
      </c>
    </row>
    <row r="3367" spans="10:13" x14ac:dyDescent="0.6">
      <c r="J3367" s="311">
        <v>0</v>
      </c>
      <c r="K3367" s="546">
        <v>-4.0899999999999999E-2</v>
      </c>
      <c r="L3367" s="546">
        <v>-2.9399999999999999E-2</v>
      </c>
      <c r="M3367" s="546">
        <v>-1.2200000000000001E-2</v>
      </c>
    </row>
    <row r="3368" spans="10:13" x14ac:dyDescent="0.6">
      <c r="J3368" s="311">
        <v>0</v>
      </c>
      <c r="K3368" s="546">
        <v>-4.0899999999999999E-2</v>
      </c>
      <c r="L3368" s="546">
        <v>-2.9399999999999999E-2</v>
      </c>
      <c r="M3368" s="546">
        <v>-1.2200000000000001E-2</v>
      </c>
    </row>
    <row r="3369" spans="10:13" x14ac:dyDescent="0.6">
      <c r="J3369" s="311">
        <v>0</v>
      </c>
      <c r="K3369" s="546">
        <v>-4.0899999999999999E-2</v>
      </c>
      <c r="L3369" s="546">
        <v>-2.9399999999999999E-2</v>
      </c>
      <c r="M3369" s="546">
        <v>-1.2200000000000001E-2</v>
      </c>
    </row>
    <row r="3370" spans="10:13" x14ac:dyDescent="0.6">
      <c r="J3370" s="311">
        <v>0</v>
      </c>
      <c r="K3370" s="546">
        <v>-4.0899999999999999E-2</v>
      </c>
      <c r="L3370" s="546">
        <v>-2.9399999999999999E-2</v>
      </c>
      <c r="M3370" s="546">
        <v>-1.2200000000000001E-2</v>
      </c>
    </row>
    <row r="3371" spans="10:13" x14ac:dyDescent="0.6">
      <c r="J3371" s="311">
        <v>0</v>
      </c>
      <c r="K3371" s="546">
        <v>-4.0899999999999999E-2</v>
      </c>
      <c r="L3371" s="546">
        <v>-2.9399999999999999E-2</v>
      </c>
      <c r="M3371" s="546">
        <v>-1.2200000000000001E-2</v>
      </c>
    </row>
    <row r="3372" spans="10:13" x14ac:dyDescent="0.6">
      <c r="J3372" s="311">
        <v>0</v>
      </c>
      <c r="K3372" s="546">
        <v>-4.0899999999999999E-2</v>
      </c>
      <c r="L3372" s="546">
        <v>-2.9399999999999999E-2</v>
      </c>
      <c r="M3372" s="546">
        <v>-1.2200000000000001E-2</v>
      </c>
    </row>
    <row r="3373" spans="10:13" x14ac:dyDescent="0.6">
      <c r="J3373" s="311">
        <v>0</v>
      </c>
      <c r="K3373" s="546">
        <v>-4.0899999999999999E-2</v>
      </c>
      <c r="L3373" s="546">
        <v>-2.9399999999999999E-2</v>
      </c>
      <c r="M3373" s="546">
        <v>-1.2200000000000001E-2</v>
      </c>
    </row>
    <row r="3374" spans="10:13" x14ac:dyDescent="0.6">
      <c r="J3374" s="311">
        <v>0</v>
      </c>
      <c r="K3374" s="546">
        <v>-4.0899999999999999E-2</v>
      </c>
      <c r="L3374" s="546">
        <v>-2.9399999999999999E-2</v>
      </c>
      <c r="M3374" s="546">
        <v>-1.2200000000000001E-2</v>
      </c>
    </row>
    <row r="3375" spans="10:13" x14ac:dyDescent="0.6">
      <c r="J3375" s="311">
        <v>0</v>
      </c>
      <c r="K3375" s="546">
        <v>-4.0899999999999999E-2</v>
      </c>
      <c r="L3375" s="546">
        <v>-2.9399999999999999E-2</v>
      </c>
      <c r="M3375" s="546">
        <v>-1.2200000000000001E-2</v>
      </c>
    </row>
    <row r="3376" spans="10:13" x14ac:dyDescent="0.6">
      <c r="J3376" s="311">
        <v>0</v>
      </c>
      <c r="K3376" s="546">
        <v>-4.0899999999999999E-2</v>
      </c>
      <c r="L3376" s="546">
        <v>-2.9399999999999999E-2</v>
      </c>
      <c r="M3376" s="546">
        <v>-1.2200000000000001E-2</v>
      </c>
    </row>
    <row r="3377" spans="10:13" x14ac:dyDescent="0.6">
      <c r="J3377" s="311">
        <v>0</v>
      </c>
      <c r="K3377" s="546">
        <v>-4.0899999999999999E-2</v>
      </c>
      <c r="L3377" s="546">
        <v>-2.9399999999999999E-2</v>
      </c>
      <c r="M3377" s="546">
        <v>-1.2200000000000001E-2</v>
      </c>
    </row>
    <row r="3378" spans="10:13" x14ac:dyDescent="0.6">
      <c r="J3378" s="311">
        <v>0</v>
      </c>
      <c r="K3378" s="546">
        <v>-4.0899999999999999E-2</v>
      </c>
      <c r="L3378" s="546">
        <v>-2.9399999999999999E-2</v>
      </c>
      <c r="M3378" s="546">
        <v>-1.2200000000000001E-2</v>
      </c>
    </row>
    <row r="3379" spans="10:13" x14ac:dyDescent="0.6">
      <c r="J3379" s="311">
        <v>0</v>
      </c>
      <c r="K3379" s="546">
        <v>-4.0899999999999999E-2</v>
      </c>
      <c r="L3379" s="546">
        <v>-2.9399999999999999E-2</v>
      </c>
      <c r="M3379" s="546">
        <v>-1.2200000000000001E-2</v>
      </c>
    </row>
    <row r="3380" spans="10:13" x14ac:dyDescent="0.6">
      <c r="J3380" s="311">
        <v>0</v>
      </c>
      <c r="K3380" s="546">
        <v>-4.0899999999999999E-2</v>
      </c>
      <c r="L3380" s="546">
        <v>-2.9399999999999999E-2</v>
      </c>
      <c r="M3380" s="546">
        <v>-1.2200000000000001E-2</v>
      </c>
    </row>
    <row r="3381" spans="10:13" x14ac:dyDescent="0.6">
      <c r="J3381" s="311">
        <v>0</v>
      </c>
      <c r="K3381" s="546">
        <v>-4.0899999999999999E-2</v>
      </c>
      <c r="L3381" s="546">
        <v>-2.9399999999999999E-2</v>
      </c>
      <c r="M3381" s="546">
        <v>-1.2200000000000001E-2</v>
      </c>
    </row>
    <row r="3382" spans="10:13" x14ac:dyDescent="0.6">
      <c r="J3382" s="311">
        <v>0</v>
      </c>
      <c r="K3382" s="546">
        <v>-4.0899999999999999E-2</v>
      </c>
      <c r="L3382" s="546">
        <v>-2.9399999999999999E-2</v>
      </c>
      <c r="M3382" s="546">
        <v>-1.2200000000000001E-2</v>
      </c>
    </row>
    <row r="3383" spans="10:13" x14ac:dyDescent="0.6">
      <c r="J3383" s="311">
        <v>0</v>
      </c>
      <c r="K3383" s="546">
        <v>-4.0899999999999999E-2</v>
      </c>
      <c r="L3383" s="546">
        <v>-2.9399999999999999E-2</v>
      </c>
      <c r="M3383" s="546">
        <v>-1.2200000000000001E-2</v>
      </c>
    </row>
    <row r="3384" spans="10:13" x14ac:dyDescent="0.6">
      <c r="J3384" s="311">
        <v>0</v>
      </c>
      <c r="K3384" s="546">
        <v>-4.0899999999999999E-2</v>
      </c>
      <c r="L3384" s="546">
        <v>-2.9399999999999999E-2</v>
      </c>
      <c r="M3384" s="546">
        <v>-1.2200000000000001E-2</v>
      </c>
    </row>
    <row r="3385" spans="10:13" x14ac:dyDescent="0.6">
      <c r="J3385" s="311">
        <v>0</v>
      </c>
      <c r="K3385" s="546">
        <v>-4.0899999999999999E-2</v>
      </c>
      <c r="L3385" s="546">
        <v>-2.9399999999999999E-2</v>
      </c>
      <c r="M3385" s="546">
        <v>-1.2200000000000001E-2</v>
      </c>
    </row>
    <row r="3386" spans="10:13" x14ac:dyDescent="0.6">
      <c r="J3386" s="311">
        <v>0</v>
      </c>
      <c r="K3386" s="546">
        <v>-4.0899999999999999E-2</v>
      </c>
      <c r="L3386" s="546">
        <v>-2.9399999999999999E-2</v>
      </c>
      <c r="M3386" s="546">
        <v>-1.2200000000000001E-2</v>
      </c>
    </row>
    <row r="3387" spans="10:13" x14ac:dyDescent="0.6">
      <c r="J3387" s="311">
        <v>0</v>
      </c>
      <c r="K3387" s="546">
        <v>-4.0899999999999999E-2</v>
      </c>
      <c r="L3387" s="546">
        <v>-2.9399999999999999E-2</v>
      </c>
      <c r="M3387" s="546">
        <v>-1.2200000000000001E-2</v>
      </c>
    </row>
    <row r="3388" spans="10:13" x14ac:dyDescent="0.6">
      <c r="J3388" s="311">
        <v>0</v>
      </c>
      <c r="K3388" s="546">
        <v>-4.0899999999999999E-2</v>
      </c>
      <c r="L3388" s="546">
        <v>-2.9399999999999999E-2</v>
      </c>
      <c r="M3388" s="546">
        <v>-1.2200000000000001E-2</v>
      </c>
    </row>
    <row r="3389" spans="10:13" x14ac:dyDescent="0.6">
      <c r="J3389" s="311">
        <v>0</v>
      </c>
      <c r="K3389" s="546">
        <v>-4.0899999999999999E-2</v>
      </c>
      <c r="L3389" s="546">
        <v>-2.9399999999999999E-2</v>
      </c>
      <c r="M3389" s="546">
        <v>-1.2200000000000001E-2</v>
      </c>
    </row>
    <row r="3390" spans="10:13" x14ac:dyDescent="0.6">
      <c r="J3390" s="311">
        <v>0</v>
      </c>
      <c r="K3390" s="546">
        <v>-4.0899999999999999E-2</v>
      </c>
      <c r="L3390" s="546">
        <v>-2.9399999999999999E-2</v>
      </c>
      <c r="M3390" s="546">
        <v>-1.2200000000000001E-2</v>
      </c>
    </row>
    <row r="3391" spans="10:13" x14ac:dyDescent="0.6">
      <c r="J3391" s="311">
        <v>0</v>
      </c>
      <c r="K3391" s="546">
        <v>-4.0899999999999999E-2</v>
      </c>
      <c r="L3391" s="546">
        <v>-2.9399999999999999E-2</v>
      </c>
      <c r="M3391" s="546">
        <v>-1.2200000000000001E-2</v>
      </c>
    </row>
    <row r="3392" spans="10:13" x14ac:dyDescent="0.6">
      <c r="J3392" s="311">
        <v>0</v>
      </c>
      <c r="K3392" s="546">
        <v>-4.0899999999999999E-2</v>
      </c>
      <c r="L3392" s="546">
        <v>-2.9399999999999999E-2</v>
      </c>
      <c r="M3392" s="546">
        <v>-1.2200000000000001E-2</v>
      </c>
    </row>
    <row r="3393" spans="10:13" x14ac:dyDescent="0.6">
      <c r="J3393" s="311">
        <v>0</v>
      </c>
      <c r="K3393" s="546">
        <v>-4.0899999999999999E-2</v>
      </c>
      <c r="L3393" s="546">
        <v>-2.9399999999999999E-2</v>
      </c>
      <c r="M3393" s="546">
        <v>-1.2200000000000001E-2</v>
      </c>
    </row>
    <row r="3394" spans="10:13" x14ac:dyDescent="0.6">
      <c r="J3394" s="311">
        <v>0</v>
      </c>
      <c r="K3394" s="546">
        <v>-4.0899999999999999E-2</v>
      </c>
      <c r="L3394" s="546">
        <v>-2.9399999999999999E-2</v>
      </c>
      <c r="M3394" s="546">
        <v>-1.2200000000000001E-2</v>
      </c>
    </row>
    <row r="3395" spans="10:13" x14ac:dyDescent="0.6">
      <c r="J3395" s="311">
        <v>0</v>
      </c>
      <c r="K3395" s="546">
        <v>-4.0899999999999999E-2</v>
      </c>
      <c r="L3395" s="546">
        <v>-2.9399999999999999E-2</v>
      </c>
      <c r="M3395" s="546">
        <v>-1.2200000000000001E-2</v>
      </c>
    </row>
    <row r="3396" spans="10:13" x14ac:dyDescent="0.6">
      <c r="J3396" s="311">
        <v>0</v>
      </c>
      <c r="K3396" s="546">
        <v>-4.0899999999999999E-2</v>
      </c>
      <c r="L3396" s="546">
        <v>-2.9399999999999999E-2</v>
      </c>
      <c r="M3396" s="546">
        <v>-1.2200000000000001E-2</v>
      </c>
    </row>
    <row r="3397" spans="10:13" x14ac:dyDescent="0.6">
      <c r="J3397" s="311">
        <v>0</v>
      </c>
      <c r="K3397" s="546">
        <v>-4.0899999999999999E-2</v>
      </c>
      <c r="L3397" s="546">
        <v>-2.9399999999999999E-2</v>
      </c>
      <c r="M3397" s="546">
        <v>-1.2200000000000001E-2</v>
      </c>
    </row>
    <row r="3398" spans="10:13" x14ac:dyDescent="0.6">
      <c r="J3398" s="311">
        <v>0</v>
      </c>
      <c r="K3398" s="546">
        <v>-4.0899999999999999E-2</v>
      </c>
      <c r="L3398" s="546">
        <v>-2.9399999999999999E-2</v>
      </c>
      <c r="M3398" s="546">
        <v>-1.2200000000000001E-2</v>
      </c>
    </row>
    <row r="3399" spans="10:13" x14ac:dyDescent="0.6">
      <c r="J3399" s="311">
        <v>0</v>
      </c>
      <c r="K3399" s="546">
        <v>-4.0899999999999999E-2</v>
      </c>
      <c r="L3399" s="546">
        <v>-2.9399999999999999E-2</v>
      </c>
      <c r="M3399" s="546">
        <v>-1.2200000000000001E-2</v>
      </c>
    </row>
    <row r="3400" spans="10:13" x14ac:dyDescent="0.6">
      <c r="J3400" s="311">
        <v>0</v>
      </c>
      <c r="K3400" s="546">
        <v>-4.0899999999999999E-2</v>
      </c>
      <c r="L3400" s="546">
        <v>-2.9399999999999999E-2</v>
      </c>
      <c r="M3400" s="546">
        <v>-1.2200000000000001E-2</v>
      </c>
    </row>
    <row r="3401" spans="10:13" x14ac:dyDescent="0.6">
      <c r="J3401" s="311">
        <v>0</v>
      </c>
      <c r="K3401" s="546">
        <v>-4.0899999999999999E-2</v>
      </c>
      <c r="L3401" s="546">
        <v>-2.9399999999999999E-2</v>
      </c>
      <c r="M3401" s="546">
        <v>-1.2200000000000001E-2</v>
      </c>
    </row>
    <row r="3402" spans="10:13" x14ac:dyDescent="0.6">
      <c r="J3402" s="311">
        <v>0</v>
      </c>
      <c r="K3402" s="546">
        <v>-4.0899999999999999E-2</v>
      </c>
      <c r="L3402" s="546">
        <v>-2.9399999999999999E-2</v>
      </c>
      <c r="M3402" s="546">
        <v>-1.2200000000000001E-2</v>
      </c>
    </row>
    <row r="3403" spans="10:13" x14ac:dyDescent="0.6">
      <c r="J3403" s="311">
        <v>0</v>
      </c>
      <c r="K3403" s="546">
        <v>-4.0899999999999999E-2</v>
      </c>
      <c r="L3403" s="546">
        <v>-2.9399999999999999E-2</v>
      </c>
      <c r="M3403" s="546">
        <v>-1.2200000000000001E-2</v>
      </c>
    </row>
    <row r="3404" spans="10:13" x14ac:dyDescent="0.6">
      <c r="J3404" s="311">
        <v>0</v>
      </c>
      <c r="K3404" s="546">
        <v>-4.0899999999999999E-2</v>
      </c>
      <c r="L3404" s="546">
        <v>-2.9399999999999999E-2</v>
      </c>
      <c r="M3404" s="546">
        <v>-1.2200000000000001E-2</v>
      </c>
    </row>
    <row r="3405" spans="10:13" x14ac:dyDescent="0.6">
      <c r="J3405" s="311">
        <v>0</v>
      </c>
      <c r="K3405" s="546">
        <v>-4.0899999999999999E-2</v>
      </c>
      <c r="L3405" s="546">
        <v>-2.9399999999999999E-2</v>
      </c>
      <c r="M3405" s="546">
        <v>-1.2200000000000001E-2</v>
      </c>
    </row>
    <row r="3406" spans="10:13" x14ac:dyDescent="0.6">
      <c r="J3406" s="311">
        <v>0</v>
      </c>
      <c r="K3406" s="546">
        <v>-4.0899999999999999E-2</v>
      </c>
      <c r="L3406" s="546">
        <v>-2.9399999999999999E-2</v>
      </c>
      <c r="M3406" s="546">
        <v>-1.2200000000000001E-2</v>
      </c>
    </row>
    <row r="3407" spans="10:13" x14ac:dyDescent="0.6">
      <c r="J3407" s="311">
        <v>0</v>
      </c>
      <c r="K3407" s="546">
        <v>-4.0899999999999999E-2</v>
      </c>
      <c r="L3407" s="546">
        <v>-2.9399999999999999E-2</v>
      </c>
      <c r="M3407" s="546">
        <v>-1.2200000000000001E-2</v>
      </c>
    </row>
    <row r="3408" spans="10:13" x14ac:dyDescent="0.6">
      <c r="J3408" s="311">
        <v>0</v>
      </c>
      <c r="K3408" s="546">
        <v>-4.0899999999999999E-2</v>
      </c>
      <c r="L3408" s="546">
        <v>-2.9399999999999999E-2</v>
      </c>
      <c r="M3408" s="546">
        <v>-1.2200000000000001E-2</v>
      </c>
    </row>
    <row r="3409" spans="10:13" x14ac:dyDescent="0.6">
      <c r="J3409" s="311">
        <v>0</v>
      </c>
      <c r="K3409" s="546">
        <v>-4.0899999999999999E-2</v>
      </c>
      <c r="L3409" s="546">
        <v>-2.9399999999999999E-2</v>
      </c>
      <c r="M3409" s="546">
        <v>-1.2200000000000001E-2</v>
      </c>
    </row>
    <row r="3410" spans="10:13" x14ac:dyDescent="0.6">
      <c r="J3410" s="311">
        <v>0</v>
      </c>
      <c r="K3410" s="546">
        <v>-4.0899999999999999E-2</v>
      </c>
      <c r="L3410" s="546">
        <v>-2.9399999999999999E-2</v>
      </c>
      <c r="M3410" s="546">
        <v>-1.2200000000000001E-2</v>
      </c>
    </row>
    <row r="3411" spans="10:13" x14ac:dyDescent="0.6">
      <c r="J3411" s="311">
        <v>0</v>
      </c>
      <c r="K3411" s="546">
        <v>-4.0899999999999999E-2</v>
      </c>
      <c r="L3411" s="546">
        <v>-2.9399999999999999E-2</v>
      </c>
      <c r="M3411" s="546">
        <v>-1.2200000000000001E-2</v>
      </c>
    </row>
    <row r="3412" spans="10:13" x14ac:dyDescent="0.6">
      <c r="J3412" s="311">
        <v>0</v>
      </c>
      <c r="K3412" s="546">
        <v>-4.0899999999999999E-2</v>
      </c>
      <c r="L3412" s="546">
        <v>-2.9399999999999999E-2</v>
      </c>
      <c r="M3412" s="546">
        <v>-1.2200000000000001E-2</v>
      </c>
    </row>
    <row r="3413" spans="10:13" x14ac:dyDescent="0.6">
      <c r="J3413" s="311">
        <v>0</v>
      </c>
      <c r="K3413" s="546">
        <v>-4.0899999999999999E-2</v>
      </c>
      <c r="L3413" s="546">
        <v>-2.9399999999999999E-2</v>
      </c>
      <c r="M3413" s="546">
        <v>-1.2200000000000001E-2</v>
      </c>
    </row>
    <row r="3414" spans="10:13" x14ac:dyDescent="0.6">
      <c r="J3414" s="311">
        <v>0</v>
      </c>
      <c r="K3414" s="546">
        <v>-4.0899999999999999E-2</v>
      </c>
      <c r="L3414" s="546">
        <v>-2.9399999999999999E-2</v>
      </c>
      <c r="M3414" s="546">
        <v>-1.2200000000000001E-2</v>
      </c>
    </row>
    <row r="3415" spans="10:13" x14ac:dyDescent="0.6">
      <c r="J3415" s="311">
        <v>0</v>
      </c>
      <c r="K3415" s="546">
        <v>-4.0899999999999999E-2</v>
      </c>
      <c r="L3415" s="546">
        <v>-2.9399999999999999E-2</v>
      </c>
      <c r="M3415" s="546">
        <v>-1.2200000000000001E-2</v>
      </c>
    </row>
    <row r="3416" spans="10:13" x14ac:dyDescent="0.6">
      <c r="J3416" s="311">
        <v>0</v>
      </c>
      <c r="K3416" s="546">
        <v>-4.0899999999999999E-2</v>
      </c>
      <c r="L3416" s="546">
        <v>-2.9399999999999999E-2</v>
      </c>
      <c r="M3416" s="546">
        <v>-1.2200000000000001E-2</v>
      </c>
    </row>
    <row r="3417" spans="10:13" x14ac:dyDescent="0.6">
      <c r="J3417" s="311">
        <v>0</v>
      </c>
      <c r="K3417" s="546">
        <v>-4.0899999999999999E-2</v>
      </c>
      <c r="L3417" s="546">
        <v>-2.9399999999999999E-2</v>
      </c>
      <c r="M3417" s="546">
        <v>-1.2200000000000001E-2</v>
      </c>
    </row>
    <row r="3418" spans="10:13" x14ac:dyDescent="0.6">
      <c r="J3418" s="311">
        <v>0</v>
      </c>
      <c r="K3418" s="546">
        <v>-4.0899999999999999E-2</v>
      </c>
      <c r="L3418" s="546">
        <v>-2.9399999999999999E-2</v>
      </c>
      <c r="M3418" s="546">
        <v>-1.2200000000000001E-2</v>
      </c>
    </row>
    <row r="3419" spans="10:13" x14ac:dyDescent="0.6">
      <c r="J3419" s="311">
        <v>0</v>
      </c>
      <c r="K3419" s="546">
        <v>-4.0899999999999999E-2</v>
      </c>
      <c r="L3419" s="546">
        <v>-2.9399999999999999E-2</v>
      </c>
      <c r="M3419" s="546">
        <v>-1.2200000000000001E-2</v>
      </c>
    </row>
    <row r="3420" spans="10:13" x14ac:dyDescent="0.6">
      <c r="J3420" s="311">
        <v>0</v>
      </c>
      <c r="K3420" s="546">
        <v>-4.0899999999999999E-2</v>
      </c>
      <c r="L3420" s="546">
        <v>-2.9399999999999999E-2</v>
      </c>
      <c r="M3420" s="546">
        <v>-1.2200000000000001E-2</v>
      </c>
    </row>
    <row r="3421" spans="10:13" x14ac:dyDescent="0.6">
      <c r="J3421" s="311">
        <v>0</v>
      </c>
      <c r="K3421" s="546">
        <v>-4.0899999999999999E-2</v>
      </c>
      <c r="L3421" s="546">
        <v>-2.9399999999999999E-2</v>
      </c>
      <c r="M3421" s="546">
        <v>-1.2200000000000001E-2</v>
      </c>
    </row>
    <row r="3422" spans="10:13" x14ac:dyDescent="0.6">
      <c r="J3422" s="311">
        <v>0</v>
      </c>
      <c r="K3422" s="546">
        <v>-4.0899999999999999E-2</v>
      </c>
      <c r="L3422" s="546">
        <v>-2.9399999999999999E-2</v>
      </c>
      <c r="M3422" s="546">
        <v>-1.2200000000000001E-2</v>
      </c>
    </row>
    <row r="3423" spans="10:13" x14ac:dyDescent="0.6">
      <c r="J3423" s="311">
        <v>0</v>
      </c>
      <c r="K3423" s="546">
        <v>-4.0899999999999999E-2</v>
      </c>
      <c r="L3423" s="546">
        <v>-2.9399999999999999E-2</v>
      </c>
      <c r="M3423" s="546">
        <v>-1.2200000000000001E-2</v>
      </c>
    </row>
    <row r="3424" spans="10:13" x14ac:dyDescent="0.6">
      <c r="J3424" s="311">
        <v>0</v>
      </c>
      <c r="K3424" s="546">
        <v>-4.0899999999999999E-2</v>
      </c>
      <c r="L3424" s="546">
        <v>-2.9399999999999999E-2</v>
      </c>
      <c r="M3424" s="546">
        <v>-1.2200000000000001E-2</v>
      </c>
    </row>
    <row r="3425" spans="10:13" x14ac:dyDescent="0.6">
      <c r="J3425" s="311">
        <v>0</v>
      </c>
      <c r="K3425" s="546">
        <v>-4.0899999999999999E-2</v>
      </c>
      <c r="L3425" s="546">
        <v>-2.9399999999999999E-2</v>
      </c>
      <c r="M3425" s="546">
        <v>-1.2200000000000001E-2</v>
      </c>
    </row>
    <row r="3426" spans="10:13" x14ac:dyDescent="0.6">
      <c r="J3426" s="311">
        <v>0</v>
      </c>
      <c r="K3426" s="546">
        <v>-4.0899999999999999E-2</v>
      </c>
      <c r="L3426" s="546">
        <v>-2.9399999999999999E-2</v>
      </c>
      <c r="M3426" s="546">
        <v>-1.2200000000000001E-2</v>
      </c>
    </row>
    <row r="3427" spans="10:13" x14ac:dyDescent="0.6">
      <c r="J3427" s="311">
        <v>0</v>
      </c>
      <c r="K3427" s="546">
        <v>-4.0899999999999999E-2</v>
      </c>
      <c r="L3427" s="546">
        <v>-2.9399999999999999E-2</v>
      </c>
      <c r="M3427" s="546">
        <v>-1.2200000000000001E-2</v>
      </c>
    </row>
    <row r="3428" spans="10:13" x14ac:dyDescent="0.6">
      <c r="J3428" s="311">
        <v>0</v>
      </c>
      <c r="K3428" s="546">
        <v>-4.0899999999999999E-2</v>
      </c>
      <c r="L3428" s="546">
        <v>-2.9399999999999999E-2</v>
      </c>
      <c r="M3428" s="546">
        <v>-1.2200000000000001E-2</v>
      </c>
    </row>
    <row r="3429" spans="10:13" x14ac:dyDescent="0.6">
      <c r="J3429" s="311">
        <v>0</v>
      </c>
      <c r="K3429" s="546">
        <v>-4.0899999999999999E-2</v>
      </c>
      <c r="L3429" s="546">
        <v>-2.9399999999999999E-2</v>
      </c>
      <c r="M3429" s="546">
        <v>-1.2200000000000001E-2</v>
      </c>
    </row>
    <row r="3430" spans="10:13" x14ac:dyDescent="0.6">
      <c r="J3430" s="311">
        <v>0</v>
      </c>
      <c r="K3430" s="546">
        <v>-4.0899999999999999E-2</v>
      </c>
      <c r="L3430" s="546">
        <v>-2.9399999999999999E-2</v>
      </c>
      <c r="M3430" s="546">
        <v>-1.2200000000000001E-2</v>
      </c>
    </row>
    <row r="3431" spans="10:13" x14ac:dyDescent="0.6">
      <c r="J3431" s="311">
        <v>0</v>
      </c>
      <c r="K3431" s="546">
        <v>-4.0899999999999999E-2</v>
      </c>
      <c r="L3431" s="546">
        <v>-2.9399999999999999E-2</v>
      </c>
      <c r="M3431" s="546">
        <v>-1.2200000000000001E-2</v>
      </c>
    </row>
    <row r="3432" spans="10:13" x14ac:dyDescent="0.6">
      <c r="J3432" s="311">
        <v>0</v>
      </c>
      <c r="K3432" s="546">
        <v>-4.0899999999999999E-2</v>
      </c>
      <c r="L3432" s="546">
        <v>-2.9399999999999999E-2</v>
      </c>
      <c r="M3432" s="546">
        <v>-1.2200000000000001E-2</v>
      </c>
    </row>
    <row r="3433" spans="10:13" x14ac:dyDescent="0.6">
      <c r="J3433" s="311">
        <v>0</v>
      </c>
      <c r="K3433" s="546">
        <v>-4.0899999999999999E-2</v>
      </c>
      <c r="L3433" s="546">
        <v>-2.9399999999999999E-2</v>
      </c>
      <c r="M3433" s="546">
        <v>-1.2200000000000001E-2</v>
      </c>
    </row>
    <row r="3434" spans="10:13" x14ac:dyDescent="0.6">
      <c r="J3434" s="311">
        <v>0</v>
      </c>
      <c r="K3434" s="546">
        <v>-4.0899999999999999E-2</v>
      </c>
      <c r="L3434" s="546">
        <v>-2.9399999999999999E-2</v>
      </c>
      <c r="M3434" s="546">
        <v>-1.2200000000000001E-2</v>
      </c>
    </row>
    <row r="3435" spans="10:13" x14ac:dyDescent="0.6">
      <c r="J3435" s="311">
        <v>0</v>
      </c>
      <c r="K3435" s="546">
        <v>-4.0899999999999999E-2</v>
      </c>
      <c r="L3435" s="546">
        <v>-2.9399999999999999E-2</v>
      </c>
      <c r="M3435" s="546">
        <v>-1.2200000000000001E-2</v>
      </c>
    </row>
    <row r="3436" spans="10:13" x14ac:dyDescent="0.6">
      <c r="J3436" s="311">
        <v>0</v>
      </c>
      <c r="K3436" s="546">
        <v>-4.0899999999999999E-2</v>
      </c>
      <c r="L3436" s="546">
        <v>-2.9399999999999999E-2</v>
      </c>
      <c r="M3436" s="546">
        <v>-1.2200000000000001E-2</v>
      </c>
    </row>
    <row r="3437" spans="10:13" x14ac:dyDescent="0.6">
      <c r="J3437" s="311">
        <v>0</v>
      </c>
      <c r="K3437" s="546">
        <v>-4.0899999999999999E-2</v>
      </c>
      <c r="L3437" s="546">
        <v>-2.9399999999999999E-2</v>
      </c>
      <c r="M3437" s="546">
        <v>-1.2200000000000001E-2</v>
      </c>
    </row>
    <row r="3438" spans="10:13" x14ac:dyDescent="0.6">
      <c r="J3438" s="311">
        <v>0</v>
      </c>
      <c r="K3438" s="546">
        <v>-4.0899999999999999E-2</v>
      </c>
      <c r="L3438" s="546">
        <v>-2.9399999999999999E-2</v>
      </c>
      <c r="M3438" s="546">
        <v>-1.2200000000000001E-2</v>
      </c>
    </row>
    <row r="3439" spans="10:13" x14ac:dyDescent="0.6">
      <c r="J3439" s="311">
        <v>0</v>
      </c>
      <c r="K3439" s="546">
        <v>-4.0899999999999999E-2</v>
      </c>
      <c r="L3439" s="546">
        <v>-2.9399999999999999E-2</v>
      </c>
      <c r="M3439" s="546">
        <v>-1.2200000000000001E-2</v>
      </c>
    </row>
    <row r="3440" spans="10:13" x14ac:dyDescent="0.6">
      <c r="J3440" s="311">
        <v>0</v>
      </c>
      <c r="K3440" s="546">
        <v>-4.0899999999999999E-2</v>
      </c>
      <c r="L3440" s="546">
        <v>-2.9399999999999999E-2</v>
      </c>
      <c r="M3440" s="546">
        <v>-1.2200000000000001E-2</v>
      </c>
    </row>
    <row r="3441" spans="10:13" x14ac:dyDescent="0.6">
      <c r="J3441" s="311">
        <v>0</v>
      </c>
      <c r="K3441" s="546">
        <v>-4.0899999999999999E-2</v>
      </c>
      <c r="L3441" s="546">
        <v>-2.9399999999999999E-2</v>
      </c>
      <c r="M3441" s="546">
        <v>-1.2200000000000001E-2</v>
      </c>
    </row>
    <row r="3442" spans="10:13" x14ac:dyDescent="0.6">
      <c r="J3442" s="311">
        <v>0</v>
      </c>
      <c r="K3442" s="546">
        <v>-4.0899999999999999E-2</v>
      </c>
      <c r="L3442" s="546">
        <v>-2.9399999999999999E-2</v>
      </c>
      <c r="M3442" s="546">
        <v>-1.2200000000000001E-2</v>
      </c>
    </row>
    <row r="3443" spans="10:13" x14ac:dyDescent="0.6">
      <c r="J3443" s="311">
        <v>0</v>
      </c>
      <c r="K3443" s="546">
        <v>-4.0899999999999999E-2</v>
      </c>
      <c r="L3443" s="546">
        <v>-2.9399999999999999E-2</v>
      </c>
      <c r="M3443" s="546">
        <v>-1.2200000000000001E-2</v>
      </c>
    </row>
    <row r="3444" spans="10:13" x14ac:dyDescent="0.6">
      <c r="J3444" s="311">
        <v>0</v>
      </c>
      <c r="K3444" s="546">
        <v>-4.0899999999999999E-2</v>
      </c>
      <c r="L3444" s="546">
        <v>-2.9399999999999999E-2</v>
      </c>
      <c r="M3444" s="546">
        <v>-1.2200000000000001E-2</v>
      </c>
    </row>
    <row r="3445" spans="10:13" x14ac:dyDescent="0.6">
      <c r="J3445" s="311">
        <v>0</v>
      </c>
      <c r="K3445" s="546">
        <v>-4.0899999999999999E-2</v>
      </c>
      <c r="L3445" s="546">
        <v>-2.9399999999999999E-2</v>
      </c>
      <c r="M3445" s="546">
        <v>-1.2200000000000001E-2</v>
      </c>
    </row>
    <row r="3446" spans="10:13" x14ac:dyDescent="0.6">
      <c r="J3446" s="311">
        <v>0</v>
      </c>
      <c r="K3446" s="546">
        <v>-4.0899999999999999E-2</v>
      </c>
      <c r="L3446" s="546">
        <v>-2.9399999999999999E-2</v>
      </c>
      <c r="M3446" s="546">
        <v>-1.2200000000000001E-2</v>
      </c>
    </row>
    <row r="3447" spans="10:13" x14ac:dyDescent="0.6">
      <c r="J3447" s="311">
        <v>0</v>
      </c>
      <c r="K3447" s="546">
        <v>-4.0899999999999999E-2</v>
      </c>
      <c r="L3447" s="546">
        <v>-2.9399999999999999E-2</v>
      </c>
      <c r="M3447" s="546">
        <v>-1.2200000000000001E-2</v>
      </c>
    </row>
    <row r="3448" spans="10:13" x14ac:dyDescent="0.6">
      <c r="J3448" s="311">
        <v>0</v>
      </c>
      <c r="K3448" s="546">
        <v>-4.0899999999999999E-2</v>
      </c>
      <c r="L3448" s="546">
        <v>-2.9399999999999999E-2</v>
      </c>
      <c r="M3448" s="546">
        <v>-1.2200000000000001E-2</v>
      </c>
    </row>
    <row r="3449" spans="10:13" x14ac:dyDescent="0.6">
      <c r="J3449" s="311">
        <v>0</v>
      </c>
      <c r="K3449" s="546">
        <v>-4.0899999999999999E-2</v>
      </c>
      <c r="L3449" s="546">
        <v>-2.9399999999999999E-2</v>
      </c>
      <c r="M3449" s="546">
        <v>-1.2200000000000001E-2</v>
      </c>
    </row>
    <row r="3450" spans="10:13" x14ac:dyDescent="0.6">
      <c r="J3450" s="311">
        <v>0</v>
      </c>
      <c r="K3450" s="546">
        <v>-4.0899999999999999E-2</v>
      </c>
      <c r="L3450" s="546">
        <v>-2.9399999999999999E-2</v>
      </c>
      <c r="M3450" s="546">
        <v>-1.2200000000000001E-2</v>
      </c>
    </row>
    <row r="3451" spans="10:13" x14ac:dyDescent="0.6">
      <c r="J3451" s="311">
        <v>0</v>
      </c>
      <c r="K3451" s="546">
        <v>-4.0899999999999999E-2</v>
      </c>
      <c r="L3451" s="546">
        <v>-2.9399999999999999E-2</v>
      </c>
      <c r="M3451" s="546">
        <v>-1.2200000000000001E-2</v>
      </c>
    </row>
    <row r="3452" spans="10:13" x14ac:dyDescent="0.6">
      <c r="J3452" s="311">
        <v>0</v>
      </c>
      <c r="K3452" s="546">
        <v>-4.0899999999999999E-2</v>
      </c>
      <c r="L3452" s="546">
        <v>-2.9399999999999999E-2</v>
      </c>
      <c r="M3452" s="546">
        <v>-1.2200000000000001E-2</v>
      </c>
    </row>
    <row r="3453" spans="10:13" x14ac:dyDescent="0.6">
      <c r="J3453" s="311">
        <v>0</v>
      </c>
      <c r="K3453" s="546">
        <v>-4.0899999999999999E-2</v>
      </c>
      <c r="L3453" s="546">
        <v>-2.9399999999999999E-2</v>
      </c>
      <c r="M3453" s="546">
        <v>-1.2200000000000001E-2</v>
      </c>
    </row>
    <row r="3454" spans="10:13" x14ac:dyDescent="0.6">
      <c r="J3454" s="311">
        <v>0</v>
      </c>
      <c r="K3454" s="546">
        <v>-4.0899999999999999E-2</v>
      </c>
      <c r="L3454" s="546">
        <v>-2.9399999999999999E-2</v>
      </c>
      <c r="M3454" s="546">
        <v>-1.2200000000000001E-2</v>
      </c>
    </row>
    <row r="3455" spans="10:13" x14ac:dyDescent="0.6">
      <c r="J3455" s="311">
        <v>0</v>
      </c>
      <c r="K3455" s="546">
        <v>-4.0899999999999999E-2</v>
      </c>
      <c r="L3455" s="546">
        <v>-2.9399999999999999E-2</v>
      </c>
      <c r="M3455" s="546">
        <v>-1.2200000000000001E-2</v>
      </c>
    </row>
    <row r="3456" spans="10:13" x14ac:dyDescent="0.6">
      <c r="J3456" s="311">
        <v>0</v>
      </c>
      <c r="K3456" s="546">
        <v>-4.0899999999999999E-2</v>
      </c>
      <c r="L3456" s="546">
        <v>-2.9399999999999999E-2</v>
      </c>
      <c r="M3456" s="546">
        <v>-1.2200000000000001E-2</v>
      </c>
    </row>
    <row r="3457" spans="10:13" x14ac:dyDescent="0.6">
      <c r="J3457" s="311">
        <v>0</v>
      </c>
      <c r="K3457" s="546">
        <v>-4.0899999999999999E-2</v>
      </c>
      <c r="L3457" s="546">
        <v>-2.9399999999999999E-2</v>
      </c>
      <c r="M3457" s="546">
        <v>-1.2200000000000001E-2</v>
      </c>
    </row>
    <row r="3458" spans="10:13" x14ac:dyDescent="0.6">
      <c r="J3458" s="311">
        <v>0</v>
      </c>
      <c r="K3458" s="546">
        <v>-4.0899999999999999E-2</v>
      </c>
      <c r="L3458" s="546">
        <v>-2.9399999999999999E-2</v>
      </c>
      <c r="M3458" s="546">
        <v>-1.2200000000000001E-2</v>
      </c>
    </row>
    <row r="3459" spans="10:13" x14ac:dyDescent="0.6">
      <c r="J3459" s="311">
        <v>0</v>
      </c>
      <c r="K3459" s="546">
        <v>-4.0899999999999999E-2</v>
      </c>
      <c r="L3459" s="546">
        <v>-2.9399999999999999E-2</v>
      </c>
      <c r="M3459" s="546">
        <v>-1.2200000000000001E-2</v>
      </c>
    </row>
    <row r="3460" spans="10:13" x14ac:dyDescent="0.6">
      <c r="J3460" s="311">
        <v>0</v>
      </c>
      <c r="K3460" s="546">
        <v>-4.0899999999999999E-2</v>
      </c>
      <c r="L3460" s="546">
        <v>-2.9399999999999999E-2</v>
      </c>
      <c r="M3460" s="546">
        <v>-1.2200000000000001E-2</v>
      </c>
    </row>
    <row r="3461" spans="10:13" x14ac:dyDescent="0.6">
      <c r="J3461" s="311">
        <v>0</v>
      </c>
      <c r="K3461" s="546">
        <v>-4.0899999999999999E-2</v>
      </c>
      <c r="L3461" s="546">
        <v>-2.9399999999999999E-2</v>
      </c>
      <c r="M3461" s="546">
        <v>-1.2200000000000001E-2</v>
      </c>
    </row>
    <row r="3462" spans="10:13" x14ac:dyDescent="0.6">
      <c r="J3462" s="311">
        <v>0</v>
      </c>
      <c r="K3462" s="546">
        <v>-4.0899999999999999E-2</v>
      </c>
      <c r="L3462" s="546">
        <v>-2.9399999999999999E-2</v>
      </c>
      <c r="M3462" s="546">
        <v>-1.2200000000000001E-2</v>
      </c>
    </row>
    <row r="3463" spans="10:13" x14ac:dyDescent="0.6">
      <c r="J3463" s="311">
        <v>0</v>
      </c>
      <c r="K3463" s="546">
        <v>-4.0899999999999999E-2</v>
      </c>
      <c r="L3463" s="546">
        <v>-2.9399999999999999E-2</v>
      </c>
      <c r="M3463" s="546">
        <v>-1.2200000000000001E-2</v>
      </c>
    </row>
    <row r="3464" spans="10:13" x14ac:dyDescent="0.6">
      <c r="J3464" s="311">
        <v>0</v>
      </c>
      <c r="K3464" s="546">
        <v>-4.0899999999999999E-2</v>
      </c>
      <c r="L3464" s="546">
        <v>-2.9399999999999999E-2</v>
      </c>
      <c r="M3464" s="546">
        <v>-1.2200000000000001E-2</v>
      </c>
    </row>
    <row r="3465" spans="10:13" x14ac:dyDescent="0.6">
      <c r="J3465" s="311">
        <v>0</v>
      </c>
      <c r="K3465" s="546">
        <v>-4.0899999999999999E-2</v>
      </c>
      <c r="L3465" s="546">
        <v>-2.9399999999999999E-2</v>
      </c>
      <c r="M3465" s="546">
        <v>-1.2200000000000001E-2</v>
      </c>
    </row>
    <row r="3466" spans="10:13" x14ac:dyDescent="0.6">
      <c r="J3466" s="311">
        <v>0</v>
      </c>
      <c r="K3466" s="546">
        <v>-4.0899999999999999E-2</v>
      </c>
      <c r="L3466" s="546">
        <v>-2.9399999999999999E-2</v>
      </c>
      <c r="M3466" s="546">
        <v>-1.2200000000000001E-2</v>
      </c>
    </row>
    <row r="3467" spans="10:13" x14ac:dyDescent="0.6">
      <c r="J3467" s="311">
        <v>0</v>
      </c>
      <c r="K3467" s="546">
        <v>-4.0899999999999999E-2</v>
      </c>
      <c r="L3467" s="546">
        <v>-2.9399999999999999E-2</v>
      </c>
      <c r="M3467" s="546">
        <v>-1.2200000000000001E-2</v>
      </c>
    </row>
    <row r="3468" spans="10:13" x14ac:dyDescent="0.6">
      <c r="J3468" s="311">
        <v>0</v>
      </c>
      <c r="K3468" s="546">
        <v>-4.0899999999999999E-2</v>
      </c>
      <c r="L3468" s="546">
        <v>-2.9399999999999999E-2</v>
      </c>
      <c r="M3468" s="546">
        <v>-1.2200000000000001E-2</v>
      </c>
    </row>
    <row r="3469" spans="10:13" x14ac:dyDescent="0.6">
      <c r="J3469" s="311">
        <v>0</v>
      </c>
      <c r="K3469" s="546">
        <v>-4.0899999999999999E-2</v>
      </c>
      <c r="L3469" s="546">
        <v>-2.9399999999999999E-2</v>
      </c>
      <c r="M3469" s="546">
        <v>-1.2200000000000001E-2</v>
      </c>
    </row>
    <row r="3470" spans="10:13" x14ac:dyDescent="0.6">
      <c r="J3470" s="311">
        <v>0</v>
      </c>
      <c r="K3470" s="546">
        <v>-4.0899999999999999E-2</v>
      </c>
      <c r="L3470" s="546">
        <v>-2.9399999999999999E-2</v>
      </c>
      <c r="M3470" s="546">
        <v>-1.2200000000000001E-2</v>
      </c>
    </row>
    <row r="3471" spans="10:13" x14ac:dyDescent="0.6">
      <c r="J3471" s="311">
        <v>0</v>
      </c>
      <c r="K3471" s="546">
        <v>-4.0899999999999999E-2</v>
      </c>
      <c r="L3471" s="546">
        <v>-2.9399999999999999E-2</v>
      </c>
      <c r="M3471" s="546">
        <v>-1.2200000000000001E-2</v>
      </c>
    </row>
    <row r="3472" spans="10:13" x14ac:dyDescent="0.6">
      <c r="J3472" s="311">
        <v>0</v>
      </c>
      <c r="K3472" s="546">
        <v>-4.0899999999999999E-2</v>
      </c>
      <c r="L3472" s="546">
        <v>-2.9399999999999999E-2</v>
      </c>
      <c r="M3472" s="546">
        <v>-1.2200000000000001E-2</v>
      </c>
    </row>
    <row r="3473" spans="10:13" x14ac:dyDescent="0.6">
      <c r="J3473" s="311">
        <v>0</v>
      </c>
      <c r="K3473" s="546">
        <v>-4.0899999999999999E-2</v>
      </c>
      <c r="L3473" s="546">
        <v>-2.9399999999999999E-2</v>
      </c>
      <c r="M3473" s="546">
        <v>-1.2200000000000001E-2</v>
      </c>
    </row>
    <row r="3474" spans="10:13" x14ac:dyDescent="0.6">
      <c r="J3474" s="311">
        <v>0</v>
      </c>
      <c r="K3474" s="546">
        <v>-4.0899999999999999E-2</v>
      </c>
      <c r="L3474" s="546">
        <v>-2.9399999999999999E-2</v>
      </c>
      <c r="M3474" s="546">
        <v>-1.2200000000000001E-2</v>
      </c>
    </row>
    <row r="3475" spans="10:13" x14ac:dyDescent="0.6">
      <c r="J3475" s="311">
        <v>0</v>
      </c>
      <c r="K3475" s="546">
        <v>-4.0899999999999999E-2</v>
      </c>
      <c r="L3475" s="546">
        <v>-2.9399999999999999E-2</v>
      </c>
      <c r="M3475" s="546">
        <v>-1.2200000000000001E-2</v>
      </c>
    </row>
    <row r="3476" spans="10:13" x14ac:dyDescent="0.6">
      <c r="J3476" s="311">
        <v>0</v>
      </c>
      <c r="K3476" s="546">
        <v>-4.0899999999999999E-2</v>
      </c>
      <c r="L3476" s="546">
        <v>-2.9399999999999999E-2</v>
      </c>
      <c r="M3476" s="546">
        <v>-1.2200000000000001E-2</v>
      </c>
    </row>
    <row r="3477" spans="10:13" x14ac:dyDescent="0.6">
      <c r="J3477" s="311">
        <v>0</v>
      </c>
      <c r="K3477" s="546">
        <v>-4.0899999999999999E-2</v>
      </c>
      <c r="L3477" s="546">
        <v>-2.9399999999999999E-2</v>
      </c>
      <c r="M3477" s="546">
        <v>-1.2200000000000001E-2</v>
      </c>
    </row>
    <row r="3478" spans="10:13" x14ac:dyDescent="0.6">
      <c r="J3478" s="311">
        <v>0</v>
      </c>
      <c r="K3478" s="546">
        <v>-4.0899999999999999E-2</v>
      </c>
      <c r="L3478" s="546">
        <v>-2.9399999999999999E-2</v>
      </c>
      <c r="M3478" s="546">
        <v>-1.2200000000000001E-2</v>
      </c>
    </row>
    <row r="3479" spans="10:13" x14ac:dyDescent="0.6">
      <c r="J3479" s="311">
        <v>0</v>
      </c>
      <c r="K3479" s="546">
        <v>-4.0899999999999999E-2</v>
      </c>
      <c r="L3479" s="546">
        <v>-2.9399999999999999E-2</v>
      </c>
      <c r="M3479" s="546">
        <v>-1.2200000000000001E-2</v>
      </c>
    </row>
    <row r="3480" spans="10:13" x14ac:dyDescent="0.6">
      <c r="J3480" s="311">
        <v>0</v>
      </c>
      <c r="K3480" s="546">
        <v>-4.0899999999999999E-2</v>
      </c>
      <c r="L3480" s="546">
        <v>-2.9399999999999999E-2</v>
      </c>
      <c r="M3480" s="546">
        <v>-1.2200000000000001E-2</v>
      </c>
    </row>
    <row r="3481" spans="10:13" x14ac:dyDescent="0.6">
      <c r="J3481" s="311">
        <v>0</v>
      </c>
      <c r="K3481" s="546">
        <v>-4.0899999999999999E-2</v>
      </c>
      <c r="L3481" s="546">
        <v>-2.9399999999999999E-2</v>
      </c>
      <c r="M3481" s="546">
        <v>-1.2200000000000001E-2</v>
      </c>
    </row>
    <row r="3482" spans="10:13" x14ac:dyDescent="0.6">
      <c r="J3482" s="311">
        <v>0</v>
      </c>
      <c r="K3482" s="546">
        <v>-4.0899999999999999E-2</v>
      </c>
      <c r="L3482" s="546">
        <v>-2.9399999999999999E-2</v>
      </c>
      <c r="M3482" s="546">
        <v>-1.2200000000000001E-2</v>
      </c>
    </row>
    <row r="3483" spans="10:13" x14ac:dyDescent="0.6">
      <c r="J3483" s="311">
        <v>0</v>
      </c>
      <c r="K3483" s="546">
        <v>-4.0899999999999999E-2</v>
      </c>
      <c r="L3483" s="546">
        <v>-2.9399999999999999E-2</v>
      </c>
      <c r="M3483" s="546">
        <v>-1.2200000000000001E-2</v>
      </c>
    </row>
    <row r="3484" spans="10:13" x14ac:dyDescent="0.6">
      <c r="J3484" s="311">
        <v>0</v>
      </c>
      <c r="K3484" s="546">
        <v>-4.0899999999999999E-2</v>
      </c>
      <c r="L3484" s="546">
        <v>-2.9399999999999999E-2</v>
      </c>
      <c r="M3484" s="546">
        <v>-1.2200000000000001E-2</v>
      </c>
    </row>
    <row r="3485" spans="10:13" x14ac:dyDescent="0.6">
      <c r="J3485" s="311">
        <v>0</v>
      </c>
      <c r="K3485" s="546">
        <v>-4.0899999999999999E-2</v>
      </c>
      <c r="L3485" s="546">
        <v>-2.9399999999999999E-2</v>
      </c>
      <c r="M3485" s="546">
        <v>-1.2200000000000001E-2</v>
      </c>
    </row>
    <row r="3486" spans="10:13" x14ac:dyDescent="0.6">
      <c r="J3486" s="311">
        <v>0</v>
      </c>
      <c r="K3486" s="546">
        <v>-4.0899999999999999E-2</v>
      </c>
      <c r="L3486" s="546">
        <v>-2.9399999999999999E-2</v>
      </c>
      <c r="M3486" s="546">
        <v>-1.2200000000000001E-2</v>
      </c>
    </row>
    <row r="3487" spans="10:13" x14ac:dyDescent="0.6">
      <c r="J3487" s="311">
        <v>0</v>
      </c>
      <c r="K3487" s="546">
        <v>-4.0899999999999999E-2</v>
      </c>
      <c r="L3487" s="546">
        <v>-2.9399999999999999E-2</v>
      </c>
      <c r="M3487" s="546">
        <v>-1.2200000000000001E-2</v>
      </c>
    </row>
    <row r="3488" spans="10:13" x14ac:dyDescent="0.6">
      <c r="J3488" s="311">
        <v>0</v>
      </c>
      <c r="K3488" s="546">
        <v>-4.0899999999999999E-2</v>
      </c>
      <c r="L3488" s="546">
        <v>-2.9399999999999999E-2</v>
      </c>
      <c r="M3488" s="546">
        <v>-1.2200000000000001E-2</v>
      </c>
    </row>
    <row r="3489" spans="10:13" x14ac:dyDescent="0.6">
      <c r="J3489" s="311">
        <v>0</v>
      </c>
      <c r="K3489" s="546">
        <v>-4.0899999999999999E-2</v>
      </c>
      <c r="L3489" s="546">
        <v>-2.9399999999999999E-2</v>
      </c>
      <c r="M3489" s="546">
        <v>-1.2200000000000001E-2</v>
      </c>
    </row>
    <row r="3490" spans="10:13" x14ac:dyDescent="0.6">
      <c r="J3490" s="311">
        <v>0</v>
      </c>
      <c r="K3490" s="546">
        <v>-4.0899999999999999E-2</v>
      </c>
      <c r="L3490" s="546">
        <v>-2.9399999999999999E-2</v>
      </c>
      <c r="M3490" s="546">
        <v>-1.2200000000000001E-2</v>
      </c>
    </row>
    <row r="3491" spans="10:13" x14ac:dyDescent="0.6">
      <c r="J3491" s="311">
        <v>0</v>
      </c>
      <c r="K3491" s="546">
        <v>-4.0899999999999999E-2</v>
      </c>
      <c r="L3491" s="546">
        <v>-2.9399999999999999E-2</v>
      </c>
      <c r="M3491" s="546">
        <v>-1.2200000000000001E-2</v>
      </c>
    </row>
    <row r="3492" spans="10:13" x14ac:dyDescent="0.6">
      <c r="J3492" s="311">
        <v>0</v>
      </c>
      <c r="K3492" s="546">
        <v>-4.0899999999999999E-2</v>
      </c>
      <c r="L3492" s="546">
        <v>-2.9399999999999999E-2</v>
      </c>
      <c r="M3492" s="546">
        <v>-1.2200000000000001E-2</v>
      </c>
    </row>
    <row r="3493" spans="10:13" x14ac:dyDescent="0.6">
      <c r="J3493" s="311">
        <v>0</v>
      </c>
      <c r="K3493" s="546">
        <v>-4.0899999999999999E-2</v>
      </c>
      <c r="L3493" s="546">
        <v>-2.9399999999999999E-2</v>
      </c>
      <c r="M3493" s="546">
        <v>-1.2200000000000001E-2</v>
      </c>
    </row>
    <row r="3494" spans="10:13" x14ac:dyDescent="0.6">
      <c r="J3494" s="311">
        <v>0</v>
      </c>
      <c r="K3494" s="546">
        <v>-4.0899999999999999E-2</v>
      </c>
      <c r="L3494" s="546">
        <v>-2.9399999999999999E-2</v>
      </c>
      <c r="M3494" s="546">
        <v>-1.2200000000000001E-2</v>
      </c>
    </row>
    <row r="3495" spans="10:13" x14ac:dyDescent="0.6">
      <c r="J3495" s="311">
        <v>0</v>
      </c>
      <c r="K3495" s="546">
        <v>-4.0899999999999999E-2</v>
      </c>
      <c r="L3495" s="546">
        <v>-2.9399999999999999E-2</v>
      </c>
      <c r="M3495" s="546">
        <v>-1.2200000000000001E-2</v>
      </c>
    </row>
    <row r="3496" spans="10:13" x14ac:dyDescent="0.6">
      <c r="J3496" s="311">
        <v>0</v>
      </c>
      <c r="K3496" s="546">
        <v>-4.0899999999999999E-2</v>
      </c>
      <c r="L3496" s="546">
        <v>-2.9399999999999999E-2</v>
      </c>
      <c r="M3496" s="546">
        <v>-1.2200000000000001E-2</v>
      </c>
    </row>
    <row r="3497" spans="10:13" x14ac:dyDescent="0.6">
      <c r="J3497" s="311">
        <v>0</v>
      </c>
      <c r="K3497" s="546">
        <v>-4.0899999999999999E-2</v>
      </c>
      <c r="L3497" s="546">
        <v>-2.9399999999999999E-2</v>
      </c>
      <c r="M3497" s="546">
        <v>-1.2200000000000001E-2</v>
      </c>
    </row>
    <row r="3498" spans="10:13" x14ac:dyDescent="0.6">
      <c r="J3498" s="311">
        <v>0</v>
      </c>
      <c r="K3498" s="546">
        <v>-4.0899999999999999E-2</v>
      </c>
      <c r="L3498" s="546">
        <v>-2.9399999999999999E-2</v>
      </c>
      <c r="M3498" s="546">
        <v>-1.2200000000000001E-2</v>
      </c>
    </row>
    <row r="3499" spans="10:13" x14ac:dyDescent="0.6">
      <c r="J3499" s="311">
        <v>0</v>
      </c>
      <c r="K3499" s="546">
        <v>-4.0899999999999999E-2</v>
      </c>
      <c r="L3499" s="546">
        <v>-2.9399999999999999E-2</v>
      </c>
      <c r="M3499" s="546">
        <v>-1.2200000000000001E-2</v>
      </c>
    </row>
    <row r="3500" spans="10:13" x14ac:dyDescent="0.6">
      <c r="J3500" s="311">
        <v>0</v>
      </c>
      <c r="K3500" s="546">
        <v>-4.0899999999999999E-2</v>
      </c>
      <c r="L3500" s="546">
        <v>-2.9399999999999999E-2</v>
      </c>
      <c r="M3500" s="546">
        <v>-1.2200000000000001E-2</v>
      </c>
    </row>
    <row r="3501" spans="10:13" x14ac:dyDescent="0.6">
      <c r="J3501" s="311">
        <v>0</v>
      </c>
      <c r="K3501" s="546">
        <v>-4.0899999999999999E-2</v>
      </c>
      <c r="L3501" s="546">
        <v>-2.9399999999999999E-2</v>
      </c>
      <c r="M3501" s="546">
        <v>-1.2200000000000001E-2</v>
      </c>
    </row>
    <row r="3502" spans="10:13" x14ac:dyDescent="0.6">
      <c r="J3502" s="311">
        <v>0</v>
      </c>
      <c r="K3502" s="546">
        <v>-4.0899999999999999E-2</v>
      </c>
      <c r="L3502" s="546">
        <v>-2.9399999999999999E-2</v>
      </c>
      <c r="M3502" s="546">
        <v>-1.2200000000000001E-2</v>
      </c>
    </row>
    <row r="3503" spans="10:13" x14ac:dyDescent="0.6">
      <c r="J3503" s="311">
        <v>0</v>
      </c>
      <c r="K3503" s="546">
        <v>-4.0899999999999999E-2</v>
      </c>
      <c r="L3503" s="546">
        <v>-2.9399999999999999E-2</v>
      </c>
      <c r="M3503" s="546">
        <v>-1.2200000000000001E-2</v>
      </c>
    </row>
    <row r="3504" spans="10:13" x14ac:dyDescent="0.6">
      <c r="J3504" s="311">
        <v>0</v>
      </c>
      <c r="K3504" s="546">
        <v>-4.0899999999999999E-2</v>
      </c>
      <c r="L3504" s="546">
        <v>-2.9399999999999999E-2</v>
      </c>
      <c r="M3504" s="546">
        <v>-1.2200000000000001E-2</v>
      </c>
    </row>
    <row r="3505" spans="10:13" x14ac:dyDescent="0.6">
      <c r="J3505" s="311">
        <v>0</v>
      </c>
      <c r="K3505" s="546">
        <v>-4.0899999999999999E-2</v>
      </c>
      <c r="L3505" s="546">
        <v>-2.9399999999999999E-2</v>
      </c>
      <c r="M3505" s="546">
        <v>-1.2200000000000001E-2</v>
      </c>
    </row>
    <row r="3506" spans="10:13" x14ac:dyDescent="0.6">
      <c r="J3506" s="311">
        <v>0</v>
      </c>
      <c r="K3506" s="546">
        <v>-4.0899999999999999E-2</v>
      </c>
      <c r="L3506" s="546">
        <v>-2.9399999999999999E-2</v>
      </c>
      <c r="M3506" s="546">
        <v>-1.2200000000000001E-2</v>
      </c>
    </row>
    <row r="3507" spans="10:13" x14ac:dyDescent="0.6">
      <c r="J3507" s="311">
        <v>0</v>
      </c>
      <c r="K3507" s="546">
        <v>-4.0899999999999999E-2</v>
      </c>
      <c r="L3507" s="546">
        <v>-2.9399999999999999E-2</v>
      </c>
      <c r="M3507" s="546">
        <v>-1.2200000000000001E-2</v>
      </c>
    </row>
    <row r="3508" spans="10:13" x14ac:dyDescent="0.6">
      <c r="J3508" s="311">
        <v>0</v>
      </c>
      <c r="K3508" s="546">
        <v>-4.0899999999999999E-2</v>
      </c>
      <c r="L3508" s="546">
        <v>-2.9399999999999999E-2</v>
      </c>
      <c r="M3508" s="546">
        <v>-1.2200000000000001E-2</v>
      </c>
    </row>
    <row r="3509" spans="10:13" x14ac:dyDescent="0.6">
      <c r="J3509" s="311">
        <v>0</v>
      </c>
      <c r="K3509" s="546">
        <v>-4.0899999999999999E-2</v>
      </c>
      <c r="L3509" s="546">
        <v>-2.9399999999999999E-2</v>
      </c>
      <c r="M3509" s="546">
        <v>-1.2200000000000001E-2</v>
      </c>
    </row>
    <row r="3510" spans="10:13" x14ac:dyDescent="0.6">
      <c r="J3510" s="311">
        <v>0</v>
      </c>
      <c r="K3510" s="546">
        <v>-4.0899999999999999E-2</v>
      </c>
      <c r="L3510" s="546">
        <v>-2.9399999999999999E-2</v>
      </c>
      <c r="M3510" s="546">
        <v>-1.2200000000000001E-2</v>
      </c>
    </row>
    <row r="3511" spans="10:13" x14ac:dyDescent="0.6">
      <c r="J3511" s="311">
        <v>0</v>
      </c>
      <c r="K3511" s="546">
        <v>-4.0899999999999999E-2</v>
      </c>
      <c r="L3511" s="546">
        <v>-2.9399999999999999E-2</v>
      </c>
      <c r="M3511" s="546">
        <v>-1.2200000000000001E-2</v>
      </c>
    </row>
    <row r="3512" spans="10:13" x14ac:dyDescent="0.6">
      <c r="J3512" s="311">
        <v>0</v>
      </c>
      <c r="K3512" s="546">
        <v>-4.0899999999999999E-2</v>
      </c>
      <c r="L3512" s="546">
        <v>-2.9399999999999999E-2</v>
      </c>
      <c r="M3512" s="546">
        <v>-1.2200000000000001E-2</v>
      </c>
    </row>
    <row r="3513" spans="10:13" x14ac:dyDescent="0.6">
      <c r="J3513" s="311">
        <v>0</v>
      </c>
      <c r="K3513" s="546">
        <v>-4.0899999999999999E-2</v>
      </c>
      <c r="L3513" s="546">
        <v>-2.9399999999999999E-2</v>
      </c>
      <c r="M3513" s="546">
        <v>-1.2200000000000001E-2</v>
      </c>
    </row>
    <row r="3514" spans="10:13" x14ac:dyDescent="0.6">
      <c r="J3514" s="311">
        <v>0</v>
      </c>
      <c r="K3514" s="546">
        <v>-4.0899999999999999E-2</v>
      </c>
      <c r="L3514" s="546">
        <v>-2.9399999999999999E-2</v>
      </c>
      <c r="M3514" s="546">
        <v>-1.2200000000000001E-2</v>
      </c>
    </row>
    <row r="3515" spans="10:13" x14ac:dyDescent="0.6">
      <c r="J3515" s="311">
        <v>0</v>
      </c>
      <c r="K3515" s="546">
        <v>-4.0899999999999999E-2</v>
      </c>
      <c r="L3515" s="546">
        <v>-2.9399999999999999E-2</v>
      </c>
      <c r="M3515" s="546">
        <v>-1.2200000000000001E-2</v>
      </c>
    </row>
    <row r="3516" spans="10:13" x14ac:dyDescent="0.6">
      <c r="J3516" s="311">
        <v>0</v>
      </c>
      <c r="K3516" s="546">
        <v>-4.0899999999999999E-2</v>
      </c>
      <c r="L3516" s="546">
        <v>-2.9399999999999999E-2</v>
      </c>
      <c r="M3516" s="546">
        <v>-1.2200000000000001E-2</v>
      </c>
    </row>
    <row r="3517" spans="10:13" x14ac:dyDescent="0.6">
      <c r="J3517" s="311">
        <v>0</v>
      </c>
      <c r="K3517" s="546">
        <v>-4.0899999999999999E-2</v>
      </c>
      <c r="L3517" s="546">
        <v>-2.9399999999999999E-2</v>
      </c>
      <c r="M3517" s="546">
        <v>-1.2200000000000001E-2</v>
      </c>
    </row>
    <row r="3518" spans="10:13" x14ac:dyDescent="0.6">
      <c r="J3518" s="311">
        <v>0</v>
      </c>
      <c r="K3518" s="546">
        <v>-4.0899999999999999E-2</v>
      </c>
      <c r="L3518" s="546">
        <v>-2.9399999999999999E-2</v>
      </c>
      <c r="M3518" s="546">
        <v>-1.2200000000000001E-2</v>
      </c>
    </row>
    <row r="3519" spans="10:13" x14ac:dyDescent="0.6">
      <c r="J3519" s="311">
        <v>0</v>
      </c>
      <c r="K3519" s="546">
        <v>-4.0899999999999999E-2</v>
      </c>
      <c r="L3519" s="546">
        <v>-2.9399999999999999E-2</v>
      </c>
      <c r="M3519" s="546">
        <v>-1.2200000000000001E-2</v>
      </c>
    </row>
    <row r="3520" spans="10:13" x14ac:dyDescent="0.6">
      <c r="J3520" s="311">
        <v>0</v>
      </c>
      <c r="K3520" s="546">
        <v>-4.0899999999999999E-2</v>
      </c>
      <c r="L3520" s="546">
        <v>-2.9399999999999999E-2</v>
      </c>
      <c r="M3520" s="546">
        <v>-1.2200000000000001E-2</v>
      </c>
    </row>
    <row r="3521" spans="10:13" x14ac:dyDescent="0.6">
      <c r="J3521" s="311">
        <v>0</v>
      </c>
      <c r="K3521" s="546">
        <v>-4.0899999999999999E-2</v>
      </c>
      <c r="L3521" s="546">
        <v>-2.9399999999999999E-2</v>
      </c>
      <c r="M3521" s="546">
        <v>-1.2200000000000001E-2</v>
      </c>
    </row>
    <row r="3522" spans="10:13" x14ac:dyDescent="0.6">
      <c r="J3522" s="311">
        <v>0</v>
      </c>
      <c r="K3522" s="546">
        <v>-4.0899999999999999E-2</v>
      </c>
      <c r="L3522" s="546">
        <v>-2.9399999999999999E-2</v>
      </c>
      <c r="M3522" s="546">
        <v>-1.2200000000000001E-2</v>
      </c>
    </row>
    <row r="3523" spans="10:13" x14ac:dyDescent="0.6">
      <c r="J3523" s="311">
        <v>0</v>
      </c>
      <c r="K3523" s="546">
        <v>-4.0899999999999999E-2</v>
      </c>
      <c r="L3523" s="546">
        <v>-2.9399999999999999E-2</v>
      </c>
      <c r="M3523" s="546">
        <v>-1.2200000000000001E-2</v>
      </c>
    </row>
    <row r="3524" spans="10:13" x14ac:dyDescent="0.6">
      <c r="J3524" s="311">
        <v>0</v>
      </c>
      <c r="K3524" s="546">
        <v>-4.0899999999999999E-2</v>
      </c>
      <c r="L3524" s="546">
        <v>-2.9399999999999999E-2</v>
      </c>
      <c r="M3524" s="546">
        <v>-1.2200000000000001E-2</v>
      </c>
    </row>
    <row r="3525" spans="10:13" x14ac:dyDescent="0.6">
      <c r="J3525" s="311">
        <v>0</v>
      </c>
      <c r="K3525" s="546">
        <v>-4.0899999999999999E-2</v>
      </c>
      <c r="L3525" s="546">
        <v>-2.9399999999999999E-2</v>
      </c>
      <c r="M3525" s="546">
        <v>-1.2200000000000001E-2</v>
      </c>
    </row>
    <row r="3526" spans="10:13" x14ac:dyDescent="0.6">
      <c r="J3526" s="311">
        <v>0</v>
      </c>
      <c r="K3526" s="546">
        <v>-4.0899999999999999E-2</v>
      </c>
      <c r="L3526" s="546">
        <v>-2.9399999999999999E-2</v>
      </c>
      <c r="M3526" s="546">
        <v>-1.2200000000000001E-2</v>
      </c>
    </row>
    <row r="3527" spans="10:13" x14ac:dyDescent="0.6">
      <c r="J3527" s="311">
        <v>0</v>
      </c>
      <c r="K3527" s="546">
        <v>-4.0899999999999999E-2</v>
      </c>
      <c r="L3527" s="546">
        <v>-2.9399999999999999E-2</v>
      </c>
      <c r="M3527" s="546">
        <v>-1.2200000000000001E-2</v>
      </c>
    </row>
    <row r="3528" spans="10:13" x14ac:dyDescent="0.6">
      <c r="J3528" s="311">
        <v>0</v>
      </c>
      <c r="K3528" s="546">
        <v>-4.0899999999999999E-2</v>
      </c>
      <c r="L3528" s="546">
        <v>-2.9399999999999999E-2</v>
      </c>
      <c r="M3528" s="546">
        <v>-1.2200000000000001E-2</v>
      </c>
    </row>
    <row r="3529" spans="10:13" x14ac:dyDescent="0.6">
      <c r="J3529" s="311">
        <v>0</v>
      </c>
      <c r="K3529" s="546">
        <v>-4.0899999999999999E-2</v>
      </c>
      <c r="L3529" s="546">
        <v>-2.9399999999999999E-2</v>
      </c>
      <c r="M3529" s="546">
        <v>-1.2200000000000001E-2</v>
      </c>
    </row>
    <row r="3530" spans="10:13" x14ac:dyDescent="0.6">
      <c r="J3530" s="311">
        <v>0</v>
      </c>
      <c r="K3530" s="546">
        <v>-4.0899999999999999E-2</v>
      </c>
      <c r="L3530" s="546">
        <v>-2.9399999999999999E-2</v>
      </c>
      <c r="M3530" s="546">
        <v>-1.2200000000000001E-2</v>
      </c>
    </row>
    <row r="3531" spans="10:13" x14ac:dyDescent="0.6">
      <c r="J3531" s="311">
        <v>0</v>
      </c>
      <c r="K3531" s="546">
        <v>-4.0899999999999999E-2</v>
      </c>
      <c r="L3531" s="546">
        <v>-2.9399999999999999E-2</v>
      </c>
      <c r="M3531" s="546">
        <v>-1.2200000000000001E-2</v>
      </c>
    </row>
    <row r="3532" spans="10:13" x14ac:dyDescent="0.6">
      <c r="J3532" s="311">
        <v>0</v>
      </c>
      <c r="K3532" s="546">
        <v>-4.0899999999999999E-2</v>
      </c>
      <c r="L3532" s="546">
        <v>-2.9399999999999999E-2</v>
      </c>
      <c r="M3532" s="546">
        <v>-1.2200000000000001E-2</v>
      </c>
    </row>
    <row r="3533" spans="10:13" x14ac:dyDescent="0.6">
      <c r="J3533" s="311">
        <v>0</v>
      </c>
      <c r="K3533" s="546">
        <v>-4.0899999999999999E-2</v>
      </c>
      <c r="L3533" s="546">
        <v>-2.9399999999999999E-2</v>
      </c>
      <c r="M3533" s="546">
        <v>-1.2200000000000001E-2</v>
      </c>
    </row>
    <row r="3534" spans="10:13" x14ac:dyDescent="0.6">
      <c r="J3534" s="311">
        <v>0</v>
      </c>
      <c r="K3534" s="546">
        <v>-4.0899999999999999E-2</v>
      </c>
      <c r="L3534" s="546">
        <v>-2.9399999999999999E-2</v>
      </c>
      <c r="M3534" s="546">
        <v>-1.2200000000000001E-2</v>
      </c>
    </row>
    <row r="3535" spans="10:13" x14ac:dyDescent="0.6">
      <c r="J3535" s="311">
        <v>0</v>
      </c>
      <c r="K3535" s="546">
        <v>-4.0899999999999999E-2</v>
      </c>
      <c r="L3535" s="546">
        <v>-2.9399999999999999E-2</v>
      </c>
      <c r="M3535" s="546">
        <v>-1.2200000000000001E-2</v>
      </c>
    </row>
    <row r="3536" spans="10:13" x14ac:dyDescent="0.6">
      <c r="J3536" s="311">
        <v>0</v>
      </c>
      <c r="K3536" s="546">
        <v>-4.0899999999999999E-2</v>
      </c>
      <c r="L3536" s="546">
        <v>-2.9399999999999999E-2</v>
      </c>
      <c r="M3536" s="546">
        <v>-1.2200000000000001E-2</v>
      </c>
    </row>
    <row r="3537" spans="10:13" x14ac:dyDescent="0.6">
      <c r="J3537" s="311">
        <v>0</v>
      </c>
      <c r="K3537" s="546">
        <v>-4.0899999999999999E-2</v>
      </c>
      <c r="L3537" s="546">
        <v>-2.9399999999999999E-2</v>
      </c>
      <c r="M3537" s="546">
        <v>-1.2200000000000001E-2</v>
      </c>
    </row>
    <row r="3538" spans="10:13" x14ac:dyDescent="0.6">
      <c r="J3538" s="311">
        <v>0</v>
      </c>
      <c r="K3538" s="546">
        <v>-4.0899999999999999E-2</v>
      </c>
      <c r="L3538" s="546">
        <v>-2.9399999999999999E-2</v>
      </c>
      <c r="M3538" s="546">
        <v>-1.2200000000000001E-2</v>
      </c>
    </row>
    <row r="3539" spans="10:13" x14ac:dyDescent="0.6">
      <c r="J3539" s="311">
        <v>0</v>
      </c>
      <c r="K3539" s="546">
        <v>-4.0899999999999999E-2</v>
      </c>
      <c r="L3539" s="546">
        <v>-2.9399999999999999E-2</v>
      </c>
      <c r="M3539" s="546">
        <v>-1.2200000000000001E-2</v>
      </c>
    </row>
    <row r="3540" spans="10:13" x14ac:dyDescent="0.6">
      <c r="J3540" s="311">
        <v>0</v>
      </c>
      <c r="K3540" s="546">
        <v>-4.0899999999999999E-2</v>
      </c>
      <c r="L3540" s="546">
        <v>-2.9399999999999999E-2</v>
      </c>
      <c r="M3540" s="546">
        <v>-1.2200000000000001E-2</v>
      </c>
    </row>
    <row r="3541" spans="10:13" x14ac:dyDescent="0.6">
      <c r="J3541" s="311">
        <v>0</v>
      </c>
      <c r="K3541" s="546">
        <v>-4.0899999999999999E-2</v>
      </c>
      <c r="L3541" s="546">
        <v>-2.9399999999999999E-2</v>
      </c>
      <c r="M3541" s="546">
        <v>-1.2200000000000001E-2</v>
      </c>
    </row>
    <row r="3542" spans="10:13" x14ac:dyDescent="0.6">
      <c r="J3542" s="311">
        <v>0</v>
      </c>
      <c r="K3542" s="546">
        <v>-4.0899999999999999E-2</v>
      </c>
      <c r="L3542" s="546">
        <v>-2.9399999999999999E-2</v>
      </c>
      <c r="M3542" s="546">
        <v>-1.2200000000000001E-2</v>
      </c>
    </row>
    <row r="3543" spans="10:13" x14ac:dyDescent="0.6">
      <c r="J3543" s="311">
        <v>0</v>
      </c>
      <c r="K3543" s="546">
        <v>-4.0899999999999999E-2</v>
      </c>
      <c r="L3543" s="546">
        <v>-2.9399999999999999E-2</v>
      </c>
      <c r="M3543" s="546">
        <v>-1.2200000000000001E-2</v>
      </c>
    </row>
    <row r="3544" spans="10:13" x14ac:dyDescent="0.6">
      <c r="J3544" s="311">
        <v>0</v>
      </c>
      <c r="K3544" s="546">
        <v>-4.0899999999999999E-2</v>
      </c>
      <c r="L3544" s="546">
        <v>-2.9399999999999999E-2</v>
      </c>
      <c r="M3544" s="546">
        <v>-1.2200000000000001E-2</v>
      </c>
    </row>
    <row r="3545" spans="10:13" x14ac:dyDescent="0.6">
      <c r="J3545" s="311">
        <v>0</v>
      </c>
      <c r="K3545" s="546">
        <v>-4.0899999999999999E-2</v>
      </c>
      <c r="L3545" s="546">
        <v>-2.9399999999999999E-2</v>
      </c>
      <c r="M3545" s="546">
        <v>-1.2200000000000001E-2</v>
      </c>
    </row>
    <row r="3546" spans="10:13" x14ac:dyDescent="0.6">
      <c r="J3546" s="311">
        <v>0</v>
      </c>
      <c r="K3546" s="546">
        <v>-4.0899999999999999E-2</v>
      </c>
      <c r="L3546" s="546">
        <v>-2.9399999999999999E-2</v>
      </c>
      <c r="M3546" s="546">
        <v>-1.2200000000000001E-2</v>
      </c>
    </row>
    <row r="3547" spans="10:13" x14ac:dyDescent="0.6">
      <c r="J3547" s="311">
        <v>0</v>
      </c>
      <c r="K3547" s="546">
        <v>-4.0899999999999999E-2</v>
      </c>
      <c r="L3547" s="546">
        <v>-2.9399999999999999E-2</v>
      </c>
      <c r="M3547" s="546">
        <v>-1.2200000000000001E-2</v>
      </c>
    </row>
    <row r="3548" spans="10:13" x14ac:dyDescent="0.6">
      <c r="J3548" s="311">
        <v>0</v>
      </c>
      <c r="K3548" s="546">
        <v>-4.0899999999999999E-2</v>
      </c>
      <c r="L3548" s="546">
        <v>-2.9399999999999999E-2</v>
      </c>
      <c r="M3548" s="546">
        <v>-1.2200000000000001E-2</v>
      </c>
    </row>
    <row r="3549" spans="10:13" x14ac:dyDescent="0.6">
      <c r="J3549" s="311">
        <v>0</v>
      </c>
      <c r="K3549" s="546">
        <v>-4.0899999999999999E-2</v>
      </c>
      <c r="L3549" s="546">
        <v>-2.9399999999999999E-2</v>
      </c>
      <c r="M3549" s="546">
        <v>-1.2200000000000001E-2</v>
      </c>
    </row>
    <row r="3550" spans="10:13" x14ac:dyDescent="0.6">
      <c r="J3550" s="311">
        <v>0</v>
      </c>
      <c r="K3550" s="546">
        <v>-4.0899999999999999E-2</v>
      </c>
      <c r="L3550" s="546">
        <v>-2.9399999999999999E-2</v>
      </c>
      <c r="M3550" s="546">
        <v>-1.2200000000000001E-2</v>
      </c>
    </row>
    <row r="3551" spans="10:13" x14ac:dyDescent="0.6">
      <c r="J3551" s="311">
        <v>0</v>
      </c>
      <c r="K3551" s="546">
        <v>-4.0899999999999999E-2</v>
      </c>
      <c r="L3551" s="546">
        <v>-2.9399999999999999E-2</v>
      </c>
      <c r="M3551" s="546">
        <v>-1.2200000000000001E-2</v>
      </c>
    </row>
    <row r="3552" spans="10:13" x14ac:dyDescent="0.6">
      <c r="J3552" s="311">
        <v>0</v>
      </c>
      <c r="K3552" s="546">
        <v>-4.0899999999999999E-2</v>
      </c>
      <c r="L3552" s="546">
        <v>-2.9399999999999999E-2</v>
      </c>
      <c r="M3552" s="546">
        <v>-1.2200000000000001E-2</v>
      </c>
    </row>
    <row r="3553" spans="10:13" x14ac:dyDescent="0.6">
      <c r="J3553" s="311">
        <v>0</v>
      </c>
      <c r="K3553" s="546">
        <v>-4.0899999999999999E-2</v>
      </c>
      <c r="L3553" s="546">
        <v>-2.9399999999999999E-2</v>
      </c>
      <c r="M3553" s="546">
        <v>-1.2200000000000001E-2</v>
      </c>
    </row>
    <row r="3554" spans="10:13" x14ac:dyDescent="0.6">
      <c r="J3554" s="311">
        <v>0</v>
      </c>
      <c r="K3554" s="546">
        <v>-4.0899999999999999E-2</v>
      </c>
      <c r="L3554" s="546">
        <v>-2.9399999999999999E-2</v>
      </c>
      <c r="M3554" s="546">
        <v>-1.2200000000000001E-2</v>
      </c>
    </row>
    <row r="3555" spans="10:13" x14ac:dyDescent="0.6">
      <c r="J3555" s="311">
        <v>0</v>
      </c>
      <c r="K3555" s="546">
        <v>-4.0899999999999999E-2</v>
      </c>
      <c r="L3555" s="546">
        <v>-2.9399999999999999E-2</v>
      </c>
      <c r="M3555" s="546">
        <v>-1.2200000000000001E-2</v>
      </c>
    </row>
    <row r="3556" spans="10:13" x14ac:dyDescent="0.6">
      <c r="J3556" s="311">
        <v>0</v>
      </c>
      <c r="K3556" s="546">
        <v>-4.0899999999999999E-2</v>
      </c>
      <c r="L3556" s="546">
        <v>-2.9399999999999999E-2</v>
      </c>
      <c r="M3556" s="546">
        <v>-1.2200000000000001E-2</v>
      </c>
    </row>
    <row r="3557" spans="10:13" x14ac:dyDescent="0.6">
      <c r="J3557" s="311">
        <v>0</v>
      </c>
      <c r="K3557" s="546">
        <v>-4.0899999999999999E-2</v>
      </c>
      <c r="L3557" s="546">
        <v>-2.9399999999999999E-2</v>
      </c>
      <c r="M3557" s="546">
        <v>-1.2200000000000001E-2</v>
      </c>
    </row>
    <row r="3558" spans="10:13" x14ac:dyDescent="0.6">
      <c r="J3558" s="311">
        <v>0</v>
      </c>
      <c r="K3558" s="546">
        <v>-4.0899999999999999E-2</v>
      </c>
      <c r="L3558" s="546">
        <v>-2.9399999999999999E-2</v>
      </c>
      <c r="M3558" s="546">
        <v>-1.2200000000000001E-2</v>
      </c>
    </row>
    <row r="3559" spans="10:13" x14ac:dyDescent="0.6">
      <c r="J3559" s="311">
        <v>0</v>
      </c>
      <c r="K3559" s="546">
        <v>-4.0899999999999999E-2</v>
      </c>
      <c r="L3559" s="546">
        <v>-2.9399999999999999E-2</v>
      </c>
      <c r="M3559" s="546">
        <v>-1.2200000000000001E-2</v>
      </c>
    </row>
    <row r="3560" spans="10:13" x14ac:dyDescent="0.6">
      <c r="J3560" s="311">
        <v>0</v>
      </c>
      <c r="K3560" s="546">
        <v>-4.0899999999999999E-2</v>
      </c>
      <c r="L3560" s="546">
        <v>-2.9399999999999999E-2</v>
      </c>
      <c r="M3560" s="546">
        <v>-1.2200000000000001E-2</v>
      </c>
    </row>
    <row r="3561" spans="10:13" x14ac:dyDescent="0.6">
      <c r="J3561" s="311">
        <v>0</v>
      </c>
      <c r="K3561" s="546">
        <v>-4.0899999999999999E-2</v>
      </c>
      <c r="L3561" s="546">
        <v>-2.9399999999999999E-2</v>
      </c>
      <c r="M3561" s="546">
        <v>-1.2200000000000001E-2</v>
      </c>
    </row>
    <row r="3562" spans="10:13" x14ac:dyDescent="0.6">
      <c r="J3562" s="311">
        <v>0</v>
      </c>
      <c r="K3562" s="546">
        <v>-4.0899999999999999E-2</v>
      </c>
      <c r="L3562" s="546">
        <v>-2.9399999999999999E-2</v>
      </c>
      <c r="M3562" s="546">
        <v>-1.2200000000000001E-2</v>
      </c>
    </row>
    <row r="3563" spans="10:13" x14ac:dyDescent="0.6">
      <c r="J3563" s="311">
        <v>0</v>
      </c>
      <c r="K3563" s="546">
        <v>-4.0899999999999999E-2</v>
      </c>
      <c r="L3563" s="546">
        <v>-2.9399999999999999E-2</v>
      </c>
      <c r="M3563" s="546">
        <v>-1.2200000000000001E-2</v>
      </c>
    </row>
    <row r="3564" spans="10:13" x14ac:dyDescent="0.6">
      <c r="J3564" s="311">
        <v>0</v>
      </c>
      <c r="K3564" s="546">
        <v>-4.0899999999999999E-2</v>
      </c>
      <c r="L3564" s="546">
        <v>-2.9399999999999999E-2</v>
      </c>
      <c r="M3564" s="546">
        <v>-1.2200000000000001E-2</v>
      </c>
    </row>
    <row r="3565" spans="10:13" x14ac:dyDescent="0.6">
      <c r="J3565" s="311">
        <v>0</v>
      </c>
      <c r="K3565" s="546">
        <v>-4.0899999999999999E-2</v>
      </c>
      <c r="L3565" s="546">
        <v>-2.9399999999999999E-2</v>
      </c>
      <c r="M3565" s="546">
        <v>-1.2200000000000001E-2</v>
      </c>
    </row>
    <row r="3566" spans="10:13" x14ac:dyDescent="0.6">
      <c r="J3566" s="311">
        <v>0</v>
      </c>
      <c r="K3566" s="546">
        <v>-4.0899999999999999E-2</v>
      </c>
      <c r="L3566" s="546">
        <v>-2.9399999999999999E-2</v>
      </c>
      <c r="M3566" s="546">
        <v>-1.2200000000000001E-2</v>
      </c>
    </row>
    <row r="3567" spans="10:13" x14ac:dyDescent="0.6">
      <c r="J3567" s="311">
        <v>0</v>
      </c>
      <c r="K3567" s="546">
        <v>-4.0899999999999999E-2</v>
      </c>
      <c r="L3567" s="546">
        <v>-2.9399999999999999E-2</v>
      </c>
      <c r="M3567" s="546">
        <v>-1.2200000000000001E-2</v>
      </c>
    </row>
    <row r="3568" spans="10:13" x14ac:dyDescent="0.6">
      <c r="J3568" s="311">
        <v>0</v>
      </c>
      <c r="K3568" s="546">
        <v>-4.0899999999999999E-2</v>
      </c>
      <c r="L3568" s="546">
        <v>-2.9399999999999999E-2</v>
      </c>
      <c r="M3568" s="546">
        <v>-1.2200000000000001E-2</v>
      </c>
    </row>
    <row r="3569" spans="10:13" x14ac:dyDescent="0.6">
      <c r="J3569" s="311">
        <v>0</v>
      </c>
      <c r="K3569" s="546">
        <v>-4.0899999999999999E-2</v>
      </c>
      <c r="L3569" s="546">
        <v>-2.9399999999999999E-2</v>
      </c>
      <c r="M3569" s="546">
        <v>-1.2200000000000001E-2</v>
      </c>
    </row>
    <row r="3570" spans="10:13" x14ac:dyDescent="0.6">
      <c r="J3570" s="311">
        <v>0</v>
      </c>
      <c r="K3570" s="546">
        <v>-4.0899999999999999E-2</v>
      </c>
      <c r="L3570" s="546">
        <v>-2.9399999999999999E-2</v>
      </c>
      <c r="M3570" s="546">
        <v>-1.2200000000000001E-2</v>
      </c>
    </row>
    <row r="3571" spans="10:13" x14ac:dyDescent="0.6">
      <c r="J3571" s="311">
        <v>0</v>
      </c>
      <c r="K3571" s="546">
        <v>-4.0899999999999999E-2</v>
      </c>
      <c r="L3571" s="546">
        <v>-2.9399999999999999E-2</v>
      </c>
      <c r="M3571" s="546">
        <v>-1.2200000000000001E-2</v>
      </c>
    </row>
    <row r="3572" spans="10:13" x14ac:dyDescent="0.6">
      <c r="J3572" s="311">
        <v>0</v>
      </c>
      <c r="K3572" s="546">
        <v>-4.0899999999999999E-2</v>
      </c>
      <c r="L3572" s="546">
        <v>-2.9399999999999999E-2</v>
      </c>
      <c r="M3572" s="546">
        <v>-1.2200000000000001E-2</v>
      </c>
    </row>
    <row r="3573" spans="10:13" x14ac:dyDescent="0.6">
      <c r="J3573" s="311">
        <v>0</v>
      </c>
      <c r="K3573" s="546">
        <v>-4.0899999999999999E-2</v>
      </c>
      <c r="L3573" s="546">
        <v>-2.9399999999999999E-2</v>
      </c>
      <c r="M3573" s="546">
        <v>-1.2200000000000001E-2</v>
      </c>
    </row>
    <row r="3574" spans="10:13" x14ac:dyDescent="0.6">
      <c r="J3574" s="311">
        <v>0</v>
      </c>
      <c r="K3574" s="546">
        <v>-4.0899999999999999E-2</v>
      </c>
      <c r="L3574" s="546">
        <v>-2.9399999999999999E-2</v>
      </c>
      <c r="M3574" s="546">
        <v>-1.2200000000000001E-2</v>
      </c>
    </row>
    <row r="3575" spans="10:13" x14ac:dyDescent="0.6">
      <c r="J3575" s="311">
        <v>0</v>
      </c>
      <c r="K3575" s="546">
        <v>-4.0899999999999999E-2</v>
      </c>
      <c r="L3575" s="546">
        <v>-2.9399999999999999E-2</v>
      </c>
      <c r="M3575" s="546">
        <v>-1.2200000000000001E-2</v>
      </c>
    </row>
    <row r="3576" spans="10:13" x14ac:dyDescent="0.6">
      <c r="J3576" s="311">
        <v>0</v>
      </c>
      <c r="K3576" s="546">
        <v>-4.0899999999999999E-2</v>
      </c>
      <c r="L3576" s="546">
        <v>-2.9399999999999999E-2</v>
      </c>
      <c r="M3576" s="546">
        <v>-1.2200000000000001E-2</v>
      </c>
    </row>
    <row r="3577" spans="10:13" x14ac:dyDescent="0.6">
      <c r="J3577" s="311">
        <v>0</v>
      </c>
      <c r="K3577" s="546">
        <v>-4.0899999999999999E-2</v>
      </c>
      <c r="L3577" s="546">
        <v>-2.9399999999999999E-2</v>
      </c>
      <c r="M3577" s="546">
        <v>-1.2200000000000001E-2</v>
      </c>
    </row>
    <row r="3578" spans="10:13" x14ac:dyDescent="0.6">
      <c r="J3578" s="311">
        <v>0</v>
      </c>
      <c r="K3578" s="546">
        <v>-4.0899999999999999E-2</v>
      </c>
      <c r="L3578" s="546">
        <v>-2.9399999999999999E-2</v>
      </c>
      <c r="M3578" s="546">
        <v>-1.2200000000000001E-2</v>
      </c>
    </row>
    <row r="3579" spans="10:13" x14ac:dyDescent="0.6">
      <c r="J3579" s="311">
        <v>0</v>
      </c>
      <c r="K3579" s="546">
        <v>-4.0899999999999999E-2</v>
      </c>
      <c r="L3579" s="546">
        <v>-2.9399999999999999E-2</v>
      </c>
      <c r="M3579" s="546">
        <v>-1.2200000000000001E-2</v>
      </c>
    </row>
    <row r="3580" spans="10:13" x14ac:dyDescent="0.6">
      <c r="J3580" s="311">
        <v>0</v>
      </c>
      <c r="K3580" s="546">
        <v>-4.0899999999999999E-2</v>
      </c>
      <c r="L3580" s="546">
        <v>-2.9399999999999999E-2</v>
      </c>
      <c r="M3580" s="546">
        <v>-1.2200000000000001E-2</v>
      </c>
    </row>
    <row r="3581" spans="10:13" x14ac:dyDescent="0.6">
      <c r="J3581" s="311">
        <v>0</v>
      </c>
      <c r="K3581" s="546">
        <v>-4.0899999999999999E-2</v>
      </c>
      <c r="L3581" s="546">
        <v>-2.9399999999999999E-2</v>
      </c>
      <c r="M3581" s="546">
        <v>-1.2200000000000001E-2</v>
      </c>
    </row>
    <row r="3582" spans="10:13" x14ac:dyDescent="0.6">
      <c r="J3582" s="311">
        <v>0</v>
      </c>
      <c r="K3582" s="546">
        <v>-4.0899999999999999E-2</v>
      </c>
      <c r="L3582" s="546">
        <v>-2.9399999999999999E-2</v>
      </c>
      <c r="M3582" s="546">
        <v>-1.2200000000000001E-2</v>
      </c>
    </row>
    <row r="3583" spans="10:13" x14ac:dyDescent="0.6">
      <c r="J3583" s="311">
        <v>0</v>
      </c>
      <c r="K3583" s="546">
        <v>-4.0899999999999999E-2</v>
      </c>
      <c r="L3583" s="546">
        <v>-2.9399999999999999E-2</v>
      </c>
      <c r="M3583" s="546">
        <v>-1.2200000000000001E-2</v>
      </c>
    </row>
    <row r="3584" spans="10:13" x14ac:dyDescent="0.6">
      <c r="J3584" s="311">
        <v>0</v>
      </c>
      <c r="K3584" s="546">
        <v>-4.0899999999999999E-2</v>
      </c>
      <c r="L3584" s="546">
        <v>-2.9399999999999999E-2</v>
      </c>
      <c r="M3584" s="546">
        <v>-1.2200000000000001E-2</v>
      </c>
    </row>
    <row r="3585" spans="10:13" x14ac:dyDescent="0.6">
      <c r="J3585" s="311">
        <v>0</v>
      </c>
      <c r="K3585" s="546">
        <v>-4.0899999999999999E-2</v>
      </c>
      <c r="L3585" s="546">
        <v>-2.9399999999999999E-2</v>
      </c>
      <c r="M3585" s="546">
        <v>-1.2200000000000001E-2</v>
      </c>
    </row>
    <row r="3586" spans="10:13" x14ac:dyDescent="0.6">
      <c r="J3586" s="311">
        <v>0</v>
      </c>
      <c r="K3586" s="546">
        <v>-4.0899999999999999E-2</v>
      </c>
      <c r="L3586" s="546">
        <v>-2.9399999999999999E-2</v>
      </c>
      <c r="M3586" s="546">
        <v>-1.2200000000000001E-2</v>
      </c>
    </row>
    <row r="3587" spans="10:13" x14ac:dyDescent="0.6">
      <c r="J3587" s="311">
        <v>0</v>
      </c>
      <c r="K3587" s="546">
        <v>-4.0899999999999999E-2</v>
      </c>
      <c r="L3587" s="546">
        <v>-2.9399999999999999E-2</v>
      </c>
      <c r="M3587" s="546">
        <v>-1.2200000000000001E-2</v>
      </c>
    </row>
    <row r="3588" spans="10:13" x14ac:dyDescent="0.6">
      <c r="J3588" s="311">
        <v>0</v>
      </c>
      <c r="K3588" s="546">
        <v>-4.0899999999999999E-2</v>
      </c>
      <c r="L3588" s="546">
        <v>-2.9399999999999999E-2</v>
      </c>
      <c r="M3588" s="546">
        <v>-1.2200000000000001E-2</v>
      </c>
    </row>
    <row r="3589" spans="10:13" x14ac:dyDescent="0.6">
      <c r="J3589" s="311">
        <v>0</v>
      </c>
      <c r="K3589" s="546">
        <v>-4.0899999999999999E-2</v>
      </c>
      <c r="L3589" s="546">
        <v>-2.9399999999999999E-2</v>
      </c>
      <c r="M3589" s="546">
        <v>-1.2200000000000001E-2</v>
      </c>
    </row>
    <row r="3590" spans="10:13" x14ac:dyDescent="0.6">
      <c r="J3590" s="311">
        <v>0</v>
      </c>
      <c r="K3590" s="546">
        <v>-4.0899999999999999E-2</v>
      </c>
      <c r="L3590" s="546">
        <v>-2.9399999999999999E-2</v>
      </c>
      <c r="M3590" s="546">
        <v>-1.2200000000000001E-2</v>
      </c>
    </row>
    <row r="3591" spans="10:13" x14ac:dyDescent="0.6">
      <c r="J3591" s="311">
        <v>0</v>
      </c>
      <c r="K3591" s="546">
        <v>-4.0899999999999999E-2</v>
      </c>
      <c r="L3591" s="546">
        <v>-2.9399999999999999E-2</v>
      </c>
      <c r="M3591" s="546">
        <v>-1.2200000000000001E-2</v>
      </c>
    </row>
    <row r="3592" spans="10:13" x14ac:dyDescent="0.6">
      <c r="J3592" s="311">
        <v>0</v>
      </c>
      <c r="K3592" s="546">
        <v>-4.0899999999999999E-2</v>
      </c>
      <c r="L3592" s="546">
        <v>-2.9399999999999999E-2</v>
      </c>
      <c r="M3592" s="546">
        <v>-1.2200000000000001E-2</v>
      </c>
    </row>
    <row r="3593" spans="10:13" x14ac:dyDescent="0.6">
      <c r="J3593" s="311">
        <v>0</v>
      </c>
      <c r="K3593" s="546">
        <v>-4.0899999999999999E-2</v>
      </c>
      <c r="L3593" s="546">
        <v>-2.9399999999999999E-2</v>
      </c>
      <c r="M3593" s="546">
        <v>-1.2200000000000001E-2</v>
      </c>
    </row>
    <row r="3594" spans="10:13" x14ac:dyDescent="0.6">
      <c r="J3594" s="311">
        <v>0</v>
      </c>
      <c r="K3594" s="546">
        <v>-4.0899999999999999E-2</v>
      </c>
      <c r="L3594" s="546">
        <v>-2.9399999999999999E-2</v>
      </c>
      <c r="M3594" s="546">
        <v>-1.2200000000000001E-2</v>
      </c>
    </row>
    <row r="3595" spans="10:13" x14ac:dyDescent="0.6">
      <c r="J3595" s="311">
        <v>0</v>
      </c>
      <c r="K3595" s="546">
        <v>-4.0899999999999999E-2</v>
      </c>
      <c r="L3595" s="546">
        <v>-2.9399999999999999E-2</v>
      </c>
      <c r="M3595" s="546">
        <v>-1.2200000000000001E-2</v>
      </c>
    </row>
    <row r="3596" spans="10:13" x14ac:dyDescent="0.6">
      <c r="J3596" s="311">
        <v>0</v>
      </c>
      <c r="K3596" s="546">
        <v>-4.0899999999999999E-2</v>
      </c>
      <c r="L3596" s="546">
        <v>-2.9399999999999999E-2</v>
      </c>
      <c r="M3596" s="546">
        <v>-1.2200000000000001E-2</v>
      </c>
    </row>
    <row r="3597" spans="10:13" x14ac:dyDescent="0.6">
      <c r="J3597" s="311">
        <v>0</v>
      </c>
      <c r="K3597" s="546">
        <v>-4.0899999999999999E-2</v>
      </c>
      <c r="L3597" s="546">
        <v>-2.9399999999999999E-2</v>
      </c>
      <c r="M3597" s="546">
        <v>-1.2200000000000001E-2</v>
      </c>
    </row>
    <row r="3598" spans="10:13" x14ac:dyDescent="0.6">
      <c r="J3598" s="311">
        <v>0</v>
      </c>
      <c r="K3598" s="546">
        <v>-4.0899999999999999E-2</v>
      </c>
      <c r="L3598" s="546">
        <v>-2.9399999999999999E-2</v>
      </c>
      <c r="M3598" s="546">
        <v>-1.2200000000000001E-2</v>
      </c>
    </row>
    <row r="3599" spans="10:13" x14ac:dyDescent="0.6">
      <c r="J3599" s="311">
        <v>0</v>
      </c>
      <c r="K3599" s="546">
        <v>-4.0899999999999999E-2</v>
      </c>
      <c r="L3599" s="546">
        <v>-2.9399999999999999E-2</v>
      </c>
      <c r="M3599" s="546">
        <v>-1.2200000000000001E-2</v>
      </c>
    </row>
    <row r="3600" spans="10:13" x14ac:dyDescent="0.6">
      <c r="J3600" s="311">
        <v>0</v>
      </c>
      <c r="K3600" s="546">
        <v>-4.0899999999999999E-2</v>
      </c>
      <c r="L3600" s="546">
        <v>-2.9399999999999999E-2</v>
      </c>
      <c r="M3600" s="546">
        <v>-1.2200000000000001E-2</v>
      </c>
    </row>
    <row r="3601" spans="10:13" x14ac:dyDescent="0.6">
      <c r="J3601" s="311">
        <v>0</v>
      </c>
      <c r="K3601" s="546">
        <v>-4.0899999999999999E-2</v>
      </c>
      <c r="L3601" s="546">
        <v>-2.9399999999999999E-2</v>
      </c>
      <c r="M3601" s="546">
        <v>-1.2200000000000001E-2</v>
      </c>
    </row>
    <row r="3602" spans="10:13" x14ac:dyDescent="0.6">
      <c r="J3602" s="311">
        <v>0</v>
      </c>
      <c r="K3602" s="546">
        <v>-4.0899999999999999E-2</v>
      </c>
      <c r="L3602" s="546">
        <v>-2.9399999999999999E-2</v>
      </c>
      <c r="M3602" s="546">
        <v>-1.2200000000000001E-2</v>
      </c>
    </row>
    <row r="3603" spans="10:13" x14ac:dyDescent="0.6">
      <c r="J3603" s="311">
        <v>0</v>
      </c>
      <c r="K3603" s="546">
        <v>-4.0899999999999999E-2</v>
      </c>
      <c r="L3603" s="546">
        <v>-2.9399999999999999E-2</v>
      </c>
      <c r="M3603" s="546">
        <v>-1.2200000000000001E-2</v>
      </c>
    </row>
    <row r="3604" spans="10:13" x14ac:dyDescent="0.6">
      <c r="J3604" s="311">
        <v>0</v>
      </c>
      <c r="K3604" s="546">
        <v>-4.0899999999999999E-2</v>
      </c>
      <c r="L3604" s="546">
        <v>-2.9399999999999999E-2</v>
      </c>
      <c r="M3604" s="546">
        <v>-1.2200000000000001E-2</v>
      </c>
    </row>
    <row r="3605" spans="10:13" x14ac:dyDescent="0.6">
      <c r="J3605" s="311">
        <v>0</v>
      </c>
      <c r="K3605" s="546">
        <v>-4.0899999999999999E-2</v>
      </c>
      <c r="L3605" s="546">
        <v>-2.9399999999999999E-2</v>
      </c>
      <c r="M3605" s="546">
        <v>-1.2200000000000001E-2</v>
      </c>
    </row>
    <row r="3606" spans="10:13" x14ac:dyDescent="0.6">
      <c r="J3606" s="311">
        <v>0</v>
      </c>
      <c r="K3606" s="546">
        <v>-4.0899999999999999E-2</v>
      </c>
      <c r="L3606" s="546">
        <v>-2.9399999999999999E-2</v>
      </c>
      <c r="M3606" s="546">
        <v>-1.2200000000000001E-2</v>
      </c>
    </row>
    <row r="3607" spans="10:13" x14ac:dyDescent="0.6">
      <c r="J3607" s="311">
        <v>0</v>
      </c>
      <c r="K3607" s="546">
        <v>-4.0899999999999999E-2</v>
      </c>
      <c r="L3607" s="546">
        <v>-2.9399999999999999E-2</v>
      </c>
      <c r="M3607" s="546">
        <v>-1.2200000000000001E-2</v>
      </c>
    </row>
    <row r="3608" spans="10:13" x14ac:dyDescent="0.6">
      <c r="J3608" s="311">
        <v>0</v>
      </c>
      <c r="K3608" s="546">
        <v>-4.0899999999999999E-2</v>
      </c>
      <c r="L3608" s="546">
        <v>-2.9399999999999999E-2</v>
      </c>
      <c r="M3608" s="546">
        <v>-1.2200000000000001E-2</v>
      </c>
    </row>
    <row r="3609" spans="10:13" x14ac:dyDescent="0.6">
      <c r="J3609" s="311">
        <v>0</v>
      </c>
      <c r="K3609" s="546">
        <v>-4.0899999999999999E-2</v>
      </c>
      <c r="L3609" s="546">
        <v>-2.9399999999999999E-2</v>
      </c>
      <c r="M3609" s="546">
        <v>-1.2200000000000001E-2</v>
      </c>
    </row>
    <row r="3610" spans="10:13" x14ac:dyDescent="0.6">
      <c r="J3610" s="311">
        <v>0</v>
      </c>
      <c r="K3610" s="546">
        <v>-4.0899999999999999E-2</v>
      </c>
      <c r="L3610" s="546">
        <v>-2.9399999999999999E-2</v>
      </c>
      <c r="M3610" s="546">
        <v>-1.2200000000000001E-2</v>
      </c>
    </row>
    <row r="3611" spans="10:13" x14ac:dyDescent="0.6">
      <c r="J3611" s="311">
        <v>0</v>
      </c>
      <c r="K3611" s="546">
        <v>-4.0899999999999999E-2</v>
      </c>
      <c r="L3611" s="546">
        <v>-2.9399999999999999E-2</v>
      </c>
      <c r="M3611" s="546">
        <v>-1.2200000000000001E-2</v>
      </c>
    </row>
    <row r="3612" spans="10:13" x14ac:dyDescent="0.6">
      <c r="J3612" s="311">
        <v>0</v>
      </c>
      <c r="K3612" s="546">
        <v>-4.0899999999999999E-2</v>
      </c>
      <c r="L3612" s="546">
        <v>-2.9399999999999999E-2</v>
      </c>
      <c r="M3612" s="546">
        <v>-1.2200000000000001E-2</v>
      </c>
    </row>
    <row r="3613" spans="10:13" x14ac:dyDescent="0.6">
      <c r="J3613" s="311">
        <v>0</v>
      </c>
      <c r="K3613" s="546">
        <v>-4.0899999999999999E-2</v>
      </c>
      <c r="L3613" s="546">
        <v>-2.9399999999999999E-2</v>
      </c>
      <c r="M3613" s="546">
        <v>-1.2200000000000001E-2</v>
      </c>
    </row>
    <row r="3614" spans="10:13" x14ac:dyDescent="0.6">
      <c r="J3614" s="311">
        <v>0</v>
      </c>
      <c r="K3614" s="546">
        <v>-4.0899999999999999E-2</v>
      </c>
      <c r="L3614" s="546">
        <v>-2.9399999999999999E-2</v>
      </c>
      <c r="M3614" s="546">
        <v>-1.2200000000000001E-2</v>
      </c>
    </row>
    <row r="3615" spans="10:13" x14ac:dyDescent="0.6">
      <c r="J3615" s="311">
        <v>0</v>
      </c>
      <c r="K3615" s="546">
        <v>-4.0899999999999999E-2</v>
      </c>
      <c r="L3615" s="546">
        <v>-2.9399999999999999E-2</v>
      </c>
      <c r="M3615" s="546">
        <v>-1.2200000000000001E-2</v>
      </c>
    </row>
    <row r="3616" spans="10:13" x14ac:dyDescent="0.6">
      <c r="J3616" s="311">
        <v>0</v>
      </c>
      <c r="K3616" s="546">
        <v>-4.0899999999999999E-2</v>
      </c>
      <c r="L3616" s="546">
        <v>-2.9399999999999999E-2</v>
      </c>
      <c r="M3616" s="546">
        <v>-1.2200000000000001E-2</v>
      </c>
    </row>
    <row r="3617" spans="10:13" x14ac:dyDescent="0.6">
      <c r="J3617" s="311">
        <v>0</v>
      </c>
      <c r="K3617" s="546">
        <v>-4.0899999999999999E-2</v>
      </c>
      <c r="L3617" s="546">
        <v>-2.9399999999999999E-2</v>
      </c>
      <c r="M3617" s="546">
        <v>-1.2200000000000001E-2</v>
      </c>
    </row>
    <row r="3618" spans="10:13" x14ac:dyDescent="0.6">
      <c r="J3618" s="311">
        <v>0</v>
      </c>
      <c r="K3618" s="546">
        <v>-4.0899999999999999E-2</v>
      </c>
      <c r="L3618" s="546">
        <v>-2.9399999999999999E-2</v>
      </c>
      <c r="M3618" s="546">
        <v>-1.2200000000000001E-2</v>
      </c>
    </row>
    <row r="3619" spans="10:13" x14ac:dyDescent="0.6">
      <c r="J3619" s="311">
        <v>0</v>
      </c>
      <c r="K3619" s="546">
        <v>-4.0899999999999999E-2</v>
      </c>
      <c r="L3619" s="546">
        <v>-2.9399999999999999E-2</v>
      </c>
      <c r="M3619" s="546">
        <v>-1.2200000000000001E-2</v>
      </c>
    </row>
    <row r="3620" spans="10:13" x14ac:dyDescent="0.6">
      <c r="J3620" s="311">
        <v>0</v>
      </c>
      <c r="K3620" s="546">
        <v>-4.0899999999999999E-2</v>
      </c>
      <c r="L3620" s="546">
        <v>-2.9399999999999999E-2</v>
      </c>
      <c r="M3620" s="546">
        <v>-1.2200000000000001E-2</v>
      </c>
    </row>
    <row r="3621" spans="10:13" x14ac:dyDescent="0.6">
      <c r="J3621" s="311">
        <v>0</v>
      </c>
      <c r="K3621" s="546">
        <v>-4.0899999999999999E-2</v>
      </c>
      <c r="L3621" s="546">
        <v>-2.9399999999999999E-2</v>
      </c>
      <c r="M3621" s="546">
        <v>-1.2200000000000001E-2</v>
      </c>
    </row>
    <row r="3622" spans="10:13" x14ac:dyDescent="0.6">
      <c r="J3622" s="311">
        <v>0</v>
      </c>
      <c r="K3622" s="546">
        <v>-4.0899999999999999E-2</v>
      </c>
      <c r="L3622" s="546">
        <v>-2.9399999999999999E-2</v>
      </c>
      <c r="M3622" s="546">
        <v>-1.2200000000000001E-2</v>
      </c>
    </row>
    <row r="3623" spans="10:13" x14ac:dyDescent="0.6">
      <c r="J3623" s="311">
        <v>0</v>
      </c>
      <c r="K3623" s="546">
        <v>-4.0899999999999999E-2</v>
      </c>
      <c r="L3623" s="546">
        <v>-2.9399999999999999E-2</v>
      </c>
      <c r="M3623" s="546">
        <v>-1.2200000000000001E-2</v>
      </c>
    </row>
    <row r="3624" spans="10:13" x14ac:dyDescent="0.6">
      <c r="J3624" s="311">
        <v>0</v>
      </c>
      <c r="K3624" s="546">
        <v>-4.0899999999999999E-2</v>
      </c>
      <c r="L3624" s="546">
        <v>-2.9399999999999999E-2</v>
      </c>
      <c r="M3624" s="546">
        <v>-1.2200000000000001E-2</v>
      </c>
    </row>
    <row r="3625" spans="10:13" x14ac:dyDescent="0.6">
      <c r="J3625" s="311">
        <v>0</v>
      </c>
      <c r="K3625" s="546">
        <v>-4.0899999999999999E-2</v>
      </c>
      <c r="L3625" s="546">
        <v>-2.9399999999999999E-2</v>
      </c>
      <c r="M3625" s="546">
        <v>-1.2200000000000001E-2</v>
      </c>
    </row>
    <row r="3626" spans="10:13" x14ac:dyDescent="0.6">
      <c r="J3626" s="311">
        <v>0</v>
      </c>
      <c r="K3626" s="546">
        <v>-4.0899999999999999E-2</v>
      </c>
      <c r="L3626" s="546">
        <v>-2.9399999999999999E-2</v>
      </c>
      <c r="M3626" s="546">
        <v>-1.2200000000000001E-2</v>
      </c>
    </row>
    <row r="3627" spans="10:13" x14ac:dyDescent="0.6">
      <c r="J3627" s="311">
        <v>0</v>
      </c>
      <c r="K3627" s="546">
        <v>-4.0899999999999999E-2</v>
      </c>
      <c r="L3627" s="546">
        <v>-2.9399999999999999E-2</v>
      </c>
      <c r="M3627" s="546">
        <v>-1.2200000000000001E-2</v>
      </c>
    </row>
    <row r="3628" spans="10:13" x14ac:dyDescent="0.6">
      <c r="J3628" s="311">
        <v>0</v>
      </c>
      <c r="K3628" s="546">
        <v>-4.0899999999999999E-2</v>
      </c>
      <c r="L3628" s="546">
        <v>-2.9399999999999999E-2</v>
      </c>
      <c r="M3628" s="546">
        <v>-1.2200000000000001E-2</v>
      </c>
    </row>
    <row r="3629" spans="10:13" x14ac:dyDescent="0.6">
      <c r="J3629" s="311">
        <v>0</v>
      </c>
      <c r="K3629" s="546">
        <v>-4.0899999999999999E-2</v>
      </c>
      <c r="L3629" s="546">
        <v>-2.9399999999999999E-2</v>
      </c>
      <c r="M3629" s="546">
        <v>-1.2200000000000001E-2</v>
      </c>
    </row>
    <row r="3630" spans="10:13" x14ac:dyDescent="0.6">
      <c r="J3630" s="311">
        <v>0</v>
      </c>
      <c r="K3630" s="546">
        <v>-4.0899999999999999E-2</v>
      </c>
      <c r="L3630" s="546">
        <v>-2.9399999999999999E-2</v>
      </c>
      <c r="M3630" s="546">
        <v>-1.2200000000000001E-2</v>
      </c>
    </row>
    <row r="3631" spans="10:13" x14ac:dyDescent="0.6">
      <c r="J3631" s="311">
        <v>0</v>
      </c>
      <c r="K3631" s="546">
        <v>-4.0899999999999999E-2</v>
      </c>
      <c r="L3631" s="546">
        <v>-2.9399999999999999E-2</v>
      </c>
      <c r="M3631" s="546">
        <v>-1.2200000000000001E-2</v>
      </c>
    </row>
    <row r="3632" spans="10:13" x14ac:dyDescent="0.6">
      <c r="J3632" s="311">
        <v>0</v>
      </c>
      <c r="K3632" s="546">
        <v>-4.0899999999999999E-2</v>
      </c>
      <c r="L3632" s="546">
        <v>-2.9399999999999999E-2</v>
      </c>
      <c r="M3632" s="546">
        <v>-1.2200000000000001E-2</v>
      </c>
    </row>
    <row r="3633" spans="10:13" x14ac:dyDescent="0.6">
      <c r="J3633" s="311">
        <v>0</v>
      </c>
      <c r="K3633" s="546">
        <v>-4.0899999999999999E-2</v>
      </c>
      <c r="L3633" s="546">
        <v>-2.9399999999999999E-2</v>
      </c>
      <c r="M3633" s="546">
        <v>-1.2200000000000001E-2</v>
      </c>
    </row>
    <row r="3634" spans="10:13" x14ac:dyDescent="0.6">
      <c r="J3634" s="311">
        <v>0</v>
      </c>
      <c r="K3634" s="546">
        <v>-4.0899999999999999E-2</v>
      </c>
      <c r="L3634" s="546">
        <v>-2.9399999999999999E-2</v>
      </c>
      <c r="M3634" s="546">
        <v>-1.2200000000000001E-2</v>
      </c>
    </row>
    <row r="3635" spans="10:13" x14ac:dyDescent="0.6">
      <c r="J3635" s="311">
        <v>0</v>
      </c>
      <c r="K3635" s="546">
        <v>-4.0899999999999999E-2</v>
      </c>
      <c r="L3635" s="546">
        <v>-2.9399999999999999E-2</v>
      </c>
      <c r="M3635" s="546">
        <v>-1.2200000000000001E-2</v>
      </c>
    </row>
    <row r="3636" spans="10:13" x14ac:dyDescent="0.6">
      <c r="J3636" s="311">
        <v>0</v>
      </c>
      <c r="K3636" s="546">
        <v>-4.0899999999999999E-2</v>
      </c>
      <c r="L3636" s="546">
        <v>-2.9399999999999999E-2</v>
      </c>
      <c r="M3636" s="546">
        <v>-1.2200000000000001E-2</v>
      </c>
    </row>
    <row r="3637" spans="10:13" x14ac:dyDescent="0.6">
      <c r="J3637" s="311">
        <v>0</v>
      </c>
      <c r="K3637" s="546">
        <v>-4.0899999999999999E-2</v>
      </c>
      <c r="L3637" s="546">
        <v>-2.9399999999999999E-2</v>
      </c>
      <c r="M3637" s="546">
        <v>-1.2200000000000001E-2</v>
      </c>
    </row>
    <row r="3638" spans="10:13" x14ac:dyDescent="0.6">
      <c r="J3638" s="311">
        <v>0</v>
      </c>
      <c r="K3638" s="546">
        <v>-4.0899999999999999E-2</v>
      </c>
      <c r="L3638" s="546">
        <v>-2.9399999999999999E-2</v>
      </c>
      <c r="M3638" s="546">
        <v>-1.2200000000000001E-2</v>
      </c>
    </row>
    <row r="3639" spans="10:13" x14ac:dyDescent="0.6">
      <c r="J3639" s="311">
        <v>0</v>
      </c>
      <c r="K3639" s="546">
        <v>-4.0899999999999999E-2</v>
      </c>
      <c r="L3639" s="546">
        <v>-2.9399999999999999E-2</v>
      </c>
      <c r="M3639" s="546">
        <v>-1.2200000000000001E-2</v>
      </c>
    </row>
    <row r="3640" spans="10:13" x14ac:dyDescent="0.6">
      <c r="J3640" s="311">
        <v>0</v>
      </c>
      <c r="K3640" s="546">
        <v>-4.0899999999999999E-2</v>
      </c>
      <c r="L3640" s="546">
        <v>-2.9399999999999999E-2</v>
      </c>
      <c r="M3640" s="546">
        <v>-1.2200000000000001E-2</v>
      </c>
    </row>
    <row r="3641" spans="10:13" x14ac:dyDescent="0.6">
      <c r="J3641" s="311">
        <v>0</v>
      </c>
      <c r="K3641" s="546">
        <v>-4.0899999999999999E-2</v>
      </c>
      <c r="L3641" s="546">
        <v>-2.9399999999999999E-2</v>
      </c>
      <c r="M3641" s="546">
        <v>-1.2200000000000001E-2</v>
      </c>
    </row>
    <row r="3642" spans="10:13" x14ac:dyDescent="0.6">
      <c r="J3642" s="311">
        <v>0</v>
      </c>
      <c r="K3642" s="546">
        <v>-4.0899999999999999E-2</v>
      </c>
      <c r="L3642" s="546">
        <v>-2.9399999999999999E-2</v>
      </c>
      <c r="M3642" s="546">
        <v>-1.2200000000000001E-2</v>
      </c>
    </row>
    <row r="3643" spans="10:13" x14ac:dyDescent="0.6">
      <c r="J3643" s="311">
        <v>0</v>
      </c>
      <c r="K3643" s="546">
        <v>-4.0899999999999999E-2</v>
      </c>
      <c r="L3643" s="546">
        <v>-2.9399999999999999E-2</v>
      </c>
      <c r="M3643" s="546">
        <v>-1.2200000000000001E-2</v>
      </c>
    </row>
    <row r="3644" spans="10:13" x14ac:dyDescent="0.6">
      <c r="J3644" s="311">
        <v>0</v>
      </c>
      <c r="K3644" s="546">
        <v>-4.0899999999999999E-2</v>
      </c>
      <c r="L3644" s="546">
        <v>-2.9399999999999999E-2</v>
      </c>
      <c r="M3644" s="546">
        <v>-1.2200000000000001E-2</v>
      </c>
    </row>
    <row r="3645" spans="10:13" x14ac:dyDescent="0.6">
      <c r="J3645" s="311">
        <v>0</v>
      </c>
      <c r="K3645" s="546">
        <v>-4.0899999999999999E-2</v>
      </c>
      <c r="L3645" s="546">
        <v>-2.9399999999999999E-2</v>
      </c>
      <c r="M3645" s="546">
        <v>-1.2200000000000001E-2</v>
      </c>
    </row>
    <row r="3646" spans="10:13" x14ac:dyDescent="0.6">
      <c r="J3646" s="311">
        <v>0</v>
      </c>
      <c r="K3646" s="546">
        <v>-4.0899999999999999E-2</v>
      </c>
      <c r="L3646" s="546">
        <v>-2.9399999999999999E-2</v>
      </c>
      <c r="M3646" s="546">
        <v>-1.2200000000000001E-2</v>
      </c>
    </row>
    <row r="3647" spans="10:13" x14ac:dyDescent="0.6">
      <c r="J3647" s="311">
        <v>0</v>
      </c>
      <c r="K3647" s="546">
        <v>-4.0899999999999999E-2</v>
      </c>
      <c r="L3647" s="546">
        <v>-2.9399999999999999E-2</v>
      </c>
      <c r="M3647" s="546">
        <v>-1.2200000000000001E-2</v>
      </c>
    </row>
    <row r="3648" spans="10:13" x14ac:dyDescent="0.6">
      <c r="J3648" s="311">
        <v>0</v>
      </c>
      <c r="K3648" s="546">
        <v>-4.0899999999999999E-2</v>
      </c>
      <c r="L3648" s="546">
        <v>-2.9399999999999999E-2</v>
      </c>
      <c r="M3648" s="546">
        <v>-1.2200000000000001E-2</v>
      </c>
    </row>
    <row r="3649" spans="10:13" x14ac:dyDescent="0.6">
      <c r="J3649" s="311">
        <v>0</v>
      </c>
      <c r="K3649" s="546">
        <v>-4.0899999999999999E-2</v>
      </c>
      <c r="L3649" s="546">
        <v>-2.9399999999999999E-2</v>
      </c>
      <c r="M3649" s="546">
        <v>-1.2200000000000001E-2</v>
      </c>
    </row>
    <row r="3650" spans="10:13" x14ac:dyDescent="0.6">
      <c r="J3650" s="311">
        <v>0</v>
      </c>
      <c r="K3650" s="546">
        <v>-4.0899999999999999E-2</v>
      </c>
      <c r="L3650" s="546">
        <v>-2.9399999999999999E-2</v>
      </c>
      <c r="M3650" s="546">
        <v>-1.2200000000000001E-2</v>
      </c>
    </row>
    <row r="3651" spans="10:13" x14ac:dyDescent="0.6">
      <c r="J3651" s="311">
        <v>0</v>
      </c>
      <c r="K3651" s="546">
        <v>-4.0899999999999999E-2</v>
      </c>
      <c r="L3651" s="546">
        <v>-2.9399999999999999E-2</v>
      </c>
      <c r="M3651" s="546">
        <v>-1.2200000000000001E-2</v>
      </c>
    </row>
    <row r="3652" spans="10:13" x14ac:dyDescent="0.6">
      <c r="J3652" s="311">
        <v>0</v>
      </c>
      <c r="K3652" s="546">
        <v>-4.0899999999999999E-2</v>
      </c>
      <c r="L3652" s="546">
        <v>-2.9399999999999999E-2</v>
      </c>
      <c r="M3652" s="546">
        <v>-1.2200000000000001E-2</v>
      </c>
    </row>
    <row r="3653" spans="10:13" x14ac:dyDescent="0.6">
      <c r="J3653" s="311">
        <v>0</v>
      </c>
      <c r="K3653" s="546">
        <v>-4.0899999999999999E-2</v>
      </c>
      <c r="L3653" s="546">
        <v>-2.9399999999999999E-2</v>
      </c>
      <c r="M3653" s="546">
        <v>-1.2200000000000001E-2</v>
      </c>
    </row>
    <row r="3654" spans="10:13" x14ac:dyDescent="0.6">
      <c r="J3654" s="311">
        <v>0</v>
      </c>
      <c r="K3654" s="546">
        <v>-4.0899999999999999E-2</v>
      </c>
      <c r="L3654" s="546">
        <v>-2.9399999999999999E-2</v>
      </c>
      <c r="M3654" s="546">
        <v>-1.2200000000000001E-2</v>
      </c>
    </row>
    <row r="3655" spans="10:13" x14ac:dyDescent="0.6">
      <c r="J3655" s="311">
        <v>0</v>
      </c>
      <c r="K3655" s="546">
        <v>-4.0899999999999999E-2</v>
      </c>
      <c r="L3655" s="546">
        <v>-2.9399999999999999E-2</v>
      </c>
      <c r="M3655" s="546">
        <v>-1.2200000000000001E-2</v>
      </c>
    </row>
    <row r="3656" spans="10:13" x14ac:dyDescent="0.6">
      <c r="J3656" s="311">
        <v>0</v>
      </c>
      <c r="K3656" s="546">
        <v>-4.0899999999999999E-2</v>
      </c>
      <c r="L3656" s="546">
        <v>-2.9399999999999999E-2</v>
      </c>
      <c r="M3656" s="546">
        <v>-1.2200000000000001E-2</v>
      </c>
    </row>
    <row r="3657" spans="10:13" x14ac:dyDescent="0.6">
      <c r="J3657" s="311">
        <v>0</v>
      </c>
      <c r="K3657" s="546">
        <v>-4.0899999999999999E-2</v>
      </c>
      <c r="L3657" s="546">
        <v>-2.9399999999999999E-2</v>
      </c>
      <c r="M3657" s="546">
        <v>-1.2200000000000001E-2</v>
      </c>
    </row>
    <row r="3658" spans="10:13" x14ac:dyDescent="0.6">
      <c r="J3658" s="311">
        <v>0</v>
      </c>
      <c r="K3658" s="546">
        <v>-4.0899999999999999E-2</v>
      </c>
      <c r="L3658" s="546">
        <v>-2.9399999999999999E-2</v>
      </c>
      <c r="M3658" s="546">
        <v>-1.2200000000000001E-2</v>
      </c>
    </row>
    <row r="3659" spans="10:13" x14ac:dyDescent="0.6">
      <c r="J3659" s="311">
        <v>0</v>
      </c>
      <c r="K3659" s="546">
        <v>-4.0899999999999999E-2</v>
      </c>
      <c r="L3659" s="546">
        <v>-2.9399999999999999E-2</v>
      </c>
      <c r="M3659" s="546">
        <v>-1.2200000000000001E-2</v>
      </c>
    </row>
    <row r="3660" spans="10:13" x14ac:dyDescent="0.6">
      <c r="J3660" s="311">
        <v>0</v>
      </c>
      <c r="K3660" s="546">
        <v>-4.0899999999999999E-2</v>
      </c>
      <c r="L3660" s="546">
        <v>-2.9399999999999999E-2</v>
      </c>
      <c r="M3660" s="546">
        <v>-1.2200000000000001E-2</v>
      </c>
    </row>
    <row r="3661" spans="10:13" x14ac:dyDescent="0.6">
      <c r="J3661" s="311">
        <v>0</v>
      </c>
      <c r="K3661" s="546">
        <v>-4.0899999999999999E-2</v>
      </c>
      <c r="L3661" s="546">
        <v>-2.9399999999999999E-2</v>
      </c>
      <c r="M3661" s="546">
        <v>-1.2200000000000001E-2</v>
      </c>
    </row>
    <row r="3662" spans="10:13" x14ac:dyDescent="0.6">
      <c r="J3662" s="311">
        <v>0</v>
      </c>
      <c r="K3662" s="546">
        <v>-4.0899999999999999E-2</v>
      </c>
      <c r="L3662" s="546">
        <v>-2.9399999999999999E-2</v>
      </c>
      <c r="M3662" s="546">
        <v>-1.2200000000000001E-2</v>
      </c>
    </row>
    <row r="3663" spans="10:13" x14ac:dyDescent="0.6">
      <c r="J3663" s="311">
        <v>0</v>
      </c>
      <c r="K3663" s="546">
        <v>-4.0899999999999999E-2</v>
      </c>
      <c r="L3663" s="546">
        <v>-2.9399999999999999E-2</v>
      </c>
      <c r="M3663" s="546">
        <v>-1.2200000000000001E-2</v>
      </c>
    </row>
    <row r="3664" spans="10:13" x14ac:dyDescent="0.6">
      <c r="J3664" s="311">
        <v>0</v>
      </c>
      <c r="K3664" s="546">
        <v>-4.0899999999999999E-2</v>
      </c>
      <c r="L3664" s="546">
        <v>-2.9399999999999999E-2</v>
      </c>
      <c r="M3664" s="546">
        <v>-1.2200000000000001E-2</v>
      </c>
    </row>
    <row r="3665" spans="10:13" x14ac:dyDescent="0.6">
      <c r="J3665" s="311">
        <v>0</v>
      </c>
      <c r="K3665" s="546">
        <v>-4.0899999999999999E-2</v>
      </c>
      <c r="L3665" s="546">
        <v>-2.9399999999999999E-2</v>
      </c>
      <c r="M3665" s="546">
        <v>-1.2200000000000001E-2</v>
      </c>
    </row>
    <row r="3666" spans="10:13" x14ac:dyDescent="0.6">
      <c r="J3666" s="311">
        <v>0</v>
      </c>
      <c r="K3666" s="546">
        <v>-4.0899999999999999E-2</v>
      </c>
      <c r="L3666" s="546">
        <v>-2.9399999999999999E-2</v>
      </c>
      <c r="M3666" s="546">
        <v>-1.2200000000000001E-2</v>
      </c>
    </row>
    <row r="3667" spans="10:13" x14ac:dyDescent="0.6">
      <c r="J3667" s="311">
        <v>0</v>
      </c>
      <c r="K3667" s="546">
        <v>-4.0899999999999999E-2</v>
      </c>
      <c r="L3667" s="546">
        <v>-2.9399999999999999E-2</v>
      </c>
      <c r="M3667" s="546">
        <v>-1.2200000000000001E-2</v>
      </c>
    </row>
    <row r="3668" spans="10:13" x14ac:dyDescent="0.6">
      <c r="J3668" s="311">
        <v>0</v>
      </c>
      <c r="K3668" s="546">
        <v>-4.0899999999999999E-2</v>
      </c>
      <c r="L3668" s="546">
        <v>-2.9399999999999999E-2</v>
      </c>
      <c r="M3668" s="546">
        <v>-1.2200000000000001E-2</v>
      </c>
    </row>
    <row r="3669" spans="10:13" x14ac:dyDescent="0.6">
      <c r="J3669" s="311">
        <v>0</v>
      </c>
      <c r="K3669" s="546">
        <v>-4.0899999999999999E-2</v>
      </c>
      <c r="L3669" s="546">
        <v>-2.9399999999999999E-2</v>
      </c>
      <c r="M3669" s="546">
        <v>-1.2200000000000001E-2</v>
      </c>
    </row>
    <row r="3670" spans="10:13" x14ac:dyDescent="0.6">
      <c r="J3670" s="311">
        <v>0</v>
      </c>
      <c r="K3670" s="546">
        <v>-4.0899999999999999E-2</v>
      </c>
      <c r="L3670" s="546">
        <v>-2.9399999999999999E-2</v>
      </c>
      <c r="M3670" s="546">
        <v>-1.2200000000000001E-2</v>
      </c>
    </row>
    <row r="3671" spans="10:13" x14ac:dyDescent="0.6">
      <c r="J3671" s="311">
        <v>0</v>
      </c>
      <c r="K3671" s="546">
        <v>-4.0899999999999999E-2</v>
      </c>
      <c r="L3671" s="546">
        <v>-2.9399999999999999E-2</v>
      </c>
      <c r="M3671" s="546">
        <v>-1.2200000000000001E-2</v>
      </c>
    </row>
    <row r="3672" spans="10:13" x14ac:dyDescent="0.6">
      <c r="J3672" s="311">
        <v>0</v>
      </c>
      <c r="K3672" s="546">
        <v>-4.0899999999999999E-2</v>
      </c>
      <c r="L3672" s="546">
        <v>-2.9399999999999999E-2</v>
      </c>
      <c r="M3672" s="546">
        <v>-1.2200000000000001E-2</v>
      </c>
    </row>
    <row r="3673" spans="10:13" x14ac:dyDescent="0.6">
      <c r="J3673" s="311">
        <v>0</v>
      </c>
      <c r="K3673" s="546">
        <v>-4.0899999999999999E-2</v>
      </c>
      <c r="L3673" s="546">
        <v>-2.9399999999999999E-2</v>
      </c>
      <c r="M3673" s="546">
        <v>-1.2200000000000001E-2</v>
      </c>
    </row>
    <row r="3674" spans="10:13" x14ac:dyDescent="0.6">
      <c r="J3674" s="311">
        <v>0</v>
      </c>
      <c r="K3674" s="546">
        <v>-4.0899999999999999E-2</v>
      </c>
      <c r="L3674" s="546">
        <v>-2.9399999999999999E-2</v>
      </c>
      <c r="M3674" s="546">
        <v>-1.2200000000000001E-2</v>
      </c>
    </row>
    <row r="3675" spans="10:13" x14ac:dyDescent="0.6">
      <c r="J3675" s="311">
        <v>0</v>
      </c>
      <c r="K3675" s="546">
        <v>-4.0899999999999999E-2</v>
      </c>
      <c r="L3675" s="546">
        <v>-2.9399999999999999E-2</v>
      </c>
      <c r="M3675" s="546">
        <v>-1.2200000000000001E-2</v>
      </c>
    </row>
    <row r="3676" spans="10:13" x14ac:dyDescent="0.6">
      <c r="J3676" s="311">
        <v>0</v>
      </c>
      <c r="K3676" s="546">
        <v>-4.0899999999999999E-2</v>
      </c>
      <c r="L3676" s="546">
        <v>-2.9399999999999999E-2</v>
      </c>
      <c r="M3676" s="546">
        <v>-1.2200000000000001E-2</v>
      </c>
    </row>
    <row r="3677" spans="10:13" x14ac:dyDescent="0.6">
      <c r="J3677" s="311">
        <v>0</v>
      </c>
      <c r="K3677" s="546">
        <v>-4.0899999999999999E-2</v>
      </c>
      <c r="L3677" s="546">
        <v>-2.9399999999999999E-2</v>
      </c>
      <c r="M3677" s="546">
        <v>-1.2200000000000001E-2</v>
      </c>
    </row>
    <row r="3678" spans="10:13" x14ac:dyDescent="0.6">
      <c r="J3678" s="311">
        <v>0</v>
      </c>
      <c r="K3678" s="546">
        <v>-4.0899999999999999E-2</v>
      </c>
      <c r="L3678" s="546">
        <v>-2.9399999999999999E-2</v>
      </c>
      <c r="M3678" s="546">
        <v>-1.2200000000000001E-2</v>
      </c>
    </row>
    <row r="3679" spans="10:13" x14ac:dyDescent="0.6">
      <c r="J3679" s="311">
        <v>0</v>
      </c>
      <c r="K3679" s="546">
        <v>-4.0899999999999999E-2</v>
      </c>
      <c r="L3679" s="546">
        <v>-2.9399999999999999E-2</v>
      </c>
      <c r="M3679" s="546">
        <v>-1.2200000000000001E-2</v>
      </c>
    </row>
    <row r="3680" spans="10:13" x14ac:dyDescent="0.6">
      <c r="J3680" s="311">
        <v>0</v>
      </c>
      <c r="K3680" s="546">
        <v>-4.0899999999999999E-2</v>
      </c>
      <c r="L3680" s="546">
        <v>-2.9399999999999999E-2</v>
      </c>
      <c r="M3680" s="546">
        <v>-1.2200000000000001E-2</v>
      </c>
    </row>
    <row r="3681" spans="10:13" x14ac:dyDescent="0.6">
      <c r="J3681" s="311">
        <v>0</v>
      </c>
      <c r="K3681" s="546">
        <v>-4.0899999999999999E-2</v>
      </c>
      <c r="L3681" s="546">
        <v>-2.9399999999999999E-2</v>
      </c>
      <c r="M3681" s="546">
        <v>-1.2200000000000001E-2</v>
      </c>
    </row>
    <row r="3682" spans="10:13" x14ac:dyDescent="0.6">
      <c r="J3682" s="311">
        <v>0</v>
      </c>
      <c r="K3682" s="546">
        <v>-4.0899999999999999E-2</v>
      </c>
      <c r="L3682" s="546">
        <v>-2.9399999999999999E-2</v>
      </c>
      <c r="M3682" s="546">
        <v>-1.2200000000000001E-2</v>
      </c>
    </row>
    <row r="3683" spans="10:13" x14ac:dyDescent="0.6">
      <c r="J3683" s="311">
        <v>0</v>
      </c>
      <c r="K3683" s="546">
        <v>-4.0899999999999999E-2</v>
      </c>
      <c r="L3683" s="546">
        <v>-2.9399999999999999E-2</v>
      </c>
      <c r="M3683" s="546">
        <v>-1.2200000000000001E-2</v>
      </c>
    </row>
    <row r="3684" spans="10:13" x14ac:dyDescent="0.6">
      <c r="J3684" s="311">
        <v>0</v>
      </c>
      <c r="K3684" s="546">
        <v>-4.0899999999999999E-2</v>
      </c>
      <c r="L3684" s="546">
        <v>-2.9399999999999999E-2</v>
      </c>
      <c r="M3684" s="546">
        <v>-1.2200000000000001E-2</v>
      </c>
    </row>
    <row r="3685" spans="10:13" x14ac:dyDescent="0.6">
      <c r="J3685" s="311">
        <v>0</v>
      </c>
      <c r="K3685" s="546">
        <v>-4.0899999999999999E-2</v>
      </c>
      <c r="L3685" s="546">
        <v>-2.9399999999999999E-2</v>
      </c>
      <c r="M3685" s="546">
        <v>-1.2200000000000001E-2</v>
      </c>
    </row>
    <row r="3686" spans="10:13" x14ac:dyDescent="0.6">
      <c r="J3686" s="311">
        <v>0</v>
      </c>
      <c r="K3686" s="546">
        <v>-4.0899999999999999E-2</v>
      </c>
      <c r="L3686" s="546">
        <v>-2.9399999999999999E-2</v>
      </c>
      <c r="M3686" s="546">
        <v>-1.2200000000000001E-2</v>
      </c>
    </row>
    <row r="3687" spans="10:13" x14ac:dyDescent="0.6">
      <c r="J3687" s="311">
        <v>0</v>
      </c>
      <c r="K3687" s="546">
        <v>-4.0899999999999999E-2</v>
      </c>
      <c r="L3687" s="546">
        <v>-2.9399999999999999E-2</v>
      </c>
      <c r="M3687" s="546">
        <v>-1.2200000000000001E-2</v>
      </c>
    </row>
    <row r="3688" spans="10:13" x14ac:dyDescent="0.6">
      <c r="J3688" s="311">
        <v>0</v>
      </c>
      <c r="K3688" s="546">
        <v>-4.0899999999999999E-2</v>
      </c>
      <c r="L3688" s="546">
        <v>-2.9399999999999999E-2</v>
      </c>
      <c r="M3688" s="546">
        <v>-1.2200000000000001E-2</v>
      </c>
    </row>
    <row r="3689" spans="10:13" x14ac:dyDescent="0.6">
      <c r="J3689" s="311">
        <v>0</v>
      </c>
      <c r="K3689" s="546">
        <v>-4.0899999999999999E-2</v>
      </c>
      <c r="L3689" s="546">
        <v>-2.9399999999999999E-2</v>
      </c>
      <c r="M3689" s="546">
        <v>-1.2200000000000001E-2</v>
      </c>
    </row>
    <row r="3690" spans="10:13" x14ac:dyDescent="0.6">
      <c r="J3690" s="311">
        <v>0</v>
      </c>
      <c r="K3690" s="546">
        <v>-4.0899999999999999E-2</v>
      </c>
      <c r="L3690" s="546">
        <v>-2.9399999999999999E-2</v>
      </c>
      <c r="M3690" s="546">
        <v>-1.2200000000000001E-2</v>
      </c>
    </row>
    <row r="3691" spans="10:13" x14ac:dyDescent="0.6">
      <c r="J3691" s="311">
        <v>0</v>
      </c>
      <c r="K3691" s="546">
        <v>-4.0899999999999999E-2</v>
      </c>
      <c r="L3691" s="546">
        <v>-2.9399999999999999E-2</v>
      </c>
      <c r="M3691" s="546">
        <v>-1.2200000000000001E-2</v>
      </c>
    </row>
    <row r="3692" spans="10:13" x14ac:dyDescent="0.6">
      <c r="J3692" s="311">
        <v>0</v>
      </c>
      <c r="K3692" s="546">
        <v>-4.0899999999999999E-2</v>
      </c>
      <c r="L3692" s="546">
        <v>-2.9399999999999999E-2</v>
      </c>
      <c r="M3692" s="546">
        <v>-1.2200000000000001E-2</v>
      </c>
    </row>
    <row r="3693" spans="10:13" x14ac:dyDescent="0.6">
      <c r="J3693" s="311">
        <v>0</v>
      </c>
      <c r="K3693" s="546">
        <v>-4.0899999999999999E-2</v>
      </c>
      <c r="L3693" s="546">
        <v>-2.9399999999999999E-2</v>
      </c>
      <c r="M3693" s="546">
        <v>-1.2200000000000001E-2</v>
      </c>
    </row>
    <row r="3694" spans="10:13" x14ac:dyDescent="0.6">
      <c r="J3694" s="311">
        <v>0</v>
      </c>
      <c r="K3694" s="546">
        <v>-4.0899999999999999E-2</v>
      </c>
      <c r="L3694" s="546">
        <v>-2.9399999999999999E-2</v>
      </c>
      <c r="M3694" s="546">
        <v>-1.2200000000000001E-2</v>
      </c>
    </row>
    <row r="3695" spans="10:13" x14ac:dyDescent="0.6">
      <c r="J3695" s="311">
        <v>0</v>
      </c>
      <c r="K3695" s="546">
        <v>-4.0899999999999999E-2</v>
      </c>
      <c r="L3695" s="546">
        <v>-2.9399999999999999E-2</v>
      </c>
      <c r="M3695" s="546">
        <v>-1.2200000000000001E-2</v>
      </c>
    </row>
    <row r="3696" spans="10:13" x14ac:dyDescent="0.6">
      <c r="J3696" s="311">
        <v>0</v>
      </c>
      <c r="K3696" s="546">
        <v>-4.0899999999999999E-2</v>
      </c>
      <c r="L3696" s="546">
        <v>-2.9399999999999999E-2</v>
      </c>
      <c r="M3696" s="546">
        <v>-1.2200000000000001E-2</v>
      </c>
    </row>
    <row r="3697" spans="10:13" x14ac:dyDescent="0.6">
      <c r="J3697" s="311">
        <v>0</v>
      </c>
      <c r="K3697" s="546">
        <v>-4.0899999999999999E-2</v>
      </c>
      <c r="L3697" s="546">
        <v>-2.9399999999999999E-2</v>
      </c>
      <c r="M3697" s="546">
        <v>-1.2200000000000001E-2</v>
      </c>
    </row>
    <row r="3698" spans="10:13" x14ac:dyDescent="0.6">
      <c r="J3698" s="311">
        <v>0</v>
      </c>
      <c r="K3698" s="546">
        <v>-4.0899999999999999E-2</v>
      </c>
      <c r="L3698" s="546">
        <v>-2.9399999999999999E-2</v>
      </c>
      <c r="M3698" s="546">
        <v>-1.2200000000000001E-2</v>
      </c>
    </row>
    <row r="3699" spans="10:13" x14ac:dyDescent="0.6">
      <c r="J3699" s="311">
        <v>0</v>
      </c>
      <c r="K3699" s="546">
        <v>-4.0899999999999999E-2</v>
      </c>
      <c r="L3699" s="546">
        <v>-2.9399999999999999E-2</v>
      </c>
      <c r="M3699" s="546">
        <v>-1.2200000000000001E-2</v>
      </c>
    </row>
    <row r="3700" spans="10:13" x14ac:dyDescent="0.6">
      <c r="J3700" s="311">
        <v>0</v>
      </c>
      <c r="K3700" s="546">
        <v>-4.0899999999999999E-2</v>
      </c>
      <c r="L3700" s="546">
        <v>-2.9399999999999999E-2</v>
      </c>
      <c r="M3700" s="546">
        <v>-1.2200000000000001E-2</v>
      </c>
    </row>
    <row r="3701" spans="10:13" x14ac:dyDescent="0.6">
      <c r="J3701" s="311">
        <v>0</v>
      </c>
      <c r="K3701" s="546">
        <v>-4.0899999999999999E-2</v>
      </c>
      <c r="L3701" s="546">
        <v>-2.9399999999999999E-2</v>
      </c>
      <c r="M3701" s="546">
        <v>-1.2200000000000001E-2</v>
      </c>
    </row>
    <row r="3702" spans="10:13" x14ac:dyDescent="0.6">
      <c r="J3702" s="311">
        <v>0</v>
      </c>
      <c r="K3702" s="546">
        <v>-4.0899999999999999E-2</v>
      </c>
      <c r="L3702" s="546">
        <v>-2.9399999999999999E-2</v>
      </c>
      <c r="M3702" s="546">
        <v>-1.2200000000000001E-2</v>
      </c>
    </row>
    <row r="3703" spans="10:13" x14ac:dyDescent="0.6">
      <c r="J3703" s="311">
        <v>0</v>
      </c>
      <c r="K3703" s="546">
        <v>-4.0899999999999999E-2</v>
      </c>
      <c r="L3703" s="546">
        <v>-2.9399999999999999E-2</v>
      </c>
      <c r="M3703" s="546">
        <v>-1.2200000000000001E-2</v>
      </c>
    </row>
    <row r="3704" spans="10:13" x14ac:dyDescent="0.6">
      <c r="J3704" s="311">
        <v>0</v>
      </c>
      <c r="K3704" s="546">
        <v>-4.0899999999999999E-2</v>
      </c>
      <c r="L3704" s="546">
        <v>-2.9399999999999999E-2</v>
      </c>
      <c r="M3704" s="546">
        <v>-1.2200000000000001E-2</v>
      </c>
    </row>
    <row r="3705" spans="10:13" x14ac:dyDescent="0.6">
      <c r="J3705" s="311">
        <v>0</v>
      </c>
      <c r="K3705" s="546">
        <v>-4.0899999999999999E-2</v>
      </c>
      <c r="L3705" s="546">
        <v>-2.9399999999999999E-2</v>
      </c>
      <c r="M3705" s="546">
        <v>-1.2200000000000001E-2</v>
      </c>
    </row>
    <row r="3706" spans="10:13" x14ac:dyDescent="0.6">
      <c r="J3706" s="311">
        <v>0</v>
      </c>
      <c r="K3706" s="546">
        <v>-4.0899999999999999E-2</v>
      </c>
      <c r="L3706" s="546">
        <v>-2.9399999999999999E-2</v>
      </c>
      <c r="M3706" s="546">
        <v>-1.2200000000000001E-2</v>
      </c>
    </row>
    <row r="3707" spans="10:13" x14ac:dyDescent="0.6">
      <c r="J3707" s="311">
        <v>0</v>
      </c>
      <c r="K3707" s="546">
        <v>-4.0899999999999999E-2</v>
      </c>
      <c r="L3707" s="546">
        <v>-2.9399999999999999E-2</v>
      </c>
      <c r="M3707" s="546">
        <v>-1.2200000000000001E-2</v>
      </c>
    </row>
    <row r="3708" spans="10:13" x14ac:dyDescent="0.6">
      <c r="J3708" s="311">
        <v>0</v>
      </c>
      <c r="K3708" s="546">
        <v>-4.0899999999999999E-2</v>
      </c>
      <c r="L3708" s="546">
        <v>-2.9399999999999999E-2</v>
      </c>
      <c r="M3708" s="546">
        <v>-1.2200000000000001E-2</v>
      </c>
    </row>
    <row r="3709" spans="10:13" x14ac:dyDescent="0.6">
      <c r="J3709" s="311">
        <v>0</v>
      </c>
      <c r="K3709" s="546">
        <v>-4.0899999999999999E-2</v>
      </c>
      <c r="L3709" s="546">
        <v>-2.9399999999999999E-2</v>
      </c>
      <c r="M3709" s="546">
        <v>-1.2200000000000001E-2</v>
      </c>
    </row>
    <row r="3710" spans="10:13" x14ac:dyDescent="0.6">
      <c r="J3710" s="311">
        <v>0</v>
      </c>
      <c r="K3710" s="546">
        <v>-4.0899999999999999E-2</v>
      </c>
      <c r="L3710" s="546">
        <v>-2.9399999999999999E-2</v>
      </c>
      <c r="M3710" s="546">
        <v>-1.2200000000000001E-2</v>
      </c>
    </row>
    <row r="3711" spans="10:13" x14ac:dyDescent="0.6">
      <c r="J3711" s="311">
        <v>0</v>
      </c>
      <c r="K3711" s="546">
        <v>-4.0899999999999999E-2</v>
      </c>
      <c r="L3711" s="546">
        <v>-2.9399999999999999E-2</v>
      </c>
      <c r="M3711" s="546">
        <v>-1.2200000000000001E-2</v>
      </c>
    </row>
    <row r="3712" spans="10:13" x14ac:dyDescent="0.6">
      <c r="J3712" s="311">
        <v>0</v>
      </c>
      <c r="K3712" s="546">
        <v>-4.0899999999999999E-2</v>
      </c>
      <c r="L3712" s="546">
        <v>-2.9399999999999999E-2</v>
      </c>
      <c r="M3712" s="546">
        <v>-1.2200000000000001E-2</v>
      </c>
    </row>
    <row r="3713" spans="10:13" x14ac:dyDescent="0.6">
      <c r="J3713" s="311">
        <v>0</v>
      </c>
      <c r="K3713" s="546">
        <v>-4.0899999999999999E-2</v>
      </c>
      <c r="L3713" s="546">
        <v>-2.9399999999999999E-2</v>
      </c>
      <c r="M3713" s="546">
        <v>-1.2200000000000001E-2</v>
      </c>
    </row>
    <row r="3714" spans="10:13" x14ac:dyDescent="0.6">
      <c r="J3714" s="311">
        <v>0</v>
      </c>
      <c r="K3714" s="546">
        <v>-4.0899999999999999E-2</v>
      </c>
      <c r="L3714" s="546">
        <v>-2.9399999999999999E-2</v>
      </c>
      <c r="M3714" s="546">
        <v>-1.2200000000000001E-2</v>
      </c>
    </row>
    <row r="3715" spans="10:13" x14ac:dyDescent="0.6">
      <c r="J3715" s="311">
        <v>0</v>
      </c>
      <c r="K3715" s="546">
        <v>-4.0899999999999999E-2</v>
      </c>
      <c r="L3715" s="546">
        <v>-2.9399999999999999E-2</v>
      </c>
      <c r="M3715" s="546">
        <v>-1.2200000000000001E-2</v>
      </c>
    </row>
    <row r="3716" spans="10:13" x14ac:dyDescent="0.6">
      <c r="J3716" s="311">
        <v>0</v>
      </c>
      <c r="K3716" s="546">
        <v>-4.0899999999999999E-2</v>
      </c>
      <c r="L3716" s="546">
        <v>-2.9399999999999999E-2</v>
      </c>
      <c r="M3716" s="546">
        <v>-1.2200000000000001E-2</v>
      </c>
    </row>
    <row r="3717" spans="10:13" x14ac:dyDescent="0.6">
      <c r="J3717" s="311">
        <v>0</v>
      </c>
      <c r="K3717" s="546">
        <v>-4.0899999999999999E-2</v>
      </c>
      <c r="L3717" s="546">
        <v>-2.9399999999999999E-2</v>
      </c>
      <c r="M3717" s="546">
        <v>-1.2200000000000001E-2</v>
      </c>
    </row>
    <row r="3718" spans="10:13" x14ac:dyDescent="0.6">
      <c r="J3718" s="311">
        <v>0</v>
      </c>
      <c r="K3718" s="546">
        <v>-4.0899999999999999E-2</v>
      </c>
      <c r="L3718" s="546">
        <v>-2.9399999999999999E-2</v>
      </c>
      <c r="M3718" s="546">
        <v>-1.2200000000000001E-2</v>
      </c>
    </row>
    <row r="3719" spans="10:13" x14ac:dyDescent="0.6">
      <c r="J3719" s="311">
        <v>0</v>
      </c>
      <c r="K3719" s="546">
        <v>-4.0899999999999999E-2</v>
      </c>
      <c r="L3719" s="546">
        <v>-2.9399999999999999E-2</v>
      </c>
      <c r="M3719" s="546">
        <v>-1.2200000000000001E-2</v>
      </c>
    </row>
    <row r="3720" spans="10:13" x14ac:dyDescent="0.6">
      <c r="J3720" s="311">
        <v>0</v>
      </c>
      <c r="K3720" s="546">
        <v>-4.0899999999999999E-2</v>
      </c>
      <c r="L3720" s="546">
        <v>-2.9399999999999999E-2</v>
      </c>
      <c r="M3720" s="546">
        <v>-1.2200000000000001E-2</v>
      </c>
    </row>
    <row r="3721" spans="10:13" x14ac:dyDescent="0.6">
      <c r="J3721" s="311">
        <v>0</v>
      </c>
      <c r="K3721" s="546">
        <v>-4.0899999999999999E-2</v>
      </c>
      <c r="L3721" s="546">
        <v>-2.9399999999999999E-2</v>
      </c>
      <c r="M3721" s="546">
        <v>-1.2200000000000001E-2</v>
      </c>
    </row>
    <row r="3722" spans="10:13" x14ac:dyDescent="0.6">
      <c r="J3722" s="311">
        <v>0</v>
      </c>
      <c r="K3722" s="546">
        <v>-4.0899999999999999E-2</v>
      </c>
      <c r="L3722" s="546">
        <v>-2.9399999999999999E-2</v>
      </c>
      <c r="M3722" s="546">
        <v>-1.2200000000000001E-2</v>
      </c>
    </row>
    <row r="3723" spans="10:13" x14ac:dyDescent="0.6">
      <c r="J3723" s="311">
        <v>0</v>
      </c>
      <c r="K3723" s="546">
        <v>-4.0899999999999999E-2</v>
      </c>
      <c r="L3723" s="546">
        <v>-2.9399999999999999E-2</v>
      </c>
      <c r="M3723" s="546">
        <v>-1.2200000000000001E-2</v>
      </c>
    </row>
    <row r="3724" spans="10:13" x14ac:dyDescent="0.6">
      <c r="J3724" s="311">
        <v>0</v>
      </c>
      <c r="K3724" s="546">
        <v>-4.0899999999999999E-2</v>
      </c>
      <c r="L3724" s="546">
        <v>-2.9399999999999999E-2</v>
      </c>
      <c r="M3724" s="546">
        <v>-1.2200000000000001E-2</v>
      </c>
    </row>
    <row r="3725" spans="10:13" x14ac:dyDescent="0.6">
      <c r="J3725" s="311">
        <v>0</v>
      </c>
      <c r="K3725" s="546">
        <v>-4.0899999999999999E-2</v>
      </c>
      <c r="L3725" s="546">
        <v>-2.9399999999999999E-2</v>
      </c>
      <c r="M3725" s="546">
        <v>-1.2200000000000001E-2</v>
      </c>
    </row>
    <row r="3726" spans="10:13" x14ac:dyDescent="0.6">
      <c r="J3726" s="311">
        <v>0</v>
      </c>
      <c r="K3726" s="546">
        <v>-4.0899999999999999E-2</v>
      </c>
      <c r="L3726" s="546">
        <v>-2.9399999999999999E-2</v>
      </c>
      <c r="M3726" s="546">
        <v>-1.2200000000000001E-2</v>
      </c>
    </row>
    <row r="3727" spans="10:13" x14ac:dyDescent="0.6">
      <c r="J3727" s="311">
        <v>0</v>
      </c>
      <c r="K3727" s="546">
        <v>-4.0899999999999999E-2</v>
      </c>
      <c r="L3727" s="546">
        <v>-2.9399999999999999E-2</v>
      </c>
      <c r="M3727" s="546">
        <v>-1.2200000000000001E-2</v>
      </c>
    </row>
    <row r="3728" spans="10:13" x14ac:dyDescent="0.6">
      <c r="J3728" s="311">
        <v>0</v>
      </c>
      <c r="K3728" s="546">
        <v>-4.0899999999999999E-2</v>
      </c>
      <c r="L3728" s="546">
        <v>-2.9399999999999999E-2</v>
      </c>
      <c r="M3728" s="546">
        <v>-1.2200000000000001E-2</v>
      </c>
    </row>
    <row r="3729" spans="10:13" x14ac:dyDescent="0.6">
      <c r="J3729" s="311">
        <v>0</v>
      </c>
      <c r="K3729" s="546">
        <v>-4.0899999999999999E-2</v>
      </c>
      <c r="L3729" s="546">
        <v>-2.9399999999999999E-2</v>
      </c>
      <c r="M3729" s="546">
        <v>-1.2200000000000001E-2</v>
      </c>
    </row>
    <row r="3730" spans="10:13" x14ac:dyDescent="0.6">
      <c r="J3730" s="311">
        <v>0</v>
      </c>
      <c r="K3730" s="546">
        <v>-4.0899999999999999E-2</v>
      </c>
      <c r="L3730" s="546">
        <v>-2.9399999999999999E-2</v>
      </c>
      <c r="M3730" s="546">
        <v>-1.2200000000000001E-2</v>
      </c>
    </row>
    <row r="3731" spans="10:13" x14ac:dyDescent="0.6">
      <c r="J3731" s="311">
        <v>0</v>
      </c>
      <c r="K3731" s="546">
        <v>-4.0899999999999999E-2</v>
      </c>
      <c r="L3731" s="546">
        <v>-2.9399999999999999E-2</v>
      </c>
      <c r="M3731" s="546">
        <v>-1.2200000000000001E-2</v>
      </c>
    </row>
    <row r="3732" spans="10:13" x14ac:dyDescent="0.6">
      <c r="J3732" s="311">
        <v>0</v>
      </c>
      <c r="K3732" s="546">
        <v>-4.0899999999999999E-2</v>
      </c>
      <c r="L3732" s="546">
        <v>-2.9399999999999999E-2</v>
      </c>
      <c r="M3732" s="546">
        <v>-1.2200000000000001E-2</v>
      </c>
    </row>
    <row r="3733" spans="10:13" x14ac:dyDescent="0.6">
      <c r="J3733" s="311">
        <v>0</v>
      </c>
      <c r="K3733" s="546">
        <v>-4.0899999999999999E-2</v>
      </c>
      <c r="L3733" s="546">
        <v>-2.9399999999999999E-2</v>
      </c>
      <c r="M3733" s="546">
        <v>-1.2200000000000001E-2</v>
      </c>
    </row>
    <row r="3734" spans="10:13" x14ac:dyDescent="0.6">
      <c r="J3734" s="311">
        <v>0</v>
      </c>
      <c r="K3734" s="546">
        <v>-4.0899999999999999E-2</v>
      </c>
      <c r="L3734" s="546">
        <v>-2.9399999999999999E-2</v>
      </c>
      <c r="M3734" s="546">
        <v>-1.2200000000000001E-2</v>
      </c>
    </row>
    <row r="3735" spans="10:13" x14ac:dyDescent="0.6">
      <c r="J3735" s="311">
        <v>0</v>
      </c>
      <c r="K3735" s="546">
        <v>-4.0899999999999999E-2</v>
      </c>
      <c r="L3735" s="546">
        <v>-2.9399999999999999E-2</v>
      </c>
      <c r="M3735" s="546">
        <v>-1.2200000000000001E-2</v>
      </c>
    </row>
    <row r="3736" spans="10:13" x14ac:dyDescent="0.6">
      <c r="J3736" s="311">
        <v>0</v>
      </c>
      <c r="K3736" s="546">
        <v>-4.0899999999999999E-2</v>
      </c>
      <c r="L3736" s="546">
        <v>-2.9399999999999999E-2</v>
      </c>
      <c r="M3736" s="546">
        <v>-1.2200000000000001E-2</v>
      </c>
    </row>
    <row r="3737" spans="10:13" x14ac:dyDescent="0.6">
      <c r="J3737" s="311">
        <v>0</v>
      </c>
      <c r="K3737" s="546">
        <v>-4.0899999999999999E-2</v>
      </c>
      <c r="L3737" s="546">
        <v>-2.9399999999999999E-2</v>
      </c>
      <c r="M3737" s="546">
        <v>-1.2200000000000001E-2</v>
      </c>
    </row>
    <row r="3738" spans="10:13" x14ac:dyDescent="0.6">
      <c r="J3738" s="311">
        <v>0</v>
      </c>
      <c r="K3738" s="546">
        <v>-4.0899999999999999E-2</v>
      </c>
      <c r="L3738" s="546">
        <v>-2.9399999999999999E-2</v>
      </c>
      <c r="M3738" s="546">
        <v>-1.2200000000000001E-2</v>
      </c>
    </row>
    <row r="3739" spans="10:13" x14ac:dyDescent="0.6">
      <c r="J3739" s="311">
        <v>0</v>
      </c>
      <c r="K3739" s="546">
        <v>-4.0899999999999999E-2</v>
      </c>
      <c r="L3739" s="546">
        <v>-2.9399999999999999E-2</v>
      </c>
      <c r="M3739" s="546">
        <v>-1.2200000000000001E-2</v>
      </c>
    </row>
    <row r="3740" spans="10:13" x14ac:dyDescent="0.6">
      <c r="J3740" s="311">
        <v>0</v>
      </c>
      <c r="K3740" s="546">
        <v>-4.0899999999999999E-2</v>
      </c>
      <c r="L3740" s="546">
        <v>-2.9399999999999999E-2</v>
      </c>
      <c r="M3740" s="546">
        <v>-1.2200000000000001E-2</v>
      </c>
    </row>
    <row r="3741" spans="10:13" x14ac:dyDescent="0.6">
      <c r="J3741" s="311">
        <v>0</v>
      </c>
      <c r="K3741" s="546">
        <v>-4.0899999999999999E-2</v>
      </c>
      <c r="L3741" s="546">
        <v>-2.9399999999999999E-2</v>
      </c>
      <c r="M3741" s="546">
        <v>-1.2200000000000001E-2</v>
      </c>
    </row>
    <row r="3742" spans="10:13" x14ac:dyDescent="0.6">
      <c r="J3742" s="311">
        <v>0</v>
      </c>
      <c r="K3742" s="546">
        <v>-4.0899999999999999E-2</v>
      </c>
      <c r="L3742" s="546">
        <v>-2.9399999999999999E-2</v>
      </c>
      <c r="M3742" s="546">
        <v>-1.2200000000000001E-2</v>
      </c>
    </row>
    <row r="3743" spans="10:13" x14ac:dyDescent="0.6">
      <c r="J3743" s="311">
        <v>0</v>
      </c>
      <c r="K3743" s="546">
        <v>-4.0899999999999999E-2</v>
      </c>
      <c r="L3743" s="546">
        <v>-2.9399999999999999E-2</v>
      </c>
      <c r="M3743" s="546">
        <v>-1.2200000000000001E-2</v>
      </c>
    </row>
    <row r="3744" spans="10:13" x14ac:dyDescent="0.6">
      <c r="J3744" s="311">
        <v>0</v>
      </c>
      <c r="K3744" s="546">
        <v>-4.0899999999999999E-2</v>
      </c>
      <c r="L3744" s="546">
        <v>-2.9399999999999999E-2</v>
      </c>
      <c r="M3744" s="546">
        <v>-1.2200000000000001E-2</v>
      </c>
    </row>
    <row r="3745" spans="10:13" x14ac:dyDescent="0.6">
      <c r="J3745" s="311">
        <v>0</v>
      </c>
      <c r="K3745" s="546">
        <v>-4.0899999999999999E-2</v>
      </c>
      <c r="L3745" s="546">
        <v>-2.9399999999999999E-2</v>
      </c>
      <c r="M3745" s="546">
        <v>-1.2200000000000001E-2</v>
      </c>
    </row>
    <row r="3746" spans="10:13" x14ac:dyDescent="0.6">
      <c r="J3746" s="311">
        <v>0</v>
      </c>
      <c r="K3746" s="546">
        <v>-4.0899999999999999E-2</v>
      </c>
      <c r="L3746" s="546">
        <v>-2.9399999999999999E-2</v>
      </c>
      <c r="M3746" s="546">
        <v>-1.2200000000000001E-2</v>
      </c>
    </row>
    <row r="3747" spans="10:13" x14ac:dyDescent="0.6">
      <c r="J3747" s="311">
        <v>0</v>
      </c>
      <c r="K3747" s="546">
        <v>-4.0899999999999999E-2</v>
      </c>
      <c r="L3747" s="546">
        <v>-2.9399999999999999E-2</v>
      </c>
      <c r="M3747" s="546">
        <v>-1.2200000000000001E-2</v>
      </c>
    </row>
    <row r="3748" spans="10:13" x14ac:dyDescent="0.6">
      <c r="J3748" s="311">
        <v>0</v>
      </c>
      <c r="K3748" s="546">
        <v>-4.0899999999999999E-2</v>
      </c>
      <c r="L3748" s="546">
        <v>-2.9399999999999999E-2</v>
      </c>
      <c r="M3748" s="546">
        <v>-1.2200000000000001E-2</v>
      </c>
    </row>
    <row r="3749" spans="10:13" x14ac:dyDescent="0.6">
      <c r="J3749" s="311">
        <v>0</v>
      </c>
      <c r="K3749" s="546">
        <v>-4.0899999999999999E-2</v>
      </c>
      <c r="L3749" s="546">
        <v>-2.9399999999999999E-2</v>
      </c>
      <c r="M3749" s="546">
        <v>-1.2200000000000001E-2</v>
      </c>
    </row>
    <row r="3750" spans="10:13" x14ac:dyDescent="0.6">
      <c r="J3750" s="311">
        <v>0</v>
      </c>
      <c r="K3750" s="546">
        <v>-4.0899999999999999E-2</v>
      </c>
      <c r="L3750" s="546">
        <v>-2.9399999999999999E-2</v>
      </c>
      <c r="M3750" s="546">
        <v>-1.2200000000000001E-2</v>
      </c>
    </row>
    <row r="3751" spans="10:13" x14ac:dyDescent="0.6">
      <c r="J3751" s="311">
        <v>0</v>
      </c>
      <c r="K3751" s="546">
        <v>-4.0899999999999999E-2</v>
      </c>
      <c r="L3751" s="546">
        <v>-2.9399999999999999E-2</v>
      </c>
      <c r="M3751" s="546">
        <v>-1.2200000000000001E-2</v>
      </c>
    </row>
    <row r="3752" spans="10:13" x14ac:dyDescent="0.6">
      <c r="J3752" s="311">
        <v>0</v>
      </c>
      <c r="K3752" s="546">
        <v>-4.0899999999999999E-2</v>
      </c>
      <c r="L3752" s="546">
        <v>-2.9399999999999999E-2</v>
      </c>
      <c r="M3752" s="546">
        <v>-1.2200000000000001E-2</v>
      </c>
    </row>
    <row r="3753" spans="10:13" x14ac:dyDescent="0.6">
      <c r="J3753" s="311">
        <v>0</v>
      </c>
      <c r="K3753" s="546">
        <v>-4.0899999999999999E-2</v>
      </c>
      <c r="L3753" s="546">
        <v>-2.9399999999999999E-2</v>
      </c>
      <c r="M3753" s="546">
        <v>-1.2200000000000001E-2</v>
      </c>
    </row>
    <row r="3754" spans="10:13" x14ac:dyDescent="0.6">
      <c r="J3754" s="311">
        <v>0</v>
      </c>
      <c r="K3754" s="546">
        <v>-4.0899999999999999E-2</v>
      </c>
      <c r="L3754" s="546">
        <v>-2.9399999999999999E-2</v>
      </c>
      <c r="M3754" s="546">
        <v>-1.2200000000000001E-2</v>
      </c>
    </row>
    <row r="3755" spans="10:13" x14ac:dyDescent="0.6">
      <c r="J3755" s="311">
        <v>0</v>
      </c>
      <c r="K3755" s="546">
        <v>-4.0899999999999999E-2</v>
      </c>
      <c r="L3755" s="546">
        <v>-2.9399999999999999E-2</v>
      </c>
      <c r="M3755" s="546">
        <v>-1.2200000000000001E-2</v>
      </c>
    </row>
    <row r="3756" spans="10:13" x14ac:dyDescent="0.6">
      <c r="J3756" s="311">
        <v>0</v>
      </c>
      <c r="K3756" s="546">
        <v>-4.0899999999999999E-2</v>
      </c>
      <c r="L3756" s="546">
        <v>-2.9399999999999999E-2</v>
      </c>
      <c r="M3756" s="546">
        <v>-1.2200000000000001E-2</v>
      </c>
    </row>
    <row r="3757" spans="10:13" x14ac:dyDescent="0.6">
      <c r="J3757" s="311">
        <v>0</v>
      </c>
      <c r="K3757" s="546">
        <v>-4.0899999999999999E-2</v>
      </c>
      <c r="L3757" s="546">
        <v>-2.9399999999999999E-2</v>
      </c>
      <c r="M3757" s="546">
        <v>-1.2200000000000001E-2</v>
      </c>
    </row>
    <row r="3758" spans="10:13" x14ac:dyDescent="0.6">
      <c r="J3758" s="311">
        <v>0</v>
      </c>
      <c r="K3758" s="546">
        <v>-4.0899999999999999E-2</v>
      </c>
      <c r="L3758" s="546">
        <v>-2.9399999999999999E-2</v>
      </c>
      <c r="M3758" s="546">
        <v>-1.2200000000000001E-2</v>
      </c>
    </row>
    <row r="3759" spans="10:13" x14ac:dyDescent="0.6">
      <c r="J3759" s="311">
        <v>0</v>
      </c>
      <c r="K3759" s="546">
        <v>-4.0899999999999999E-2</v>
      </c>
      <c r="L3759" s="546">
        <v>-2.9399999999999999E-2</v>
      </c>
      <c r="M3759" s="546">
        <v>-1.2200000000000001E-2</v>
      </c>
    </row>
    <row r="3760" spans="10:13" x14ac:dyDescent="0.6">
      <c r="J3760" s="311">
        <v>0</v>
      </c>
      <c r="K3760" s="546">
        <v>-4.0899999999999999E-2</v>
      </c>
      <c r="L3760" s="546">
        <v>-2.9399999999999999E-2</v>
      </c>
      <c r="M3760" s="546">
        <v>-1.2200000000000001E-2</v>
      </c>
    </row>
    <row r="3761" spans="10:13" x14ac:dyDescent="0.6">
      <c r="J3761" s="311">
        <v>0</v>
      </c>
      <c r="K3761" s="546">
        <v>-4.0899999999999999E-2</v>
      </c>
      <c r="L3761" s="546">
        <v>-2.9399999999999999E-2</v>
      </c>
      <c r="M3761" s="546">
        <v>-1.2200000000000001E-2</v>
      </c>
    </row>
    <row r="3762" spans="10:13" x14ac:dyDescent="0.6">
      <c r="J3762" s="311">
        <v>0</v>
      </c>
      <c r="K3762" s="546">
        <v>-4.0899999999999999E-2</v>
      </c>
      <c r="L3762" s="546">
        <v>-2.9399999999999999E-2</v>
      </c>
      <c r="M3762" s="546">
        <v>-1.2200000000000001E-2</v>
      </c>
    </row>
    <row r="3763" spans="10:13" x14ac:dyDescent="0.6">
      <c r="J3763" s="311">
        <v>0</v>
      </c>
      <c r="K3763" s="546">
        <v>-4.0899999999999999E-2</v>
      </c>
      <c r="L3763" s="546">
        <v>-2.9399999999999999E-2</v>
      </c>
      <c r="M3763" s="546">
        <v>-1.2200000000000001E-2</v>
      </c>
    </row>
    <row r="3764" spans="10:13" x14ac:dyDescent="0.6">
      <c r="J3764" s="311">
        <v>0</v>
      </c>
      <c r="K3764" s="546">
        <v>-4.0899999999999999E-2</v>
      </c>
      <c r="L3764" s="546">
        <v>-2.9399999999999999E-2</v>
      </c>
      <c r="M3764" s="546">
        <v>-1.2200000000000001E-2</v>
      </c>
    </row>
    <row r="3765" spans="10:13" x14ac:dyDescent="0.6">
      <c r="J3765" s="311">
        <v>0</v>
      </c>
      <c r="K3765" s="546">
        <v>-4.0899999999999999E-2</v>
      </c>
      <c r="L3765" s="546">
        <v>-2.9399999999999999E-2</v>
      </c>
      <c r="M3765" s="546">
        <v>-1.2200000000000001E-2</v>
      </c>
    </row>
    <row r="3766" spans="10:13" x14ac:dyDescent="0.6">
      <c r="J3766" s="311">
        <v>0</v>
      </c>
      <c r="K3766" s="546">
        <v>-4.0899999999999999E-2</v>
      </c>
      <c r="L3766" s="546">
        <v>-2.9399999999999999E-2</v>
      </c>
      <c r="M3766" s="546">
        <v>-1.2200000000000001E-2</v>
      </c>
    </row>
    <row r="3767" spans="10:13" x14ac:dyDescent="0.6">
      <c r="J3767" s="311">
        <v>0</v>
      </c>
      <c r="K3767" s="546">
        <v>-4.0899999999999999E-2</v>
      </c>
      <c r="L3767" s="546">
        <v>-2.9399999999999999E-2</v>
      </c>
      <c r="M3767" s="546">
        <v>-1.2200000000000001E-2</v>
      </c>
    </row>
    <row r="3768" spans="10:13" x14ac:dyDescent="0.6">
      <c r="J3768" s="311">
        <v>0</v>
      </c>
      <c r="K3768" s="546">
        <v>-4.0899999999999999E-2</v>
      </c>
      <c r="L3768" s="546">
        <v>-2.9399999999999999E-2</v>
      </c>
      <c r="M3768" s="546">
        <v>-1.2200000000000001E-2</v>
      </c>
    </row>
    <row r="3769" spans="10:13" x14ac:dyDescent="0.6">
      <c r="J3769" s="311">
        <v>0</v>
      </c>
      <c r="K3769" s="546">
        <v>-4.0899999999999999E-2</v>
      </c>
      <c r="L3769" s="546">
        <v>-2.9399999999999999E-2</v>
      </c>
      <c r="M3769" s="546">
        <v>-1.2200000000000001E-2</v>
      </c>
    </row>
    <row r="3770" spans="10:13" x14ac:dyDescent="0.6">
      <c r="J3770" s="311">
        <v>0</v>
      </c>
      <c r="K3770" s="546">
        <v>-4.0899999999999999E-2</v>
      </c>
      <c r="L3770" s="546">
        <v>-2.9399999999999999E-2</v>
      </c>
      <c r="M3770" s="546">
        <v>-1.2200000000000001E-2</v>
      </c>
    </row>
    <row r="3771" spans="10:13" x14ac:dyDescent="0.6">
      <c r="J3771" s="311">
        <v>0</v>
      </c>
      <c r="K3771" s="546">
        <v>-4.0899999999999999E-2</v>
      </c>
      <c r="L3771" s="546">
        <v>-2.9399999999999999E-2</v>
      </c>
      <c r="M3771" s="546">
        <v>-1.2200000000000001E-2</v>
      </c>
    </row>
    <row r="3772" spans="10:13" x14ac:dyDescent="0.6">
      <c r="J3772" s="311">
        <v>0</v>
      </c>
      <c r="K3772" s="546">
        <v>-4.0899999999999999E-2</v>
      </c>
      <c r="L3772" s="546">
        <v>-2.9399999999999999E-2</v>
      </c>
      <c r="M3772" s="546">
        <v>-1.2200000000000001E-2</v>
      </c>
    </row>
    <row r="3773" spans="10:13" x14ac:dyDescent="0.6">
      <c r="J3773" s="311">
        <v>0</v>
      </c>
      <c r="K3773" s="546">
        <v>-4.0899999999999999E-2</v>
      </c>
      <c r="L3773" s="546">
        <v>-2.9399999999999999E-2</v>
      </c>
      <c r="M3773" s="546">
        <v>-1.2200000000000001E-2</v>
      </c>
    </row>
    <row r="3774" spans="10:13" x14ac:dyDescent="0.6">
      <c r="J3774" s="311">
        <v>0</v>
      </c>
      <c r="K3774" s="546">
        <v>-4.0899999999999999E-2</v>
      </c>
      <c r="L3774" s="546">
        <v>-2.9399999999999999E-2</v>
      </c>
      <c r="M3774" s="546">
        <v>-1.2200000000000001E-2</v>
      </c>
    </row>
    <row r="3775" spans="10:13" x14ac:dyDescent="0.6">
      <c r="J3775" s="311">
        <v>0</v>
      </c>
      <c r="K3775" s="546">
        <v>-4.0899999999999999E-2</v>
      </c>
      <c r="L3775" s="546">
        <v>-2.9399999999999999E-2</v>
      </c>
      <c r="M3775" s="546">
        <v>-1.2200000000000001E-2</v>
      </c>
    </row>
    <row r="3776" spans="10:13" x14ac:dyDescent="0.6">
      <c r="J3776" s="311">
        <v>0</v>
      </c>
      <c r="K3776" s="546">
        <v>-4.0899999999999999E-2</v>
      </c>
      <c r="L3776" s="546">
        <v>-2.9399999999999999E-2</v>
      </c>
      <c r="M3776" s="546">
        <v>-1.2200000000000001E-2</v>
      </c>
    </row>
    <row r="3777" spans="10:13" x14ac:dyDescent="0.6">
      <c r="J3777" s="311">
        <v>0</v>
      </c>
      <c r="K3777" s="546">
        <v>-4.0899999999999999E-2</v>
      </c>
      <c r="L3777" s="546">
        <v>-2.9399999999999999E-2</v>
      </c>
      <c r="M3777" s="546">
        <v>-1.2200000000000001E-2</v>
      </c>
    </row>
    <row r="3778" spans="10:13" x14ac:dyDescent="0.6">
      <c r="J3778" s="311">
        <v>0</v>
      </c>
      <c r="K3778" s="546">
        <v>-4.0899999999999999E-2</v>
      </c>
      <c r="L3778" s="546">
        <v>-2.9399999999999999E-2</v>
      </c>
      <c r="M3778" s="546">
        <v>-1.2200000000000001E-2</v>
      </c>
    </row>
    <row r="3779" spans="10:13" x14ac:dyDescent="0.6">
      <c r="J3779" s="311">
        <v>0</v>
      </c>
      <c r="K3779" s="546">
        <v>-4.0899999999999999E-2</v>
      </c>
      <c r="L3779" s="546">
        <v>-2.9399999999999999E-2</v>
      </c>
      <c r="M3779" s="546">
        <v>-1.2200000000000001E-2</v>
      </c>
    </row>
    <row r="3780" spans="10:13" x14ac:dyDescent="0.6">
      <c r="J3780" s="311">
        <v>0</v>
      </c>
      <c r="K3780" s="546">
        <v>-4.0899999999999999E-2</v>
      </c>
      <c r="L3780" s="546">
        <v>-2.9399999999999999E-2</v>
      </c>
      <c r="M3780" s="546">
        <v>-1.2200000000000001E-2</v>
      </c>
    </row>
    <row r="3781" spans="10:13" x14ac:dyDescent="0.6">
      <c r="J3781" s="311">
        <v>0</v>
      </c>
      <c r="K3781" s="546">
        <v>-4.0899999999999999E-2</v>
      </c>
      <c r="L3781" s="546">
        <v>-2.9399999999999999E-2</v>
      </c>
      <c r="M3781" s="546">
        <v>-1.2200000000000001E-2</v>
      </c>
    </row>
    <row r="3782" spans="10:13" x14ac:dyDescent="0.6">
      <c r="J3782" s="311">
        <v>0</v>
      </c>
      <c r="K3782" s="546">
        <v>-4.0899999999999999E-2</v>
      </c>
      <c r="L3782" s="546">
        <v>-2.9399999999999999E-2</v>
      </c>
      <c r="M3782" s="546">
        <v>-1.2200000000000001E-2</v>
      </c>
    </row>
    <row r="3783" spans="10:13" x14ac:dyDescent="0.6">
      <c r="J3783" s="311">
        <v>0</v>
      </c>
      <c r="K3783" s="546">
        <v>-4.0899999999999999E-2</v>
      </c>
      <c r="L3783" s="546">
        <v>-2.9399999999999999E-2</v>
      </c>
      <c r="M3783" s="546">
        <v>-1.2200000000000001E-2</v>
      </c>
    </row>
    <row r="3784" spans="10:13" x14ac:dyDescent="0.6">
      <c r="J3784" s="311">
        <v>0</v>
      </c>
      <c r="K3784" s="546">
        <v>-4.0899999999999999E-2</v>
      </c>
      <c r="L3784" s="546">
        <v>-2.9399999999999999E-2</v>
      </c>
      <c r="M3784" s="546">
        <v>-1.2200000000000001E-2</v>
      </c>
    </row>
    <row r="3785" spans="10:13" x14ac:dyDescent="0.6">
      <c r="J3785" s="311">
        <v>0</v>
      </c>
      <c r="K3785" s="546">
        <v>-4.0899999999999999E-2</v>
      </c>
      <c r="L3785" s="546">
        <v>-2.9399999999999999E-2</v>
      </c>
      <c r="M3785" s="546">
        <v>-1.2200000000000001E-2</v>
      </c>
    </row>
    <row r="3786" spans="10:13" x14ac:dyDescent="0.6">
      <c r="J3786" s="311">
        <v>0</v>
      </c>
      <c r="K3786" s="546">
        <v>-4.0899999999999999E-2</v>
      </c>
      <c r="L3786" s="546">
        <v>-2.9399999999999999E-2</v>
      </c>
      <c r="M3786" s="546">
        <v>-1.2200000000000001E-2</v>
      </c>
    </row>
    <row r="3787" spans="10:13" x14ac:dyDescent="0.6">
      <c r="J3787" s="311">
        <v>0</v>
      </c>
      <c r="K3787" s="546">
        <v>-4.0899999999999999E-2</v>
      </c>
      <c r="L3787" s="546">
        <v>-2.9399999999999999E-2</v>
      </c>
      <c r="M3787" s="546">
        <v>-1.2200000000000001E-2</v>
      </c>
    </row>
    <row r="3788" spans="10:13" x14ac:dyDescent="0.6">
      <c r="J3788" s="311">
        <v>0</v>
      </c>
      <c r="K3788" s="546">
        <v>-4.0899999999999999E-2</v>
      </c>
      <c r="L3788" s="546">
        <v>-2.9399999999999999E-2</v>
      </c>
      <c r="M3788" s="546">
        <v>-1.2200000000000001E-2</v>
      </c>
    </row>
    <row r="3789" spans="10:13" x14ac:dyDescent="0.6">
      <c r="J3789" s="311">
        <v>0</v>
      </c>
      <c r="K3789" s="546">
        <v>-4.0899999999999999E-2</v>
      </c>
      <c r="L3789" s="546">
        <v>-2.9399999999999999E-2</v>
      </c>
      <c r="M3789" s="546">
        <v>-1.2200000000000001E-2</v>
      </c>
    </row>
    <row r="3790" spans="10:13" x14ac:dyDescent="0.6">
      <c r="J3790" s="311">
        <v>0</v>
      </c>
      <c r="K3790" s="546">
        <v>-4.0899999999999999E-2</v>
      </c>
      <c r="L3790" s="546">
        <v>-2.9399999999999999E-2</v>
      </c>
      <c r="M3790" s="546">
        <v>-1.2200000000000001E-2</v>
      </c>
    </row>
    <row r="3791" spans="10:13" x14ac:dyDescent="0.6">
      <c r="J3791" s="311">
        <v>0</v>
      </c>
      <c r="K3791" s="546">
        <v>-4.0899999999999999E-2</v>
      </c>
      <c r="L3791" s="546">
        <v>-2.9399999999999999E-2</v>
      </c>
      <c r="M3791" s="546">
        <v>-1.2200000000000001E-2</v>
      </c>
    </row>
    <row r="3792" spans="10:13" x14ac:dyDescent="0.6">
      <c r="J3792" s="311">
        <v>0</v>
      </c>
      <c r="K3792" s="546">
        <v>-4.0899999999999999E-2</v>
      </c>
      <c r="L3792" s="546">
        <v>-2.9399999999999999E-2</v>
      </c>
      <c r="M3792" s="546">
        <v>-1.2200000000000001E-2</v>
      </c>
    </row>
    <row r="3793" spans="10:13" x14ac:dyDescent="0.6">
      <c r="J3793" s="311">
        <v>0</v>
      </c>
      <c r="K3793" s="546">
        <v>-4.0899999999999999E-2</v>
      </c>
      <c r="L3793" s="546">
        <v>-2.9399999999999999E-2</v>
      </c>
      <c r="M3793" s="546">
        <v>-1.2200000000000001E-2</v>
      </c>
    </row>
    <row r="3794" spans="10:13" x14ac:dyDescent="0.6">
      <c r="J3794" s="311">
        <v>0</v>
      </c>
      <c r="K3794" s="546">
        <v>-4.0899999999999999E-2</v>
      </c>
      <c r="L3794" s="546">
        <v>-2.9399999999999999E-2</v>
      </c>
      <c r="M3794" s="546">
        <v>-1.2200000000000001E-2</v>
      </c>
    </row>
    <row r="3795" spans="10:13" x14ac:dyDescent="0.6">
      <c r="J3795" s="311">
        <v>0</v>
      </c>
      <c r="K3795" s="546">
        <v>-4.0899999999999999E-2</v>
      </c>
      <c r="L3795" s="546">
        <v>-2.9399999999999999E-2</v>
      </c>
      <c r="M3795" s="546">
        <v>-1.2200000000000001E-2</v>
      </c>
    </row>
    <row r="3796" spans="10:13" x14ac:dyDescent="0.6">
      <c r="J3796" s="311">
        <v>0</v>
      </c>
      <c r="K3796" s="546">
        <v>-4.0899999999999999E-2</v>
      </c>
      <c r="L3796" s="546">
        <v>-2.9399999999999999E-2</v>
      </c>
      <c r="M3796" s="546">
        <v>-1.2200000000000001E-2</v>
      </c>
    </row>
    <row r="3797" spans="10:13" x14ac:dyDescent="0.6">
      <c r="J3797" s="311">
        <v>0</v>
      </c>
      <c r="K3797" s="546">
        <v>-4.0899999999999999E-2</v>
      </c>
      <c r="L3797" s="546">
        <v>-2.9399999999999999E-2</v>
      </c>
      <c r="M3797" s="546">
        <v>-1.2200000000000001E-2</v>
      </c>
    </row>
    <row r="3798" spans="10:13" x14ac:dyDescent="0.6">
      <c r="J3798" s="311">
        <v>0</v>
      </c>
      <c r="K3798" s="546">
        <v>-4.0899999999999999E-2</v>
      </c>
      <c r="L3798" s="546">
        <v>-2.9399999999999999E-2</v>
      </c>
      <c r="M3798" s="546">
        <v>-1.2200000000000001E-2</v>
      </c>
    </row>
    <row r="3799" spans="10:13" x14ac:dyDescent="0.6">
      <c r="J3799" s="311">
        <v>0</v>
      </c>
      <c r="K3799" s="546">
        <v>-4.0899999999999999E-2</v>
      </c>
      <c r="L3799" s="546">
        <v>-2.9399999999999999E-2</v>
      </c>
      <c r="M3799" s="546">
        <v>-1.2200000000000001E-2</v>
      </c>
    </row>
    <row r="3800" spans="10:13" x14ac:dyDescent="0.6">
      <c r="J3800" s="311">
        <v>0</v>
      </c>
      <c r="K3800" s="546">
        <v>-4.0899999999999999E-2</v>
      </c>
      <c r="L3800" s="546">
        <v>-2.9399999999999999E-2</v>
      </c>
      <c r="M3800" s="546">
        <v>-1.2200000000000001E-2</v>
      </c>
    </row>
    <row r="3801" spans="10:13" x14ac:dyDescent="0.6">
      <c r="J3801" s="311">
        <v>0</v>
      </c>
      <c r="K3801" s="546">
        <v>-4.0899999999999999E-2</v>
      </c>
      <c r="L3801" s="546">
        <v>-2.9399999999999999E-2</v>
      </c>
      <c r="M3801" s="546">
        <v>-1.2200000000000001E-2</v>
      </c>
    </row>
    <row r="3802" spans="10:13" x14ac:dyDescent="0.6">
      <c r="J3802" s="311">
        <v>0</v>
      </c>
      <c r="K3802" s="546">
        <v>-4.0899999999999999E-2</v>
      </c>
      <c r="L3802" s="546">
        <v>-2.9399999999999999E-2</v>
      </c>
      <c r="M3802" s="546">
        <v>-1.2200000000000001E-2</v>
      </c>
    </row>
    <row r="3803" spans="10:13" x14ac:dyDescent="0.6">
      <c r="J3803" s="311">
        <v>0</v>
      </c>
      <c r="K3803" s="546">
        <v>-4.0899999999999999E-2</v>
      </c>
      <c r="L3803" s="546">
        <v>-2.9399999999999999E-2</v>
      </c>
      <c r="M3803" s="546">
        <v>-1.2200000000000001E-2</v>
      </c>
    </row>
    <row r="3804" spans="10:13" x14ac:dyDescent="0.6">
      <c r="J3804" s="311">
        <v>0</v>
      </c>
      <c r="K3804" s="546">
        <v>-4.0899999999999999E-2</v>
      </c>
      <c r="L3804" s="546">
        <v>-2.9399999999999999E-2</v>
      </c>
      <c r="M3804" s="546">
        <v>-1.2200000000000001E-2</v>
      </c>
    </row>
    <row r="3805" spans="10:13" x14ac:dyDescent="0.6">
      <c r="J3805" s="311">
        <v>0</v>
      </c>
      <c r="K3805" s="546">
        <v>-4.0899999999999999E-2</v>
      </c>
      <c r="L3805" s="546">
        <v>-2.9399999999999999E-2</v>
      </c>
      <c r="M3805" s="546">
        <v>-1.2200000000000001E-2</v>
      </c>
    </row>
    <row r="3806" spans="10:13" x14ac:dyDescent="0.6">
      <c r="J3806" s="311">
        <v>0</v>
      </c>
      <c r="K3806" s="546">
        <v>-4.0899999999999999E-2</v>
      </c>
      <c r="L3806" s="546">
        <v>-2.9399999999999999E-2</v>
      </c>
      <c r="M3806" s="546">
        <v>-1.2200000000000001E-2</v>
      </c>
    </row>
    <row r="3807" spans="10:13" x14ac:dyDescent="0.6">
      <c r="J3807" s="311">
        <v>0</v>
      </c>
      <c r="K3807" s="546">
        <v>-4.0899999999999999E-2</v>
      </c>
      <c r="L3807" s="546">
        <v>-2.9399999999999999E-2</v>
      </c>
      <c r="M3807" s="546">
        <v>-1.2200000000000001E-2</v>
      </c>
    </row>
    <row r="3808" spans="10:13" x14ac:dyDescent="0.6">
      <c r="J3808" s="311">
        <v>0</v>
      </c>
      <c r="K3808" s="546">
        <v>-4.0899999999999999E-2</v>
      </c>
      <c r="L3808" s="546">
        <v>-2.9399999999999999E-2</v>
      </c>
      <c r="M3808" s="546">
        <v>-1.2200000000000001E-2</v>
      </c>
    </row>
    <row r="3809" spans="10:13" x14ac:dyDescent="0.6">
      <c r="J3809" s="311">
        <v>0</v>
      </c>
      <c r="K3809" s="546">
        <v>-4.0899999999999999E-2</v>
      </c>
      <c r="L3809" s="546">
        <v>-2.9399999999999999E-2</v>
      </c>
      <c r="M3809" s="546">
        <v>-1.2200000000000001E-2</v>
      </c>
    </row>
    <row r="3810" spans="10:13" x14ac:dyDescent="0.6">
      <c r="J3810" s="311">
        <v>0</v>
      </c>
      <c r="K3810" s="546">
        <v>-4.0899999999999999E-2</v>
      </c>
      <c r="L3810" s="546">
        <v>-2.9399999999999999E-2</v>
      </c>
      <c r="M3810" s="546">
        <v>-1.2200000000000001E-2</v>
      </c>
    </row>
    <row r="3811" spans="10:13" x14ac:dyDescent="0.6">
      <c r="J3811" s="311">
        <v>0</v>
      </c>
      <c r="K3811" s="546">
        <v>-4.0899999999999999E-2</v>
      </c>
      <c r="L3811" s="546">
        <v>-2.9399999999999999E-2</v>
      </c>
      <c r="M3811" s="546">
        <v>-1.2200000000000001E-2</v>
      </c>
    </row>
    <row r="3812" spans="10:13" x14ac:dyDescent="0.6">
      <c r="J3812" s="311">
        <v>0</v>
      </c>
      <c r="K3812" s="546">
        <v>-4.0899999999999999E-2</v>
      </c>
      <c r="L3812" s="546">
        <v>-2.9399999999999999E-2</v>
      </c>
      <c r="M3812" s="546">
        <v>-1.2200000000000001E-2</v>
      </c>
    </row>
    <row r="3813" spans="10:13" x14ac:dyDescent="0.6">
      <c r="J3813" s="311">
        <v>0</v>
      </c>
      <c r="K3813" s="546">
        <v>-4.0899999999999999E-2</v>
      </c>
      <c r="L3813" s="546">
        <v>-2.9399999999999999E-2</v>
      </c>
      <c r="M3813" s="546">
        <v>-1.2200000000000001E-2</v>
      </c>
    </row>
    <row r="3814" spans="10:13" x14ac:dyDescent="0.6">
      <c r="J3814" s="311">
        <v>0</v>
      </c>
      <c r="K3814" s="546">
        <v>-4.0899999999999999E-2</v>
      </c>
      <c r="L3814" s="546">
        <v>-2.9399999999999999E-2</v>
      </c>
      <c r="M3814" s="546">
        <v>-1.2200000000000001E-2</v>
      </c>
    </row>
    <row r="3815" spans="10:13" x14ac:dyDescent="0.6">
      <c r="J3815" s="311">
        <v>0</v>
      </c>
      <c r="K3815" s="546">
        <v>-4.0899999999999999E-2</v>
      </c>
      <c r="L3815" s="546">
        <v>-2.9399999999999999E-2</v>
      </c>
      <c r="M3815" s="546">
        <v>-1.2200000000000001E-2</v>
      </c>
    </row>
    <row r="3816" spans="10:13" x14ac:dyDescent="0.6">
      <c r="J3816" s="311">
        <v>0</v>
      </c>
      <c r="K3816" s="546">
        <v>-4.0899999999999999E-2</v>
      </c>
      <c r="L3816" s="546">
        <v>-2.9399999999999999E-2</v>
      </c>
      <c r="M3816" s="546">
        <v>-1.2200000000000001E-2</v>
      </c>
    </row>
    <row r="3817" spans="10:13" x14ac:dyDescent="0.6">
      <c r="J3817" s="311">
        <v>0</v>
      </c>
      <c r="K3817" s="546">
        <v>-4.0899999999999999E-2</v>
      </c>
      <c r="L3817" s="546">
        <v>-2.9399999999999999E-2</v>
      </c>
      <c r="M3817" s="546">
        <v>-1.2200000000000001E-2</v>
      </c>
    </row>
    <row r="3818" spans="10:13" x14ac:dyDescent="0.6">
      <c r="J3818" s="311">
        <v>0</v>
      </c>
      <c r="K3818" s="546">
        <v>-4.0899999999999999E-2</v>
      </c>
      <c r="L3818" s="546">
        <v>-2.9399999999999999E-2</v>
      </c>
      <c r="M3818" s="546">
        <v>-1.2200000000000001E-2</v>
      </c>
    </row>
    <row r="3819" spans="10:13" x14ac:dyDescent="0.6">
      <c r="J3819" s="311">
        <v>0</v>
      </c>
      <c r="K3819" s="546">
        <v>-4.0899999999999999E-2</v>
      </c>
      <c r="L3819" s="546">
        <v>-2.9399999999999999E-2</v>
      </c>
      <c r="M3819" s="546">
        <v>-1.2200000000000001E-2</v>
      </c>
    </row>
    <row r="3820" spans="10:13" x14ac:dyDescent="0.6">
      <c r="J3820" s="311">
        <v>0</v>
      </c>
      <c r="K3820" s="546">
        <v>-4.0899999999999999E-2</v>
      </c>
      <c r="L3820" s="546">
        <v>-2.9399999999999999E-2</v>
      </c>
      <c r="M3820" s="546">
        <v>-1.2200000000000001E-2</v>
      </c>
    </row>
    <row r="3821" spans="10:13" x14ac:dyDescent="0.6">
      <c r="J3821" s="311">
        <v>0</v>
      </c>
      <c r="K3821" s="546">
        <v>-4.0899999999999999E-2</v>
      </c>
      <c r="L3821" s="546">
        <v>-2.9399999999999999E-2</v>
      </c>
      <c r="M3821" s="546">
        <v>-1.2200000000000001E-2</v>
      </c>
    </row>
    <row r="3822" spans="10:13" x14ac:dyDescent="0.6">
      <c r="J3822" s="311">
        <v>0</v>
      </c>
      <c r="K3822" s="546">
        <v>-4.0899999999999999E-2</v>
      </c>
      <c r="L3822" s="546">
        <v>-2.9399999999999999E-2</v>
      </c>
      <c r="M3822" s="546">
        <v>-1.2200000000000001E-2</v>
      </c>
    </row>
    <row r="3823" spans="10:13" x14ac:dyDescent="0.6">
      <c r="J3823" s="311">
        <v>0</v>
      </c>
      <c r="K3823" s="546">
        <v>-4.0899999999999999E-2</v>
      </c>
      <c r="L3823" s="546">
        <v>-2.9399999999999999E-2</v>
      </c>
      <c r="M3823" s="546">
        <v>-1.2200000000000001E-2</v>
      </c>
    </row>
    <row r="3824" spans="10:13" x14ac:dyDescent="0.6">
      <c r="J3824" s="311">
        <v>0</v>
      </c>
      <c r="K3824" s="546">
        <v>-4.0899999999999999E-2</v>
      </c>
      <c r="L3824" s="546">
        <v>-2.9399999999999999E-2</v>
      </c>
      <c r="M3824" s="546">
        <v>-1.2200000000000001E-2</v>
      </c>
    </row>
    <row r="3825" spans="10:13" x14ac:dyDescent="0.6">
      <c r="J3825" s="311">
        <v>0</v>
      </c>
      <c r="K3825" s="546">
        <v>-4.0899999999999999E-2</v>
      </c>
      <c r="L3825" s="546">
        <v>-2.9399999999999999E-2</v>
      </c>
      <c r="M3825" s="546">
        <v>-1.2200000000000001E-2</v>
      </c>
    </row>
    <row r="3826" spans="10:13" x14ac:dyDescent="0.6">
      <c r="J3826" s="311">
        <v>0</v>
      </c>
      <c r="K3826" s="546">
        <v>-4.0899999999999999E-2</v>
      </c>
      <c r="L3826" s="546">
        <v>-2.9399999999999999E-2</v>
      </c>
      <c r="M3826" s="546">
        <v>-1.2200000000000001E-2</v>
      </c>
    </row>
    <row r="3827" spans="10:13" x14ac:dyDescent="0.6">
      <c r="J3827" s="311">
        <v>0</v>
      </c>
      <c r="K3827" s="546">
        <v>-4.0899999999999999E-2</v>
      </c>
      <c r="L3827" s="546">
        <v>-2.9399999999999999E-2</v>
      </c>
      <c r="M3827" s="546">
        <v>-1.2200000000000001E-2</v>
      </c>
    </row>
    <row r="3828" spans="10:13" x14ac:dyDescent="0.6">
      <c r="J3828" s="311">
        <v>0</v>
      </c>
      <c r="K3828" s="546">
        <v>-4.0899999999999999E-2</v>
      </c>
      <c r="L3828" s="546">
        <v>-2.9399999999999999E-2</v>
      </c>
      <c r="M3828" s="546">
        <v>-1.2200000000000001E-2</v>
      </c>
    </row>
    <row r="3829" spans="10:13" x14ac:dyDescent="0.6">
      <c r="J3829" s="311">
        <v>0</v>
      </c>
      <c r="K3829" s="546">
        <v>-4.0899999999999999E-2</v>
      </c>
      <c r="L3829" s="546">
        <v>-2.9399999999999999E-2</v>
      </c>
      <c r="M3829" s="546">
        <v>-1.2200000000000001E-2</v>
      </c>
    </row>
    <row r="3830" spans="10:13" x14ac:dyDescent="0.6">
      <c r="J3830" s="311">
        <v>0</v>
      </c>
      <c r="K3830" s="546">
        <v>-4.0899999999999999E-2</v>
      </c>
      <c r="L3830" s="546">
        <v>-2.9399999999999999E-2</v>
      </c>
      <c r="M3830" s="546">
        <v>-1.2200000000000001E-2</v>
      </c>
    </row>
    <row r="3831" spans="10:13" x14ac:dyDescent="0.6">
      <c r="J3831" s="311">
        <v>0</v>
      </c>
      <c r="K3831" s="546">
        <v>-4.0899999999999999E-2</v>
      </c>
      <c r="L3831" s="546">
        <v>-2.9399999999999999E-2</v>
      </c>
      <c r="M3831" s="546">
        <v>-1.2200000000000001E-2</v>
      </c>
    </row>
    <row r="3832" spans="10:13" x14ac:dyDescent="0.6">
      <c r="J3832" s="311">
        <v>0</v>
      </c>
      <c r="K3832" s="546">
        <v>-4.0899999999999999E-2</v>
      </c>
      <c r="L3832" s="546">
        <v>-2.9399999999999999E-2</v>
      </c>
      <c r="M3832" s="546">
        <v>-1.2200000000000001E-2</v>
      </c>
    </row>
    <row r="3833" spans="10:13" x14ac:dyDescent="0.6">
      <c r="J3833" s="311">
        <v>0</v>
      </c>
      <c r="K3833" s="546">
        <v>-4.0899999999999999E-2</v>
      </c>
      <c r="L3833" s="546">
        <v>-2.9399999999999999E-2</v>
      </c>
      <c r="M3833" s="546">
        <v>-1.2200000000000001E-2</v>
      </c>
    </row>
    <row r="3834" spans="10:13" x14ac:dyDescent="0.6">
      <c r="J3834" s="311">
        <v>0</v>
      </c>
      <c r="K3834" s="546">
        <v>-4.0899999999999999E-2</v>
      </c>
      <c r="L3834" s="546">
        <v>-2.9399999999999999E-2</v>
      </c>
      <c r="M3834" s="546">
        <v>-1.2200000000000001E-2</v>
      </c>
    </row>
    <row r="3835" spans="10:13" x14ac:dyDescent="0.6">
      <c r="J3835" s="311">
        <v>0</v>
      </c>
      <c r="K3835" s="546">
        <v>-4.0899999999999999E-2</v>
      </c>
      <c r="L3835" s="546">
        <v>-2.9399999999999999E-2</v>
      </c>
      <c r="M3835" s="546">
        <v>-1.2200000000000001E-2</v>
      </c>
    </row>
    <row r="3836" spans="10:13" x14ac:dyDescent="0.6">
      <c r="J3836" s="311">
        <v>0</v>
      </c>
      <c r="K3836" s="546">
        <v>-4.0899999999999999E-2</v>
      </c>
      <c r="L3836" s="546">
        <v>-2.9399999999999999E-2</v>
      </c>
      <c r="M3836" s="546">
        <v>-1.2200000000000001E-2</v>
      </c>
    </row>
    <row r="3837" spans="10:13" x14ac:dyDescent="0.6">
      <c r="J3837" s="311">
        <v>0</v>
      </c>
      <c r="K3837" s="546">
        <v>-4.0899999999999999E-2</v>
      </c>
      <c r="L3837" s="546">
        <v>-2.9399999999999999E-2</v>
      </c>
      <c r="M3837" s="546">
        <v>-1.2200000000000001E-2</v>
      </c>
    </row>
    <row r="3838" spans="10:13" x14ac:dyDescent="0.6">
      <c r="J3838" s="311">
        <v>0</v>
      </c>
      <c r="K3838" s="546">
        <v>-4.0899999999999999E-2</v>
      </c>
      <c r="L3838" s="546">
        <v>-2.9399999999999999E-2</v>
      </c>
      <c r="M3838" s="546">
        <v>-1.2200000000000001E-2</v>
      </c>
    </row>
    <row r="3839" spans="10:13" x14ac:dyDescent="0.6">
      <c r="J3839" s="311">
        <v>0</v>
      </c>
      <c r="K3839" s="546">
        <v>-4.0899999999999999E-2</v>
      </c>
      <c r="L3839" s="546">
        <v>-2.9399999999999999E-2</v>
      </c>
      <c r="M3839" s="546">
        <v>-1.2200000000000001E-2</v>
      </c>
    </row>
    <row r="3840" spans="10:13" x14ac:dyDescent="0.6">
      <c r="J3840" s="311">
        <v>0</v>
      </c>
      <c r="K3840" s="546">
        <v>-4.0899999999999999E-2</v>
      </c>
      <c r="L3840" s="546">
        <v>-2.9399999999999999E-2</v>
      </c>
      <c r="M3840" s="546">
        <v>-1.2200000000000001E-2</v>
      </c>
    </row>
    <row r="3841" spans="10:13" x14ac:dyDescent="0.6">
      <c r="J3841" s="311">
        <v>0</v>
      </c>
      <c r="K3841" s="546">
        <v>-4.0899999999999999E-2</v>
      </c>
      <c r="L3841" s="546">
        <v>-2.9399999999999999E-2</v>
      </c>
      <c r="M3841" s="546">
        <v>-1.2200000000000001E-2</v>
      </c>
    </row>
    <row r="3842" spans="10:13" x14ac:dyDescent="0.6">
      <c r="J3842" s="311">
        <v>0</v>
      </c>
      <c r="K3842" s="546">
        <v>-4.0899999999999999E-2</v>
      </c>
      <c r="L3842" s="546">
        <v>-2.9399999999999999E-2</v>
      </c>
      <c r="M3842" s="546">
        <v>-1.2200000000000001E-2</v>
      </c>
    </row>
    <row r="3843" spans="10:13" x14ac:dyDescent="0.6">
      <c r="J3843" s="311">
        <v>0</v>
      </c>
      <c r="K3843" s="546">
        <v>-4.0899999999999999E-2</v>
      </c>
      <c r="L3843" s="546">
        <v>-2.9399999999999999E-2</v>
      </c>
      <c r="M3843" s="546">
        <v>-1.2200000000000001E-2</v>
      </c>
    </row>
    <row r="3844" spans="10:13" x14ac:dyDescent="0.6">
      <c r="J3844" s="311">
        <v>0</v>
      </c>
      <c r="K3844" s="546">
        <v>-4.0899999999999999E-2</v>
      </c>
      <c r="L3844" s="546">
        <v>-2.9399999999999999E-2</v>
      </c>
      <c r="M3844" s="546">
        <v>-1.2200000000000001E-2</v>
      </c>
    </row>
    <row r="3845" spans="10:13" x14ac:dyDescent="0.6">
      <c r="J3845" s="311">
        <v>0</v>
      </c>
      <c r="K3845" s="546">
        <v>-4.0899999999999999E-2</v>
      </c>
      <c r="L3845" s="546">
        <v>-2.9399999999999999E-2</v>
      </c>
      <c r="M3845" s="546">
        <v>-1.2200000000000001E-2</v>
      </c>
    </row>
    <row r="3846" spans="10:13" x14ac:dyDescent="0.6">
      <c r="J3846" s="311">
        <v>0</v>
      </c>
      <c r="K3846" s="546">
        <v>-4.0899999999999999E-2</v>
      </c>
      <c r="L3846" s="546">
        <v>-2.9399999999999999E-2</v>
      </c>
      <c r="M3846" s="546">
        <v>-1.2200000000000001E-2</v>
      </c>
    </row>
    <row r="3847" spans="10:13" x14ac:dyDescent="0.6">
      <c r="J3847" s="311">
        <v>0</v>
      </c>
      <c r="K3847" s="546">
        <v>-4.0899999999999999E-2</v>
      </c>
      <c r="L3847" s="546">
        <v>-2.9399999999999999E-2</v>
      </c>
      <c r="M3847" s="546">
        <v>-1.2200000000000001E-2</v>
      </c>
    </row>
    <row r="3848" spans="10:13" x14ac:dyDescent="0.6">
      <c r="J3848" s="311">
        <v>0</v>
      </c>
      <c r="K3848" s="546">
        <v>-4.0899999999999999E-2</v>
      </c>
      <c r="L3848" s="546">
        <v>-2.9399999999999999E-2</v>
      </c>
      <c r="M3848" s="546">
        <v>-1.2200000000000001E-2</v>
      </c>
    </row>
    <row r="3849" spans="10:13" x14ac:dyDescent="0.6">
      <c r="J3849" s="311">
        <v>0</v>
      </c>
      <c r="K3849" s="546">
        <v>-4.0899999999999999E-2</v>
      </c>
      <c r="L3849" s="546">
        <v>-2.9399999999999999E-2</v>
      </c>
      <c r="M3849" s="546">
        <v>-1.2200000000000001E-2</v>
      </c>
    </row>
    <row r="3850" spans="10:13" x14ac:dyDescent="0.6">
      <c r="J3850" s="311">
        <v>0</v>
      </c>
      <c r="K3850" s="546">
        <v>-4.0899999999999999E-2</v>
      </c>
      <c r="L3850" s="546">
        <v>-2.9399999999999999E-2</v>
      </c>
      <c r="M3850" s="546">
        <v>-1.2200000000000001E-2</v>
      </c>
    </row>
    <row r="3851" spans="10:13" x14ac:dyDescent="0.6">
      <c r="J3851" s="311">
        <v>0</v>
      </c>
      <c r="K3851" s="546">
        <v>-4.0899999999999999E-2</v>
      </c>
      <c r="L3851" s="546">
        <v>-2.9399999999999999E-2</v>
      </c>
      <c r="M3851" s="546">
        <v>-1.2200000000000001E-2</v>
      </c>
    </row>
    <row r="3852" spans="10:13" x14ac:dyDescent="0.6">
      <c r="J3852" s="311">
        <v>0</v>
      </c>
      <c r="K3852" s="546">
        <v>-4.0899999999999999E-2</v>
      </c>
      <c r="L3852" s="546">
        <v>-2.9399999999999999E-2</v>
      </c>
      <c r="M3852" s="546">
        <v>-1.2200000000000001E-2</v>
      </c>
    </row>
    <row r="3853" spans="10:13" x14ac:dyDescent="0.6">
      <c r="J3853" s="311">
        <v>0</v>
      </c>
      <c r="K3853" s="546">
        <v>-4.0899999999999999E-2</v>
      </c>
      <c r="L3853" s="546">
        <v>-2.9399999999999999E-2</v>
      </c>
      <c r="M3853" s="546">
        <v>-1.2200000000000001E-2</v>
      </c>
    </row>
    <row r="3854" spans="10:13" x14ac:dyDescent="0.6">
      <c r="J3854" s="311">
        <v>0</v>
      </c>
      <c r="K3854" s="546">
        <v>-4.0899999999999999E-2</v>
      </c>
      <c r="L3854" s="546">
        <v>-2.9399999999999999E-2</v>
      </c>
      <c r="M3854" s="546">
        <v>-1.2200000000000001E-2</v>
      </c>
    </row>
    <row r="3855" spans="10:13" x14ac:dyDescent="0.6">
      <c r="J3855" s="311">
        <v>0</v>
      </c>
      <c r="K3855" s="546">
        <v>-4.0899999999999999E-2</v>
      </c>
      <c r="L3855" s="546">
        <v>-2.9399999999999999E-2</v>
      </c>
      <c r="M3855" s="546">
        <v>-1.2200000000000001E-2</v>
      </c>
    </row>
    <row r="3856" spans="10:13" x14ac:dyDescent="0.6">
      <c r="J3856" s="311">
        <v>0</v>
      </c>
      <c r="K3856" s="546">
        <v>-4.0899999999999999E-2</v>
      </c>
      <c r="L3856" s="546">
        <v>-2.9399999999999999E-2</v>
      </c>
      <c r="M3856" s="546">
        <v>-1.2200000000000001E-2</v>
      </c>
    </row>
    <row r="3857" spans="10:13" x14ac:dyDescent="0.6">
      <c r="J3857" s="311">
        <v>0</v>
      </c>
      <c r="K3857" s="546">
        <v>-4.0899999999999999E-2</v>
      </c>
      <c r="L3857" s="546">
        <v>-2.9399999999999999E-2</v>
      </c>
      <c r="M3857" s="546">
        <v>-1.2200000000000001E-2</v>
      </c>
    </row>
    <row r="3858" spans="10:13" x14ac:dyDescent="0.6">
      <c r="J3858" s="311">
        <v>0</v>
      </c>
      <c r="K3858" s="546">
        <v>-4.0899999999999999E-2</v>
      </c>
      <c r="L3858" s="546">
        <v>-2.9399999999999999E-2</v>
      </c>
      <c r="M3858" s="546">
        <v>-1.2200000000000001E-2</v>
      </c>
    </row>
    <row r="3859" spans="10:13" x14ac:dyDescent="0.6">
      <c r="J3859" s="311">
        <v>0</v>
      </c>
      <c r="K3859" s="546">
        <v>-4.0899999999999999E-2</v>
      </c>
      <c r="L3859" s="546">
        <v>-2.9399999999999999E-2</v>
      </c>
      <c r="M3859" s="546">
        <v>-1.2200000000000001E-2</v>
      </c>
    </row>
    <row r="3860" spans="10:13" x14ac:dyDescent="0.6">
      <c r="J3860" s="311">
        <v>0</v>
      </c>
      <c r="K3860" s="546">
        <v>-4.0899999999999999E-2</v>
      </c>
      <c r="L3860" s="546">
        <v>-2.9399999999999999E-2</v>
      </c>
      <c r="M3860" s="546">
        <v>-1.2200000000000001E-2</v>
      </c>
    </row>
    <row r="3861" spans="10:13" x14ac:dyDescent="0.6">
      <c r="J3861" s="311">
        <v>0</v>
      </c>
      <c r="K3861" s="546">
        <v>-4.0899999999999999E-2</v>
      </c>
      <c r="L3861" s="546">
        <v>-2.9399999999999999E-2</v>
      </c>
      <c r="M3861" s="546">
        <v>-1.2200000000000001E-2</v>
      </c>
    </row>
    <row r="3862" spans="10:13" x14ac:dyDescent="0.6">
      <c r="J3862" s="311">
        <v>0</v>
      </c>
      <c r="K3862" s="546">
        <v>-4.0899999999999999E-2</v>
      </c>
      <c r="L3862" s="546">
        <v>-2.9399999999999999E-2</v>
      </c>
      <c r="M3862" s="546">
        <v>-1.2200000000000001E-2</v>
      </c>
    </row>
    <row r="3863" spans="10:13" x14ac:dyDescent="0.6">
      <c r="J3863" s="311">
        <v>0</v>
      </c>
      <c r="K3863" s="546">
        <v>-4.0899999999999999E-2</v>
      </c>
      <c r="L3863" s="546">
        <v>-2.9399999999999999E-2</v>
      </c>
      <c r="M3863" s="546">
        <v>-1.2200000000000001E-2</v>
      </c>
    </row>
    <row r="3864" spans="10:13" x14ac:dyDescent="0.6">
      <c r="J3864" s="311">
        <v>0</v>
      </c>
      <c r="K3864" s="546">
        <v>-4.0899999999999999E-2</v>
      </c>
      <c r="L3864" s="546">
        <v>-2.9399999999999999E-2</v>
      </c>
      <c r="M3864" s="546">
        <v>-1.2200000000000001E-2</v>
      </c>
    </row>
    <row r="3865" spans="10:13" x14ac:dyDescent="0.6">
      <c r="J3865" s="311">
        <v>0</v>
      </c>
      <c r="K3865" s="546">
        <v>-4.0899999999999999E-2</v>
      </c>
      <c r="L3865" s="546">
        <v>-2.9399999999999999E-2</v>
      </c>
      <c r="M3865" s="546">
        <v>-1.2200000000000001E-2</v>
      </c>
    </row>
    <row r="3866" spans="10:13" x14ac:dyDescent="0.6">
      <c r="J3866" s="311">
        <v>0</v>
      </c>
      <c r="K3866" s="546">
        <v>-4.0899999999999999E-2</v>
      </c>
      <c r="L3866" s="546">
        <v>-2.9399999999999999E-2</v>
      </c>
      <c r="M3866" s="546">
        <v>-1.2200000000000001E-2</v>
      </c>
    </row>
    <row r="3867" spans="10:13" x14ac:dyDescent="0.6">
      <c r="J3867" s="311">
        <v>0</v>
      </c>
      <c r="K3867" s="546">
        <v>-4.0899999999999999E-2</v>
      </c>
      <c r="L3867" s="546">
        <v>-2.9399999999999999E-2</v>
      </c>
      <c r="M3867" s="546">
        <v>-1.2200000000000001E-2</v>
      </c>
    </row>
    <row r="3868" spans="10:13" x14ac:dyDescent="0.6">
      <c r="J3868" s="311">
        <v>0</v>
      </c>
      <c r="K3868" s="546">
        <v>-4.0899999999999999E-2</v>
      </c>
      <c r="L3868" s="546">
        <v>-2.9399999999999999E-2</v>
      </c>
      <c r="M3868" s="546">
        <v>-1.2200000000000001E-2</v>
      </c>
    </row>
    <row r="3869" spans="10:13" x14ac:dyDescent="0.6">
      <c r="J3869" s="311">
        <v>0</v>
      </c>
      <c r="K3869" s="546">
        <v>-4.0899999999999999E-2</v>
      </c>
      <c r="L3869" s="546">
        <v>-2.9399999999999999E-2</v>
      </c>
      <c r="M3869" s="546">
        <v>-1.2200000000000001E-2</v>
      </c>
    </row>
    <row r="3870" spans="10:13" x14ac:dyDescent="0.6">
      <c r="J3870" s="311">
        <v>0</v>
      </c>
      <c r="K3870" s="546">
        <v>-4.0899999999999999E-2</v>
      </c>
      <c r="L3870" s="546">
        <v>-2.9399999999999999E-2</v>
      </c>
      <c r="M3870" s="546">
        <v>-1.2200000000000001E-2</v>
      </c>
    </row>
    <row r="3871" spans="10:13" x14ac:dyDescent="0.6">
      <c r="J3871" s="311">
        <v>0</v>
      </c>
      <c r="K3871" s="546">
        <v>-4.0899999999999999E-2</v>
      </c>
      <c r="L3871" s="546">
        <v>-2.9399999999999999E-2</v>
      </c>
      <c r="M3871" s="546">
        <v>-1.2200000000000001E-2</v>
      </c>
    </row>
    <row r="3872" spans="10:13" x14ac:dyDescent="0.6">
      <c r="J3872" s="311">
        <v>0</v>
      </c>
      <c r="K3872" s="546">
        <v>-4.0899999999999999E-2</v>
      </c>
      <c r="L3872" s="546">
        <v>-2.9399999999999999E-2</v>
      </c>
      <c r="M3872" s="546">
        <v>-1.2200000000000001E-2</v>
      </c>
    </row>
    <row r="3873" spans="10:13" x14ac:dyDescent="0.6">
      <c r="J3873" s="311">
        <v>0</v>
      </c>
      <c r="K3873" s="546">
        <v>-4.0899999999999999E-2</v>
      </c>
      <c r="L3873" s="546">
        <v>-2.9399999999999999E-2</v>
      </c>
      <c r="M3873" s="546">
        <v>-1.2200000000000001E-2</v>
      </c>
    </row>
    <row r="3874" spans="10:13" x14ac:dyDescent="0.6">
      <c r="J3874" s="311">
        <v>0</v>
      </c>
      <c r="K3874" s="546">
        <v>-4.0899999999999999E-2</v>
      </c>
      <c r="L3874" s="546">
        <v>-2.9399999999999999E-2</v>
      </c>
      <c r="M3874" s="546">
        <v>-1.2200000000000001E-2</v>
      </c>
    </row>
    <row r="3875" spans="10:13" x14ac:dyDescent="0.6">
      <c r="J3875" s="311">
        <v>0</v>
      </c>
      <c r="K3875" s="546">
        <v>-4.0899999999999999E-2</v>
      </c>
      <c r="L3875" s="546">
        <v>-2.9399999999999999E-2</v>
      </c>
      <c r="M3875" s="546">
        <v>-1.2200000000000001E-2</v>
      </c>
    </row>
    <row r="3876" spans="10:13" x14ac:dyDescent="0.6">
      <c r="J3876" s="311">
        <v>0</v>
      </c>
      <c r="K3876" s="546">
        <v>-4.0899999999999999E-2</v>
      </c>
      <c r="L3876" s="546">
        <v>-2.9399999999999999E-2</v>
      </c>
      <c r="M3876" s="546">
        <v>-1.2200000000000001E-2</v>
      </c>
    </row>
    <row r="3877" spans="10:13" x14ac:dyDescent="0.6">
      <c r="J3877" s="311">
        <v>0</v>
      </c>
      <c r="K3877" s="546">
        <v>-4.0899999999999999E-2</v>
      </c>
      <c r="L3877" s="546">
        <v>-2.9399999999999999E-2</v>
      </c>
      <c r="M3877" s="546">
        <v>-1.2200000000000001E-2</v>
      </c>
    </row>
    <row r="3878" spans="10:13" x14ac:dyDescent="0.6">
      <c r="J3878" s="311">
        <v>0</v>
      </c>
      <c r="K3878" s="546">
        <v>-4.0899999999999999E-2</v>
      </c>
      <c r="L3878" s="546">
        <v>-2.9399999999999999E-2</v>
      </c>
      <c r="M3878" s="546">
        <v>-1.2200000000000001E-2</v>
      </c>
    </row>
    <row r="3879" spans="10:13" x14ac:dyDescent="0.6">
      <c r="J3879" s="311">
        <v>0</v>
      </c>
      <c r="K3879" s="546">
        <v>-4.0899999999999999E-2</v>
      </c>
      <c r="L3879" s="546">
        <v>-2.9399999999999999E-2</v>
      </c>
      <c r="M3879" s="546">
        <v>-1.2200000000000001E-2</v>
      </c>
    </row>
    <row r="3880" spans="10:13" x14ac:dyDescent="0.6">
      <c r="J3880" s="311">
        <v>0</v>
      </c>
      <c r="K3880" s="546">
        <v>-4.0899999999999999E-2</v>
      </c>
      <c r="L3880" s="546">
        <v>-2.9399999999999999E-2</v>
      </c>
      <c r="M3880" s="546">
        <v>-1.2200000000000001E-2</v>
      </c>
    </row>
    <row r="3881" spans="10:13" x14ac:dyDescent="0.6">
      <c r="J3881" s="311">
        <v>0</v>
      </c>
      <c r="K3881" s="546">
        <v>-4.0899999999999999E-2</v>
      </c>
      <c r="L3881" s="546">
        <v>-2.9399999999999999E-2</v>
      </c>
      <c r="M3881" s="546">
        <v>-1.2200000000000001E-2</v>
      </c>
    </row>
    <row r="3882" spans="10:13" x14ac:dyDescent="0.6">
      <c r="J3882" s="311">
        <v>0</v>
      </c>
      <c r="K3882" s="546">
        <v>-4.0899999999999999E-2</v>
      </c>
      <c r="L3882" s="546">
        <v>-2.9399999999999999E-2</v>
      </c>
      <c r="M3882" s="546">
        <v>-1.2200000000000001E-2</v>
      </c>
    </row>
    <row r="3883" spans="10:13" x14ac:dyDescent="0.6">
      <c r="J3883" s="311">
        <v>0</v>
      </c>
      <c r="K3883" s="546">
        <v>-4.0899999999999999E-2</v>
      </c>
      <c r="L3883" s="546">
        <v>-2.9399999999999999E-2</v>
      </c>
      <c r="M3883" s="546">
        <v>-1.2200000000000001E-2</v>
      </c>
    </row>
    <row r="3884" spans="10:13" x14ac:dyDescent="0.6">
      <c r="J3884" s="311">
        <v>0</v>
      </c>
      <c r="K3884" s="546">
        <v>-4.0899999999999999E-2</v>
      </c>
      <c r="L3884" s="546">
        <v>-2.9399999999999999E-2</v>
      </c>
      <c r="M3884" s="546">
        <v>-1.2200000000000001E-2</v>
      </c>
    </row>
    <row r="3885" spans="10:13" x14ac:dyDescent="0.6">
      <c r="J3885" s="311">
        <v>0</v>
      </c>
      <c r="K3885" s="546">
        <v>-4.0899999999999999E-2</v>
      </c>
      <c r="L3885" s="546">
        <v>-2.9399999999999999E-2</v>
      </c>
      <c r="M3885" s="546">
        <v>-1.2200000000000001E-2</v>
      </c>
    </row>
    <row r="3886" spans="10:13" x14ac:dyDescent="0.6">
      <c r="J3886" s="311">
        <v>0</v>
      </c>
      <c r="K3886" s="546">
        <v>-4.0899999999999999E-2</v>
      </c>
      <c r="L3886" s="546">
        <v>-2.9399999999999999E-2</v>
      </c>
      <c r="M3886" s="546">
        <v>-1.2200000000000001E-2</v>
      </c>
    </row>
    <row r="3887" spans="10:13" x14ac:dyDescent="0.6">
      <c r="J3887" s="311">
        <v>0</v>
      </c>
      <c r="K3887" s="546">
        <v>-4.0899999999999999E-2</v>
      </c>
      <c r="L3887" s="546">
        <v>-2.9399999999999999E-2</v>
      </c>
      <c r="M3887" s="546">
        <v>-1.2200000000000001E-2</v>
      </c>
    </row>
    <row r="3888" spans="10:13" x14ac:dyDescent="0.6">
      <c r="J3888" s="311">
        <v>0</v>
      </c>
      <c r="K3888" s="546">
        <v>-4.0899999999999999E-2</v>
      </c>
      <c r="L3888" s="546">
        <v>-2.9399999999999999E-2</v>
      </c>
      <c r="M3888" s="546">
        <v>-1.2200000000000001E-2</v>
      </c>
    </row>
    <row r="3889" spans="10:13" x14ac:dyDescent="0.6">
      <c r="J3889" s="311">
        <v>0</v>
      </c>
      <c r="K3889" s="546">
        <v>-4.0899999999999999E-2</v>
      </c>
      <c r="L3889" s="546">
        <v>-2.9399999999999999E-2</v>
      </c>
      <c r="M3889" s="546">
        <v>-1.2200000000000001E-2</v>
      </c>
    </row>
    <row r="3890" spans="10:13" x14ac:dyDescent="0.6">
      <c r="J3890" s="311">
        <v>0</v>
      </c>
      <c r="K3890" s="546">
        <v>-4.0899999999999999E-2</v>
      </c>
      <c r="L3890" s="546">
        <v>-2.9399999999999999E-2</v>
      </c>
      <c r="M3890" s="546">
        <v>-1.2200000000000001E-2</v>
      </c>
    </row>
    <row r="3891" spans="10:13" x14ac:dyDescent="0.6">
      <c r="J3891" s="311">
        <v>0</v>
      </c>
      <c r="K3891" s="546">
        <v>-4.0899999999999999E-2</v>
      </c>
      <c r="L3891" s="546">
        <v>-2.9399999999999999E-2</v>
      </c>
      <c r="M3891" s="546">
        <v>-1.2200000000000001E-2</v>
      </c>
    </row>
    <row r="3892" spans="10:13" x14ac:dyDescent="0.6">
      <c r="J3892" s="311">
        <v>0</v>
      </c>
      <c r="K3892" s="546">
        <v>-4.0899999999999999E-2</v>
      </c>
      <c r="L3892" s="546">
        <v>-2.9399999999999999E-2</v>
      </c>
      <c r="M3892" s="546">
        <v>-1.2200000000000001E-2</v>
      </c>
    </row>
    <row r="3893" spans="10:13" x14ac:dyDescent="0.6">
      <c r="J3893" s="311">
        <v>0</v>
      </c>
      <c r="K3893" s="546">
        <v>-4.0899999999999999E-2</v>
      </c>
      <c r="L3893" s="546">
        <v>-2.9399999999999999E-2</v>
      </c>
      <c r="M3893" s="546">
        <v>-1.2200000000000001E-2</v>
      </c>
    </row>
    <row r="3894" spans="10:13" x14ac:dyDescent="0.6">
      <c r="J3894" s="311">
        <v>0</v>
      </c>
      <c r="K3894" s="546">
        <v>-4.0899999999999999E-2</v>
      </c>
      <c r="L3894" s="546">
        <v>-2.9399999999999999E-2</v>
      </c>
      <c r="M3894" s="546">
        <v>-1.2200000000000001E-2</v>
      </c>
    </row>
    <row r="3895" spans="10:13" x14ac:dyDescent="0.6">
      <c r="J3895" s="311">
        <v>0</v>
      </c>
      <c r="K3895" s="546">
        <v>-4.0899999999999999E-2</v>
      </c>
      <c r="L3895" s="546">
        <v>-2.9399999999999999E-2</v>
      </c>
      <c r="M3895" s="546">
        <v>-1.2200000000000001E-2</v>
      </c>
    </row>
    <row r="3896" spans="10:13" x14ac:dyDescent="0.6">
      <c r="J3896" s="311">
        <v>0</v>
      </c>
      <c r="K3896" s="546">
        <v>-4.0899999999999999E-2</v>
      </c>
      <c r="L3896" s="546">
        <v>-2.9399999999999999E-2</v>
      </c>
      <c r="M3896" s="546">
        <v>-1.2200000000000001E-2</v>
      </c>
    </row>
    <row r="3897" spans="10:13" x14ac:dyDescent="0.6">
      <c r="J3897" s="311">
        <v>0</v>
      </c>
      <c r="K3897" s="546">
        <v>-4.0899999999999999E-2</v>
      </c>
      <c r="L3897" s="546">
        <v>-2.9399999999999999E-2</v>
      </c>
      <c r="M3897" s="546">
        <v>-1.2200000000000001E-2</v>
      </c>
    </row>
    <row r="3898" spans="10:13" x14ac:dyDescent="0.6">
      <c r="J3898" s="311">
        <v>0</v>
      </c>
      <c r="K3898" s="546">
        <v>-4.0899999999999999E-2</v>
      </c>
      <c r="L3898" s="546">
        <v>-2.9399999999999999E-2</v>
      </c>
      <c r="M3898" s="546">
        <v>-1.2200000000000001E-2</v>
      </c>
    </row>
    <row r="3899" spans="10:13" x14ac:dyDescent="0.6">
      <c r="J3899" s="311">
        <v>0</v>
      </c>
      <c r="K3899" s="546">
        <v>-4.0899999999999999E-2</v>
      </c>
      <c r="L3899" s="546">
        <v>-2.9399999999999999E-2</v>
      </c>
      <c r="M3899" s="546">
        <v>-1.2200000000000001E-2</v>
      </c>
    </row>
    <row r="3900" spans="10:13" x14ac:dyDescent="0.6">
      <c r="J3900" s="311">
        <v>0</v>
      </c>
      <c r="K3900" s="546">
        <v>-4.0899999999999999E-2</v>
      </c>
      <c r="L3900" s="546">
        <v>-2.9399999999999999E-2</v>
      </c>
      <c r="M3900" s="546">
        <v>-1.2200000000000001E-2</v>
      </c>
    </row>
    <row r="3901" spans="10:13" x14ac:dyDescent="0.6">
      <c r="J3901" s="311">
        <v>0</v>
      </c>
      <c r="K3901" s="546">
        <v>-4.0899999999999999E-2</v>
      </c>
      <c r="L3901" s="546">
        <v>-2.9399999999999999E-2</v>
      </c>
      <c r="M3901" s="546">
        <v>-1.2200000000000001E-2</v>
      </c>
    </row>
    <row r="3902" spans="10:13" x14ac:dyDescent="0.6">
      <c r="J3902" s="311">
        <v>0</v>
      </c>
      <c r="K3902" s="546">
        <v>-4.0899999999999999E-2</v>
      </c>
      <c r="L3902" s="546">
        <v>-2.9399999999999999E-2</v>
      </c>
      <c r="M3902" s="546">
        <v>-1.2200000000000001E-2</v>
      </c>
    </row>
    <row r="3903" spans="10:13" x14ac:dyDescent="0.6">
      <c r="J3903" s="311">
        <v>0</v>
      </c>
      <c r="K3903" s="546">
        <v>-4.0899999999999999E-2</v>
      </c>
      <c r="L3903" s="546">
        <v>-2.9399999999999999E-2</v>
      </c>
      <c r="M3903" s="546">
        <v>-1.2200000000000001E-2</v>
      </c>
    </row>
    <row r="3904" spans="10:13" x14ac:dyDescent="0.6">
      <c r="J3904" s="311">
        <v>0</v>
      </c>
      <c r="K3904" s="546">
        <v>-4.0899999999999999E-2</v>
      </c>
      <c r="L3904" s="546">
        <v>-2.9399999999999999E-2</v>
      </c>
      <c r="M3904" s="546">
        <v>-1.2200000000000001E-2</v>
      </c>
    </row>
    <row r="3905" spans="10:13" x14ac:dyDescent="0.6">
      <c r="J3905" s="311">
        <v>0</v>
      </c>
      <c r="K3905" s="546">
        <v>-4.0899999999999999E-2</v>
      </c>
      <c r="L3905" s="546">
        <v>-2.9399999999999999E-2</v>
      </c>
      <c r="M3905" s="546">
        <v>-1.2200000000000001E-2</v>
      </c>
    </row>
    <row r="3906" spans="10:13" x14ac:dyDescent="0.6">
      <c r="J3906" s="311">
        <v>0</v>
      </c>
      <c r="K3906" s="546">
        <v>-4.0899999999999999E-2</v>
      </c>
      <c r="L3906" s="546">
        <v>-2.9399999999999999E-2</v>
      </c>
      <c r="M3906" s="546">
        <v>-1.2200000000000001E-2</v>
      </c>
    </row>
    <row r="3907" spans="10:13" x14ac:dyDescent="0.6">
      <c r="J3907" s="311">
        <v>0</v>
      </c>
      <c r="K3907" s="546">
        <v>-4.0899999999999999E-2</v>
      </c>
      <c r="L3907" s="546">
        <v>-2.9399999999999999E-2</v>
      </c>
      <c r="M3907" s="546">
        <v>-1.2200000000000001E-2</v>
      </c>
    </row>
    <row r="3908" spans="10:13" x14ac:dyDescent="0.6">
      <c r="J3908" s="311">
        <v>0</v>
      </c>
      <c r="K3908" s="546">
        <v>-4.0899999999999999E-2</v>
      </c>
      <c r="L3908" s="546">
        <v>-2.9399999999999999E-2</v>
      </c>
      <c r="M3908" s="546">
        <v>-1.2200000000000001E-2</v>
      </c>
    </row>
    <row r="3909" spans="10:13" x14ac:dyDescent="0.6">
      <c r="J3909" s="311">
        <v>0</v>
      </c>
      <c r="K3909" s="546">
        <v>-4.0899999999999999E-2</v>
      </c>
      <c r="L3909" s="546">
        <v>-2.9399999999999999E-2</v>
      </c>
      <c r="M3909" s="546">
        <v>-1.2200000000000001E-2</v>
      </c>
    </row>
    <row r="3910" spans="10:13" x14ac:dyDescent="0.6">
      <c r="J3910" s="311">
        <v>0</v>
      </c>
      <c r="K3910" s="546">
        <v>-4.0899999999999999E-2</v>
      </c>
      <c r="L3910" s="546">
        <v>-2.9399999999999999E-2</v>
      </c>
      <c r="M3910" s="546">
        <v>-1.2200000000000001E-2</v>
      </c>
    </row>
    <row r="3911" spans="10:13" x14ac:dyDescent="0.6">
      <c r="J3911" s="311">
        <v>0</v>
      </c>
      <c r="K3911" s="546">
        <v>-4.0899999999999999E-2</v>
      </c>
      <c r="L3911" s="546">
        <v>-2.9399999999999999E-2</v>
      </c>
      <c r="M3911" s="546">
        <v>-1.2200000000000001E-2</v>
      </c>
    </row>
    <row r="3912" spans="10:13" x14ac:dyDescent="0.6">
      <c r="J3912" s="311">
        <v>0</v>
      </c>
      <c r="K3912" s="546">
        <v>-4.0899999999999999E-2</v>
      </c>
      <c r="L3912" s="546">
        <v>-2.9399999999999999E-2</v>
      </c>
      <c r="M3912" s="546">
        <v>-1.2200000000000001E-2</v>
      </c>
    </row>
    <row r="3913" spans="10:13" x14ac:dyDescent="0.6">
      <c r="J3913" s="311">
        <v>0</v>
      </c>
      <c r="K3913" s="546">
        <v>-4.0899999999999999E-2</v>
      </c>
      <c r="L3913" s="546">
        <v>-2.9399999999999999E-2</v>
      </c>
      <c r="M3913" s="546">
        <v>-1.2200000000000001E-2</v>
      </c>
    </row>
    <row r="3914" spans="10:13" x14ac:dyDescent="0.6">
      <c r="J3914" s="311">
        <v>0</v>
      </c>
      <c r="K3914" s="546">
        <v>-4.0899999999999999E-2</v>
      </c>
      <c r="L3914" s="546">
        <v>-2.9399999999999999E-2</v>
      </c>
      <c r="M3914" s="546">
        <v>-1.2200000000000001E-2</v>
      </c>
    </row>
    <row r="3915" spans="10:13" x14ac:dyDescent="0.6">
      <c r="J3915" s="311">
        <v>0</v>
      </c>
      <c r="K3915" s="546">
        <v>-4.0899999999999999E-2</v>
      </c>
      <c r="L3915" s="546">
        <v>-2.9399999999999999E-2</v>
      </c>
      <c r="M3915" s="546">
        <v>-1.2200000000000001E-2</v>
      </c>
    </row>
    <row r="3916" spans="10:13" x14ac:dyDescent="0.6">
      <c r="J3916" s="311">
        <v>0</v>
      </c>
      <c r="K3916" s="546">
        <v>-4.0899999999999999E-2</v>
      </c>
      <c r="L3916" s="546">
        <v>-2.9399999999999999E-2</v>
      </c>
      <c r="M3916" s="546">
        <v>-1.2200000000000001E-2</v>
      </c>
    </row>
    <row r="3917" spans="10:13" x14ac:dyDescent="0.6">
      <c r="J3917" s="311">
        <v>0</v>
      </c>
      <c r="K3917" s="546">
        <v>-4.0899999999999999E-2</v>
      </c>
      <c r="L3917" s="546">
        <v>-2.9399999999999999E-2</v>
      </c>
      <c r="M3917" s="546">
        <v>-1.2200000000000001E-2</v>
      </c>
    </row>
    <row r="3918" spans="10:13" x14ac:dyDescent="0.6">
      <c r="J3918" s="311">
        <v>0</v>
      </c>
      <c r="K3918" s="546">
        <v>-4.0899999999999999E-2</v>
      </c>
      <c r="L3918" s="546">
        <v>-2.9399999999999999E-2</v>
      </c>
      <c r="M3918" s="546">
        <v>-1.2200000000000001E-2</v>
      </c>
    </row>
    <row r="3919" spans="10:13" x14ac:dyDescent="0.6">
      <c r="J3919" s="311">
        <v>0</v>
      </c>
      <c r="K3919" s="546">
        <v>-4.0899999999999999E-2</v>
      </c>
      <c r="L3919" s="546">
        <v>-2.9399999999999999E-2</v>
      </c>
      <c r="M3919" s="546">
        <v>-1.2200000000000001E-2</v>
      </c>
    </row>
    <row r="3920" spans="10:13" x14ac:dyDescent="0.6">
      <c r="J3920" s="311">
        <v>0</v>
      </c>
      <c r="K3920" s="546">
        <v>-4.0899999999999999E-2</v>
      </c>
      <c r="L3920" s="546">
        <v>-2.9399999999999999E-2</v>
      </c>
      <c r="M3920" s="546">
        <v>-1.2200000000000001E-2</v>
      </c>
    </row>
    <row r="3921" spans="10:13" x14ac:dyDescent="0.6">
      <c r="J3921" s="311">
        <v>0</v>
      </c>
      <c r="K3921" s="546">
        <v>-4.0899999999999999E-2</v>
      </c>
      <c r="L3921" s="546">
        <v>-2.9399999999999999E-2</v>
      </c>
      <c r="M3921" s="546">
        <v>-1.2200000000000001E-2</v>
      </c>
    </row>
    <row r="3922" spans="10:13" x14ac:dyDescent="0.6">
      <c r="J3922" s="311">
        <v>0</v>
      </c>
      <c r="K3922" s="546">
        <v>-4.0899999999999999E-2</v>
      </c>
      <c r="L3922" s="546">
        <v>-2.9399999999999999E-2</v>
      </c>
      <c r="M3922" s="546">
        <v>-1.2200000000000001E-2</v>
      </c>
    </row>
    <row r="3923" spans="10:13" x14ac:dyDescent="0.6">
      <c r="J3923" s="311">
        <v>0</v>
      </c>
      <c r="K3923" s="546">
        <v>-4.0899999999999999E-2</v>
      </c>
      <c r="L3923" s="546">
        <v>-2.9399999999999999E-2</v>
      </c>
      <c r="M3923" s="546">
        <v>-1.2200000000000001E-2</v>
      </c>
    </row>
    <row r="3924" spans="10:13" x14ac:dyDescent="0.6">
      <c r="J3924" s="311">
        <v>0</v>
      </c>
      <c r="K3924" s="546">
        <v>-4.0899999999999999E-2</v>
      </c>
      <c r="L3924" s="546">
        <v>-2.9399999999999999E-2</v>
      </c>
      <c r="M3924" s="546">
        <v>-1.2200000000000001E-2</v>
      </c>
    </row>
    <row r="3925" spans="10:13" x14ac:dyDescent="0.6">
      <c r="J3925" s="311">
        <v>0</v>
      </c>
      <c r="K3925" s="546">
        <v>-4.0899999999999999E-2</v>
      </c>
      <c r="L3925" s="546">
        <v>-2.9399999999999999E-2</v>
      </c>
      <c r="M3925" s="546">
        <v>-1.2200000000000001E-2</v>
      </c>
    </row>
    <row r="3926" spans="10:13" x14ac:dyDescent="0.6">
      <c r="J3926" s="311">
        <v>0</v>
      </c>
      <c r="K3926" s="546">
        <v>-4.0899999999999999E-2</v>
      </c>
      <c r="L3926" s="546">
        <v>-2.9399999999999999E-2</v>
      </c>
      <c r="M3926" s="546">
        <v>-1.2200000000000001E-2</v>
      </c>
    </row>
    <row r="3927" spans="10:13" x14ac:dyDescent="0.6">
      <c r="J3927" s="311">
        <v>0</v>
      </c>
      <c r="K3927" s="546">
        <v>-4.0899999999999999E-2</v>
      </c>
      <c r="L3927" s="546">
        <v>-2.9399999999999999E-2</v>
      </c>
      <c r="M3927" s="546">
        <v>-1.2200000000000001E-2</v>
      </c>
    </row>
    <row r="3928" spans="10:13" x14ac:dyDescent="0.6">
      <c r="J3928" s="311">
        <v>0</v>
      </c>
      <c r="K3928" s="546">
        <v>-4.0899999999999999E-2</v>
      </c>
      <c r="L3928" s="546">
        <v>-2.9399999999999999E-2</v>
      </c>
      <c r="M3928" s="546">
        <v>-1.2200000000000001E-2</v>
      </c>
    </row>
    <row r="3929" spans="10:13" x14ac:dyDescent="0.6">
      <c r="J3929" s="311">
        <v>0</v>
      </c>
      <c r="K3929" s="546">
        <v>-4.0899999999999999E-2</v>
      </c>
      <c r="L3929" s="546">
        <v>-2.9399999999999999E-2</v>
      </c>
      <c r="M3929" s="546">
        <v>-1.2200000000000001E-2</v>
      </c>
    </row>
    <row r="3930" spans="10:13" x14ac:dyDescent="0.6">
      <c r="J3930" s="311">
        <v>0</v>
      </c>
      <c r="K3930" s="546">
        <v>-4.0899999999999999E-2</v>
      </c>
      <c r="L3930" s="546">
        <v>-2.9399999999999999E-2</v>
      </c>
      <c r="M3930" s="546">
        <v>-1.2200000000000001E-2</v>
      </c>
    </row>
    <row r="3931" spans="10:13" x14ac:dyDescent="0.6">
      <c r="J3931" s="311">
        <v>0</v>
      </c>
      <c r="K3931" s="546">
        <v>-4.0899999999999999E-2</v>
      </c>
      <c r="L3931" s="546">
        <v>-2.9399999999999999E-2</v>
      </c>
      <c r="M3931" s="546">
        <v>-1.2200000000000001E-2</v>
      </c>
    </row>
    <row r="3932" spans="10:13" x14ac:dyDescent="0.6">
      <c r="J3932" s="311">
        <v>0</v>
      </c>
      <c r="K3932" s="546">
        <v>-4.0899999999999999E-2</v>
      </c>
      <c r="L3932" s="546">
        <v>-2.9399999999999999E-2</v>
      </c>
      <c r="M3932" s="546">
        <v>-1.2200000000000001E-2</v>
      </c>
    </row>
    <row r="3933" spans="10:13" x14ac:dyDescent="0.6">
      <c r="J3933" s="311">
        <v>0</v>
      </c>
      <c r="K3933" s="546">
        <v>-4.0899999999999999E-2</v>
      </c>
      <c r="L3933" s="546">
        <v>-2.9399999999999999E-2</v>
      </c>
      <c r="M3933" s="546">
        <v>-1.2200000000000001E-2</v>
      </c>
    </row>
    <row r="3934" spans="10:13" x14ac:dyDescent="0.6">
      <c r="J3934" s="311">
        <v>0</v>
      </c>
      <c r="K3934" s="546">
        <v>-4.0899999999999999E-2</v>
      </c>
      <c r="L3934" s="546">
        <v>-2.9399999999999999E-2</v>
      </c>
      <c r="M3934" s="546">
        <v>-1.2200000000000001E-2</v>
      </c>
    </row>
    <row r="3935" spans="10:13" x14ac:dyDescent="0.6">
      <c r="J3935" s="311">
        <v>0</v>
      </c>
      <c r="K3935" s="546">
        <v>-4.0899999999999999E-2</v>
      </c>
      <c r="L3935" s="546">
        <v>-2.9399999999999999E-2</v>
      </c>
      <c r="M3935" s="546">
        <v>-1.2200000000000001E-2</v>
      </c>
    </row>
    <row r="3936" spans="10:13" x14ac:dyDescent="0.6">
      <c r="J3936" s="311">
        <v>0</v>
      </c>
      <c r="K3936" s="546">
        <v>-4.0899999999999999E-2</v>
      </c>
      <c r="L3936" s="546">
        <v>-2.9399999999999999E-2</v>
      </c>
      <c r="M3936" s="546">
        <v>-1.2200000000000001E-2</v>
      </c>
    </row>
    <row r="3937" spans="10:13" x14ac:dyDescent="0.6">
      <c r="J3937" s="311">
        <v>0</v>
      </c>
      <c r="K3937" s="546">
        <v>-4.0899999999999999E-2</v>
      </c>
      <c r="L3937" s="546">
        <v>-2.9399999999999999E-2</v>
      </c>
      <c r="M3937" s="546">
        <v>-1.2200000000000001E-2</v>
      </c>
    </row>
    <row r="3938" spans="10:13" x14ac:dyDescent="0.6">
      <c r="J3938" s="311">
        <v>0</v>
      </c>
      <c r="K3938" s="546">
        <v>-4.0899999999999999E-2</v>
      </c>
      <c r="L3938" s="546">
        <v>-2.9399999999999999E-2</v>
      </c>
      <c r="M3938" s="546">
        <v>-1.2200000000000001E-2</v>
      </c>
    </row>
    <row r="3939" spans="10:13" x14ac:dyDescent="0.6">
      <c r="J3939" s="311">
        <v>0</v>
      </c>
      <c r="K3939" s="546">
        <v>-4.0899999999999999E-2</v>
      </c>
      <c r="L3939" s="546">
        <v>-2.9399999999999999E-2</v>
      </c>
      <c r="M3939" s="546">
        <v>-1.2200000000000001E-2</v>
      </c>
    </row>
    <row r="3940" spans="10:13" x14ac:dyDescent="0.6">
      <c r="J3940" s="311">
        <v>0</v>
      </c>
      <c r="K3940" s="546">
        <v>-4.0899999999999999E-2</v>
      </c>
      <c r="L3940" s="546">
        <v>-2.9399999999999999E-2</v>
      </c>
      <c r="M3940" s="546">
        <v>-1.2200000000000001E-2</v>
      </c>
    </row>
    <row r="3941" spans="10:13" x14ac:dyDescent="0.6">
      <c r="J3941" s="311">
        <v>0</v>
      </c>
      <c r="K3941" s="546">
        <v>-4.0899999999999999E-2</v>
      </c>
      <c r="L3941" s="546">
        <v>-2.9399999999999999E-2</v>
      </c>
      <c r="M3941" s="546">
        <v>-1.2200000000000001E-2</v>
      </c>
    </row>
    <row r="3942" spans="10:13" x14ac:dyDescent="0.6">
      <c r="J3942" s="311">
        <v>0</v>
      </c>
      <c r="K3942" s="546">
        <v>-4.0899999999999999E-2</v>
      </c>
      <c r="L3942" s="546">
        <v>-2.9399999999999999E-2</v>
      </c>
      <c r="M3942" s="546">
        <v>-1.2200000000000001E-2</v>
      </c>
    </row>
    <row r="3943" spans="10:13" x14ac:dyDescent="0.6">
      <c r="J3943" s="311">
        <v>0</v>
      </c>
      <c r="K3943" s="546">
        <v>-4.0899999999999999E-2</v>
      </c>
      <c r="L3943" s="546">
        <v>-2.9399999999999999E-2</v>
      </c>
      <c r="M3943" s="546">
        <v>-1.2200000000000001E-2</v>
      </c>
    </row>
    <row r="3944" spans="10:13" x14ac:dyDescent="0.6">
      <c r="J3944" s="311">
        <v>0</v>
      </c>
      <c r="K3944" s="546">
        <v>-4.0899999999999999E-2</v>
      </c>
      <c r="L3944" s="546">
        <v>-2.9399999999999999E-2</v>
      </c>
      <c r="M3944" s="546">
        <v>-1.2200000000000001E-2</v>
      </c>
    </row>
    <row r="3945" spans="10:13" x14ac:dyDescent="0.6">
      <c r="J3945" s="311">
        <v>0</v>
      </c>
      <c r="K3945" s="546">
        <v>-4.0899999999999999E-2</v>
      </c>
      <c r="L3945" s="546">
        <v>-2.9399999999999999E-2</v>
      </c>
      <c r="M3945" s="546">
        <v>-1.2200000000000001E-2</v>
      </c>
    </row>
    <row r="3946" spans="10:13" x14ac:dyDescent="0.6">
      <c r="J3946" s="311">
        <v>0</v>
      </c>
      <c r="K3946" s="546">
        <v>-4.0899999999999999E-2</v>
      </c>
      <c r="L3946" s="546">
        <v>-2.9399999999999999E-2</v>
      </c>
      <c r="M3946" s="546">
        <v>-1.2200000000000001E-2</v>
      </c>
    </row>
    <row r="3947" spans="10:13" x14ac:dyDescent="0.6">
      <c r="J3947" s="311">
        <v>0</v>
      </c>
      <c r="K3947" s="546">
        <v>-4.0899999999999999E-2</v>
      </c>
      <c r="L3947" s="546">
        <v>-2.9399999999999999E-2</v>
      </c>
      <c r="M3947" s="546">
        <v>-1.2200000000000001E-2</v>
      </c>
    </row>
    <row r="3948" spans="10:13" x14ac:dyDescent="0.6">
      <c r="J3948" s="311">
        <v>0</v>
      </c>
      <c r="K3948" s="546">
        <v>-4.0899999999999999E-2</v>
      </c>
      <c r="L3948" s="546">
        <v>-2.9399999999999999E-2</v>
      </c>
      <c r="M3948" s="546">
        <v>-1.2200000000000001E-2</v>
      </c>
    </row>
    <row r="3949" spans="10:13" x14ac:dyDescent="0.6">
      <c r="J3949" s="311">
        <v>0</v>
      </c>
      <c r="K3949" s="546">
        <v>-4.0899999999999999E-2</v>
      </c>
      <c r="L3949" s="546">
        <v>-2.9399999999999999E-2</v>
      </c>
      <c r="M3949" s="546">
        <v>-1.2200000000000001E-2</v>
      </c>
    </row>
    <row r="3950" spans="10:13" x14ac:dyDescent="0.6">
      <c r="J3950" s="311">
        <v>0</v>
      </c>
      <c r="K3950" s="546">
        <v>-4.0899999999999999E-2</v>
      </c>
      <c r="L3950" s="546">
        <v>-2.9399999999999999E-2</v>
      </c>
      <c r="M3950" s="546">
        <v>-1.2200000000000001E-2</v>
      </c>
    </row>
    <row r="3951" spans="10:13" x14ac:dyDescent="0.6">
      <c r="J3951" s="311">
        <v>0</v>
      </c>
      <c r="K3951" s="546">
        <v>-4.0899999999999999E-2</v>
      </c>
      <c r="L3951" s="546">
        <v>-2.9399999999999999E-2</v>
      </c>
      <c r="M3951" s="546">
        <v>-1.2200000000000001E-2</v>
      </c>
    </row>
    <row r="3952" spans="10:13" x14ac:dyDescent="0.6">
      <c r="J3952" s="311">
        <v>0</v>
      </c>
      <c r="K3952" s="546">
        <v>-4.0899999999999999E-2</v>
      </c>
      <c r="L3952" s="546">
        <v>-2.9399999999999999E-2</v>
      </c>
      <c r="M3952" s="546">
        <v>-1.2200000000000001E-2</v>
      </c>
    </row>
    <row r="3953" spans="10:13" x14ac:dyDescent="0.6">
      <c r="J3953" s="311">
        <v>0</v>
      </c>
      <c r="K3953" s="546">
        <v>-4.0899999999999999E-2</v>
      </c>
      <c r="L3953" s="546">
        <v>-2.9399999999999999E-2</v>
      </c>
      <c r="M3953" s="546">
        <v>-1.2200000000000001E-2</v>
      </c>
    </row>
    <row r="3954" spans="10:13" x14ac:dyDescent="0.6">
      <c r="J3954" s="311">
        <v>0</v>
      </c>
      <c r="K3954" s="546">
        <v>-4.0899999999999999E-2</v>
      </c>
      <c r="L3954" s="546">
        <v>-2.9399999999999999E-2</v>
      </c>
      <c r="M3954" s="546">
        <v>-1.2200000000000001E-2</v>
      </c>
    </row>
    <row r="3955" spans="10:13" x14ac:dyDescent="0.6">
      <c r="J3955" s="311">
        <v>0</v>
      </c>
      <c r="K3955" s="546">
        <v>-4.0899999999999999E-2</v>
      </c>
      <c r="L3955" s="546">
        <v>-2.9399999999999999E-2</v>
      </c>
      <c r="M3955" s="546">
        <v>-1.2200000000000001E-2</v>
      </c>
    </row>
    <row r="3956" spans="10:13" x14ac:dyDescent="0.6">
      <c r="J3956" s="311">
        <v>0</v>
      </c>
      <c r="K3956" s="546">
        <v>-4.0899999999999999E-2</v>
      </c>
      <c r="L3956" s="546">
        <v>-2.9399999999999999E-2</v>
      </c>
      <c r="M3956" s="546">
        <v>-1.2200000000000001E-2</v>
      </c>
    </row>
    <row r="3957" spans="10:13" x14ac:dyDescent="0.6">
      <c r="J3957" s="311">
        <v>0</v>
      </c>
      <c r="K3957" s="546">
        <v>-4.0899999999999999E-2</v>
      </c>
      <c r="L3957" s="546">
        <v>-2.9399999999999999E-2</v>
      </c>
      <c r="M3957" s="546">
        <v>-1.2200000000000001E-2</v>
      </c>
    </row>
    <row r="3958" spans="10:13" x14ac:dyDescent="0.6">
      <c r="J3958" s="311">
        <v>0</v>
      </c>
      <c r="K3958" s="546">
        <v>-4.0899999999999999E-2</v>
      </c>
      <c r="L3958" s="546">
        <v>-2.9399999999999999E-2</v>
      </c>
      <c r="M3958" s="546">
        <v>-1.2200000000000001E-2</v>
      </c>
    </row>
    <row r="3959" spans="10:13" x14ac:dyDescent="0.6">
      <c r="J3959" s="311">
        <v>0</v>
      </c>
      <c r="K3959" s="546">
        <v>-4.0899999999999999E-2</v>
      </c>
      <c r="L3959" s="546">
        <v>-2.9399999999999999E-2</v>
      </c>
      <c r="M3959" s="546">
        <v>-1.2200000000000001E-2</v>
      </c>
    </row>
    <row r="3960" spans="10:13" x14ac:dyDescent="0.6">
      <c r="J3960" s="311">
        <v>0</v>
      </c>
      <c r="K3960" s="546">
        <v>-4.0899999999999999E-2</v>
      </c>
      <c r="L3960" s="546">
        <v>-2.9399999999999999E-2</v>
      </c>
      <c r="M3960" s="546">
        <v>-1.2200000000000001E-2</v>
      </c>
    </row>
    <row r="3961" spans="10:13" x14ac:dyDescent="0.6">
      <c r="J3961" s="311">
        <v>0</v>
      </c>
      <c r="K3961" s="546">
        <v>-4.0899999999999999E-2</v>
      </c>
      <c r="L3961" s="546">
        <v>-2.9399999999999999E-2</v>
      </c>
      <c r="M3961" s="546">
        <v>-1.2200000000000001E-2</v>
      </c>
    </row>
    <row r="3962" spans="10:13" x14ac:dyDescent="0.6">
      <c r="J3962" s="311">
        <v>0</v>
      </c>
      <c r="K3962" s="546">
        <v>-4.0899999999999999E-2</v>
      </c>
      <c r="L3962" s="546">
        <v>-2.9399999999999999E-2</v>
      </c>
      <c r="M3962" s="546">
        <v>-1.2200000000000001E-2</v>
      </c>
    </row>
    <row r="3963" spans="10:13" x14ac:dyDescent="0.6">
      <c r="J3963" s="311">
        <v>0</v>
      </c>
      <c r="K3963" s="546">
        <v>-4.0899999999999999E-2</v>
      </c>
      <c r="L3963" s="546">
        <v>-2.9399999999999999E-2</v>
      </c>
      <c r="M3963" s="546">
        <v>-1.2200000000000001E-2</v>
      </c>
    </row>
    <row r="3964" spans="10:13" x14ac:dyDescent="0.6">
      <c r="J3964" s="311">
        <v>0</v>
      </c>
      <c r="K3964" s="546">
        <v>-4.0899999999999999E-2</v>
      </c>
      <c r="L3964" s="546">
        <v>-2.9399999999999999E-2</v>
      </c>
      <c r="M3964" s="546">
        <v>-1.2200000000000001E-2</v>
      </c>
    </row>
    <row r="3965" spans="10:13" x14ac:dyDescent="0.6">
      <c r="J3965" s="311">
        <v>0</v>
      </c>
      <c r="K3965" s="546">
        <v>-4.0899999999999999E-2</v>
      </c>
      <c r="L3965" s="546">
        <v>-2.9399999999999999E-2</v>
      </c>
      <c r="M3965" s="546">
        <v>-1.2200000000000001E-2</v>
      </c>
    </row>
    <row r="3966" spans="10:13" x14ac:dyDescent="0.6">
      <c r="J3966" s="311">
        <v>0</v>
      </c>
      <c r="K3966" s="546">
        <v>-4.0899999999999999E-2</v>
      </c>
      <c r="L3966" s="546">
        <v>-2.9399999999999999E-2</v>
      </c>
      <c r="M3966" s="546">
        <v>-1.2200000000000001E-2</v>
      </c>
    </row>
    <row r="3967" spans="10:13" x14ac:dyDescent="0.6">
      <c r="J3967" s="311">
        <v>0</v>
      </c>
      <c r="K3967" s="546">
        <v>-4.0899999999999999E-2</v>
      </c>
      <c r="L3967" s="546">
        <v>-2.9399999999999999E-2</v>
      </c>
      <c r="M3967" s="546">
        <v>-1.2200000000000001E-2</v>
      </c>
    </row>
    <row r="3968" spans="10:13" x14ac:dyDescent="0.6">
      <c r="J3968" s="311">
        <v>0</v>
      </c>
      <c r="K3968" s="546">
        <v>-4.0899999999999999E-2</v>
      </c>
      <c r="L3968" s="546">
        <v>-2.9399999999999999E-2</v>
      </c>
      <c r="M3968" s="546">
        <v>-1.2200000000000001E-2</v>
      </c>
    </row>
    <row r="3969" spans="10:13" x14ac:dyDescent="0.6">
      <c r="J3969" s="311">
        <v>0</v>
      </c>
      <c r="K3969" s="546">
        <v>-4.0899999999999999E-2</v>
      </c>
      <c r="L3969" s="546">
        <v>-2.9399999999999999E-2</v>
      </c>
      <c r="M3969" s="546">
        <v>-1.2200000000000001E-2</v>
      </c>
    </row>
    <row r="3970" spans="10:13" x14ac:dyDescent="0.6">
      <c r="J3970" s="311">
        <v>0</v>
      </c>
      <c r="K3970" s="546">
        <v>-4.0899999999999999E-2</v>
      </c>
      <c r="L3970" s="546">
        <v>-2.9399999999999999E-2</v>
      </c>
      <c r="M3970" s="546">
        <v>-1.2200000000000001E-2</v>
      </c>
    </row>
    <row r="3971" spans="10:13" x14ac:dyDescent="0.6">
      <c r="J3971" s="311">
        <v>0</v>
      </c>
      <c r="K3971" s="546">
        <v>-4.0899999999999999E-2</v>
      </c>
      <c r="L3971" s="546">
        <v>-2.9399999999999999E-2</v>
      </c>
      <c r="M3971" s="546">
        <v>-1.2200000000000001E-2</v>
      </c>
    </row>
    <row r="3972" spans="10:13" x14ac:dyDescent="0.6">
      <c r="J3972" s="311">
        <v>0</v>
      </c>
      <c r="K3972" s="546">
        <v>-4.0899999999999999E-2</v>
      </c>
      <c r="L3972" s="546">
        <v>-2.9399999999999999E-2</v>
      </c>
      <c r="M3972" s="546">
        <v>-1.2200000000000001E-2</v>
      </c>
    </row>
    <row r="3973" spans="10:13" x14ac:dyDescent="0.6">
      <c r="J3973" s="311">
        <v>0</v>
      </c>
      <c r="K3973" s="546">
        <v>-4.0899999999999999E-2</v>
      </c>
      <c r="L3973" s="546">
        <v>-2.9399999999999999E-2</v>
      </c>
      <c r="M3973" s="546">
        <v>-1.2200000000000001E-2</v>
      </c>
    </row>
    <row r="3974" spans="10:13" x14ac:dyDescent="0.6">
      <c r="J3974" s="311">
        <v>0</v>
      </c>
      <c r="K3974" s="546">
        <v>-4.0899999999999999E-2</v>
      </c>
      <c r="L3974" s="546">
        <v>-2.9399999999999999E-2</v>
      </c>
      <c r="M3974" s="546">
        <v>-1.2200000000000001E-2</v>
      </c>
    </row>
    <row r="3975" spans="10:13" x14ac:dyDescent="0.6">
      <c r="J3975" s="311">
        <v>0</v>
      </c>
      <c r="K3975" s="546">
        <v>-4.0899999999999999E-2</v>
      </c>
      <c r="L3975" s="546">
        <v>-2.9399999999999999E-2</v>
      </c>
      <c r="M3975" s="546">
        <v>-1.2200000000000001E-2</v>
      </c>
    </row>
    <row r="3976" spans="10:13" x14ac:dyDescent="0.6">
      <c r="J3976" s="311">
        <v>0</v>
      </c>
      <c r="K3976" s="546">
        <v>-4.0899999999999999E-2</v>
      </c>
      <c r="L3976" s="546">
        <v>-2.9399999999999999E-2</v>
      </c>
      <c r="M3976" s="546">
        <v>-1.2200000000000001E-2</v>
      </c>
    </row>
    <row r="3977" spans="10:13" x14ac:dyDescent="0.6">
      <c r="J3977" s="311">
        <v>0</v>
      </c>
      <c r="K3977" s="546">
        <v>-4.0899999999999999E-2</v>
      </c>
      <c r="L3977" s="546">
        <v>-2.9399999999999999E-2</v>
      </c>
      <c r="M3977" s="546">
        <v>-1.2200000000000001E-2</v>
      </c>
    </row>
    <row r="3978" spans="10:13" x14ac:dyDescent="0.6">
      <c r="J3978" s="311">
        <v>0</v>
      </c>
      <c r="K3978" s="546">
        <v>-4.0899999999999999E-2</v>
      </c>
      <c r="L3978" s="546">
        <v>-2.9399999999999999E-2</v>
      </c>
      <c r="M3978" s="546">
        <v>-1.2200000000000001E-2</v>
      </c>
    </row>
    <row r="3979" spans="10:13" x14ac:dyDescent="0.6">
      <c r="J3979" s="311">
        <v>0</v>
      </c>
      <c r="K3979" s="546">
        <v>-4.0899999999999999E-2</v>
      </c>
      <c r="L3979" s="546">
        <v>-2.9399999999999999E-2</v>
      </c>
      <c r="M3979" s="546">
        <v>-1.2200000000000001E-2</v>
      </c>
    </row>
    <row r="3980" spans="10:13" x14ac:dyDescent="0.6">
      <c r="J3980" s="311">
        <v>0</v>
      </c>
      <c r="K3980" s="546">
        <v>-4.0899999999999999E-2</v>
      </c>
      <c r="L3980" s="546">
        <v>-2.9399999999999999E-2</v>
      </c>
      <c r="M3980" s="546">
        <v>-1.2200000000000001E-2</v>
      </c>
    </row>
    <row r="3981" spans="10:13" x14ac:dyDescent="0.6">
      <c r="J3981" s="311">
        <v>0</v>
      </c>
      <c r="K3981" s="546">
        <v>-4.0899999999999999E-2</v>
      </c>
      <c r="L3981" s="546">
        <v>-2.9399999999999999E-2</v>
      </c>
      <c r="M3981" s="546">
        <v>-1.2200000000000001E-2</v>
      </c>
    </row>
    <row r="3982" spans="10:13" x14ac:dyDescent="0.6">
      <c r="J3982" s="311">
        <v>0</v>
      </c>
      <c r="K3982" s="546">
        <v>-4.0899999999999999E-2</v>
      </c>
      <c r="L3982" s="546">
        <v>-2.9399999999999999E-2</v>
      </c>
      <c r="M3982" s="546">
        <v>-1.2200000000000001E-2</v>
      </c>
    </row>
    <row r="3983" spans="10:13" x14ac:dyDescent="0.6">
      <c r="J3983" s="311">
        <v>0</v>
      </c>
      <c r="K3983" s="546">
        <v>-4.0899999999999999E-2</v>
      </c>
      <c r="L3983" s="546">
        <v>-2.9399999999999999E-2</v>
      </c>
      <c r="M3983" s="546">
        <v>-1.2200000000000001E-2</v>
      </c>
    </row>
    <row r="3984" spans="10:13" x14ac:dyDescent="0.6">
      <c r="J3984" s="311">
        <v>0</v>
      </c>
      <c r="K3984" s="546">
        <v>-4.0899999999999999E-2</v>
      </c>
      <c r="L3984" s="546">
        <v>-2.9399999999999999E-2</v>
      </c>
      <c r="M3984" s="546">
        <v>-1.2200000000000001E-2</v>
      </c>
    </row>
    <row r="3985" spans="10:13" x14ac:dyDescent="0.6">
      <c r="J3985" s="311">
        <v>0</v>
      </c>
      <c r="K3985" s="546">
        <v>-4.0899999999999999E-2</v>
      </c>
      <c r="L3985" s="546">
        <v>-2.9399999999999999E-2</v>
      </c>
      <c r="M3985" s="546">
        <v>-1.2200000000000001E-2</v>
      </c>
    </row>
    <row r="3986" spans="10:13" x14ac:dyDescent="0.6">
      <c r="J3986" s="311">
        <v>0</v>
      </c>
      <c r="K3986" s="546">
        <v>-4.0899999999999999E-2</v>
      </c>
      <c r="L3986" s="546">
        <v>-2.9399999999999999E-2</v>
      </c>
      <c r="M3986" s="546">
        <v>-1.2200000000000001E-2</v>
      </c>
    </row>
    <row r="3987" spans="10:13" x14ac:dyDescent="0.6">
      <c r="J3987" s="311">
        <v>0</v>
      </c>
      <c r="K3987" s="546">
        <v>-4.0899999999999999E-2</v>
      </c>
      <c r="L3987" s="546">
        <v>-2.9399999999999999E-2</v>
      </c>
      <c r="M3987" s="546">
        <v>-1.2200000000000001E-2</v>
      </c>
    </row>
    <row r="3988" spans="10:13" x14ac:dyDescent="0.6">
      <c r="J3988" s="311">
        <v>0</v>
      </c>
      <c r="K3988" s="546">
        <v>-4.0899999999999999E-2</v>
      </c>
      <c r="L3988" s="546">
        <v>-2.9399999999999999E-2</v>
      </c>
      <c r="M3988" s="546">
        <v>-1.2200000000000001E-2</v>
      </c>
    </row>
    <row r="3989" spans="10:13" x14ac:dyDescent="0.6">
      <c r="J3989" s="311">
        <v>0</v>
      </c>
      <c r="K3989" s="546">
        <v>-4.0899999999999999E-2</v>
      </c>
      <c r="L3989" s="546">
        <v>-2.9399999999999999E-2</v>
      </c>
      <c r="M3989" s="546">
        <v>-1.2200000000000001E-2</v>
      </c>
    </row>
    <row r="3990" spans="10:13" x14ac:dyDescent="0.6">
      <c r="J3990" s="311">
        <v>0</v>
      </c>
      <c r="K3990" s="546">
        <v>-4.0899999999999999E-2</v>
      </c>
      <c r="L3990" s="546">
        <v>-2.9399999999999999E-2</v>
      </c>
      <c r="M3990" s="546">
        <v>-1.2200000000000001E-2</v>
      </c>
    </row>
    <row r="3991" spans="10:13" x14ac:dyDescent="0.6">
      <c r="J3991" s="311">
        <v>0</v>
      </c>
      <c r="K3991" s="546">
        <v>-4.0899999999999999E-2</v>
      </c>
      <c r="L3991" s="546">
        <v>-2.9399999999999999E-2</v>
      </c>
      <c r="M3991" s="546">
        <v>-1.2200000000000001E-2</v>
      </c>
    </row>
    <row r="3992" spans="10:13" x14ac:dyDescent="0.6">
      <c r="J3992" s="311">
        <v>0</v>
      </c>
      <c r="K3992" s="546">
        <v>-4.0899999999999999E-2</v>
      </c>
      <c r="L3992" s="546">
        <v>-2.9399999999999999E-2</v>
      </c>
      <c r="M3992" s="546">
        <v>-1.2200000000000001E-2</v>
      </c>
    </row>
    <row r="3993" spans="10:13" x14ac:dyDescent="0.6">
      <c r="J3993" s="311">
        <v>0</v>
      </c>
      <c r="K3993" s="546">
        <v>-4.0899999999999999E-2</v>
      </c>
      <c r="L3993" s="546">
        <v>-2.9399999999999999E-2</v>
      </c>
      <c r="M3993" s="546">
        <v>-1.2200000000000001E-2</v>
      </c>
    </row>
    <row r="3994" spans="10:13" x14ac:dyDescent="0.6">
      <c r="J3994" s="311">
        <v>0</v>
      </c>
      <c r="K3994" s="546">
        <v>-4.0899999999999999E-2</v>
      </c>
      <c r="L3994" s="546">
        <v>-2.9399999999999999E-2</v>
      </c>
      <c r="M3994" s="546">
        <v>-1.2200000000000001E-2</v>
      </c>
    </row>
    <row r="3995" spans="10:13" x14ac:dyDescent="0.6">
      <c r="J3995" s="311">
        <v>0</v>
      </c>
      <c r="K3995" s="546">
        <v>-4.0899999999999999E-2</v>
      </c>
      <c r="L3995" s="546">
        <v>-2.9399999999999999E-2</v>
      </c>
      <c r="M3995" s="546">
        <v>-1.2200000000000001E-2</v>
      </c>
    </row>
    <row r="3996" spans="10:13" x14ac:dyDescent="0.6">
      <c r="J3996" s="311">
        <v>0</v>
      </c>
      <c r="K3996" s="546">
        <v>-4.0899999999999999E-2</v>
      </c>
      <c r="L3996" s="546">
        <v>-2.9399999999999999E-2</v>
      </c>
      <c r="M3996" s="546">
        <v>-1.2200000000000001E-2</v>
      </c>
    </row>
    <row r="3997" spans="10:13" x14ac:dyDescent="0.6">
      <c r="J3997" s="311">
        <v>0</v>
      </c>
      <c r="K3997" s="546">
        <v>-4.0899999999999999E-2</v>
      </c>
      <c r="L3997" s="546">
        <v>-2.9399999999999999E-2</v>
      </c>
      <c r="M3997" s="546">
        <v>-1.2200000000000001E-2</v>
      </c>
    </row>
    <row r="3998" spans="10:13" x14ac:dyDescent="0.6">
      <c r="J3998" s="311">
        <v>0</v>
      </c>
      <c r="K3998" s="546">
        <v>-4.0899999999999999E-2</v>
      </c>
      <c r="L3998" s="546">
        <v>-2.9399999999999999E-2</v>
      </c>
      <c r="M3998" s="546">
        <v>-1.2200000000000001E-2</v>
      </c>
    </row>
    <row r="3999" spans="10:13" x14ac:dyDescent="0.6">
      <c r="J3999" s="311">
        <v>0</v>
      </c>
      <c r="K3999" s="546">
        <v>-4.0899999999999999E-2</v>
      </c>
      <c r="L3999" s="546">
        <v>-2.9399999999999999E-2</v>
      </c>
      <c r="M3999" s="546">
        <v>-1.2200000000000001E-2</v>
      </c>
    </row>
    <row r="4000" spans="10:13" x14ac:dyDescent="0.6">
      <c r="J4000" s="311">
        <v>0</v>
      </c>
      <c r="K4000" s="546">
        <v>-4.0899999999999999E-2</v>
      </c>
      <c r="L4000" s="546">
        <v>-2.9399999999999999E-2</v>
      </c>
      <c r="M4000" s="546">
        <v>-1.2200000000000001E-2</v>
      </c>
    </row>
    <row r="4001" spans="10:13" x14ac:dyDescent="0.6">
      <c r="J4001" s="311">
        <v>0</v>
      </c>
      <c r="K4001" s="546">
        <v>-4.0899999999999999E-2</v>
      </c>
      <c r="L4001" s="546">
        <v>-2.9399999999999999E-2</v>
      </c>
      <c r="M4001" s="546">
        <v>-1.2200000000000001E-2</v>
      </c>
    </row>
    <row r="4002" spans="10:13" x14ac:dyDescent="0.6">
      <c r="J4002" s="311">
        <v>0</v>
      </c>
      <c r="K4002" s="546">
        <v>-4.0899999999999999E-2</v>
      </c>
      <c r="L4002" s="546">
        <v>-2.9399999999999999E-2</v>
      </c>
      <c r="M4002" s="546">
        <v>-1.2200000000000001E-2</v>
      </c>
    </row>
    <row r="4003" spans="10:13" x14ac:dyDescent="0.6">
      <c r="J4003" s="311">
        <v>0</v>
      </c>
      <c r="K4003" s="546">
        <v>-4.0899999999999999E-2</v>
      </c>
      <c r="L4003" s="546">
        <v>-2.9399999999999999E-2</v>
      </c>
      <c r="M4003" s="546">
        <v>-1.2200000000000001E-2</v>
      </c>
    </row>
    <row r="4004" spans="10:13" x14ac:dyDescent="0.6">
      <c r="J4004" s="311">
        <v>0</v>
      </c>
      <c r="K4004" s="546">
        <v>-4.0899999999999999E-2</v>
      </c>
      <c r="L4004" s="546">
        <v>-2.9399999999999999E-2</v>
      </c>
      <c r="M4004" s="546">
        <v>-1.2200000000000001E-2</v>
      </c>
    </row>
    <row r="4005" spans="10:13" x14ac:dyDescent="0.6">
      <c r="J4005" s="311">
        <v>0</v>
      </c>
      <c r="K4005" s="546">
        <v>-4.0899999999999999E-2</v>
      </c>
      <c r="L4005" s="546">
        <v>-2.9399999999999999E-2</v>
      </c>
      <c r="M4005" s="546">
        <v>-1.2200000000000001E-2</v>
      </c>
    </row>
    <row r="4006" spans="10:13" x14ac:dyDescent="0.6">
      <c r="J4006" s="311">
        <v>0</v>
      </c>
      <c r="K4006" s="546">
        <v>-4.0899999999999999E-2</v>
      </c>
      <c r="L4006" s="546">
        <v>-2.9399999999999999E-2</v>
      </c>
      <c r="M4006" s="546">
        <v>-1.2200000000000001E-2</v>
      </c>
    </row>
    <row r="4007" spans="10:13" x14ac:dyDescent="0.6">
      <c r="J4007" s="311">
        <v>0</v>
      </c>
      <c r="K4007" s="546">
        <v>-4.0899999999999999E-2</v>
      </c>
      <c r="L4007" s="546">
        <v>-2.9399999999999999E-2</v>
      </c>
      <c r="M4007" s="546">
        <v>-1.2200000000000001E-2</v>
      </c>
    </row>
    <row r="4008" spans="10:13" x14ac:dyDescent="0.6">
      <c r="J4008" s="311">
        <v>0</v>
      </c>
      <c r="K4008" s="546">
        <v>-4.0899999999999999E-2</v>
      </c>
      <c r="L4008" s="546">
        <v>-2.9399999999999999E-2</v>
      </c>
      <c r="M4008" s="546">
        <v>-1.2200000000000001E-2</v>
      </c>
    </row>
    <row r="4009" spans="10:13" x14ac:dyDescent="0.6">
      <c r="J4009" s="311">
        <v>0</v>
      </c>
      <c r="K4009" s="546">
        <v>-4.0899999999999999E-2</v>
      </c>
      <c r="L4009" s="546">
        <v>-2.9399999999999999E-2</v>
      </c>
      <c r="M4009" s="546">
        <v>-1.2200000000000001E-2</v>
      </c>
    </row>
    <row r="4010" spans="10:13" x14ac:dyDescent="0.6">
      <c r="J4010" s="311">
        <v>0</v>
      </c>
      <c r="K4010" s="546">
        <v>-4.0899999999999999E-2</v>
      </c>
      <c r="L4010" s="546">
        <v>-2.9399999999999999E-2</v>
      </c>
      <c r="M4010" s="546">
        <v>-1.2200000000000001E-2</v>
      </c>
    </row>
    <row r="4011" spans="10:13" x14ac:dyDescent="0.6">
      <c r="J4011" s="311">
        <v>0</v>
      </c>
      <c r="K4011" s="546">
        <v>-4.0899999999999999E-2</v>
      </c>
      <c r="L4011" s="546">
        <v>-2.9399999999999999E-2</v>
      </c>
      <c r="M4011" s="546">
        <v>-1.2200000000000001E-2</v>
      </c>
    </row>
    <row r="4012" spans="10:13" x14ac:dyDescent="0.6">
      <c r="J4012" s="311">
        <v>0</v>
      </c>
      <c r="K4012" s="546">
        <v>-4.0899999999999999E-2</v>
      </c>
      <c r="L4012" s="546">
        <v>-2.9399999999999999E-2</v>
      </c>
      <c r="M4012" s="546">
        <v>-1.2200000000000001E-2</v>
      </c>
    </row>
    <row r="4013" spans="10:13" x14ac:dyDescent="0.6">
      <c r="J4013" s="311">
        <v>0</v>
      </c>
      <c r="K4013" s="546">
        <v>-4.0899999999999999E-2</v>
      </c>
      <c r="L4013" s="546">
        <v>-2.9399999999999999E-2</v>
      </c>
      <c r="M4013" s="546">
        <v>-1.2200000000000001E-2</v>
      </c>
    </row>
    <row r="4014" spans="10:13" x14ac:dyDescent="0.6">
      <c r="J4014" s="311">
        <v>0</v>
      </c>
      <c r="K4014" s="546">
        <v>-4.0899999999999999E-2</v>
      </c>
      <c r="L4014" s="546">
        <v>-2.9399999999999999E-2</v>
      </c>
      <c r="M4014" s="546">
        <v>-1.2200000000000001E-2</v>
      </c>
    </row>
    <row r="4015" spans="10:13" x14ac:dyDescent="0.6">
      <c r="J4015" s="311">
        <v>0</v>
      </c>
      <c r="K4015" s="546">
        <v>-4.0899999999999999E-2</v>
      </c>
      <c r="L4015" s="546">
        <v>-2.9399999999999999E-2</v>
      </c>
      <c r="M4015" s="546">
        <v>-1.2200000000000001E-2</v>
      </c>
    </row>
    <row r="4016" spans="10:13" x14ac:dyDescent="0.6">
      <c r="J4016" s="311">
        <v>0</v>
      </c>
      <c r="K4016" s="546">
        <v>-4.0899999999999999E-2</v>
      </c>
      <c r="L4016" s="546">
        <v>-2.9399999999999999E-2</v>
      </c>
      <c r="M4016" s="546">
        <v>-1.2200000000000001E-2</v>
      </c>
    </row>
    <row r="4017" spans="10:13" x14ac:dyDescent="0.6">
      <c r="J4017" s="311">
        <v>0</v>
      </c>
      <c r="K4017" s="546">
        <v>-4.0899999999999999E-2</v>
      </c>
      <c r="L4017" s="546">
        <v>-2.9399999999999999E-2</v>
      </c>
      <c r="M4017" s="546">
        <v>-1.2200000000000001E-2</v>
      </c>
    </row>
    <row r="4018" spans="10:13" x14ac:dyDescent="0.6">
      <c r="J4018" s="311">
        <v>0</v>
      </c>
      <c r="K4018" s="546">
        <v>-4.0899999999999999E-2</v>
      </c>
      <c r="L4018" s="546">
        <v>-2.9399999999999999E-2</v>
      </c>
      <c r="M4018" s="546">
        <v>-1.2200000000000001E-2</v>
      </c>
    </row>
    <row r="4019" spans="10:13" x14ac:dyDescent="0.6">
      <c r="J4019" s="311">
        <v>0</v>
      </c>
      <c r="K4019" s="546">
        <v>-4.0899999999999999E-2</v>
      </c>
      <c r="L4019" s="546">
        <v>-2.9399999999999999E-2</v>
      </c>
      <c r="M4019" s="546">
        <v>-1.2200000000000001E-2</v>
      </c>
    </row>
    <row r="4020" spans="10:13" x14ac:dyDescent="0.6">
      <c r="J4020" s="311">
        <v>0</v>
      </c>
      <c r="K4020" s="546">
        <v>-4.0899999999999999E-2</v>
      </c>
      <c r="L4020" s="546">
        <v>-2.9399999999999999E-2</v>
      </c>
      <c r="M4020" s="546">
        <v>-1.2200000000000001E-2</v>
      </c>
    </row>
    <row r="4021" spans="10:13" x14ac:dyDescent="0.6">
      <c r="J4021" s="311">
        <v>0</v>
      </c>
      <c r="K4021" s="546">
        <v>-4.0899999999999999E-2</v>
      </c>
      <c r="L4021" s="546">
        <v>-2.9399999999999999E-2</v>
      </c>
      <c r="M4021" s="546">
        <v>-1.2200000000000001E-2</v>
      </c>
    </row>
    <row r="4022" spans="10:13" x14ac:dyDescent="0.6">
      <c r="J4022" s="311">
        <v>0</v>
      </c>
      <c r="K4022" s="546">
        <v>-4.0899999999999999E-2</v>
      </c>
      <c r="L4022" s="546">
        <v>-2.9399999999999999E-2</v>
      </c>
      <c r="M4022" s="546">
        <v>-1.2200000000000001E-2</v>
      </c>
    </row>
    <row r="4023" spans="10:13" x14ac:dyDescent="0.6">
      <c r="J4023" s="311">
        <v>0</v>
      </c>
      <c r="K4023" s="546">
        <v>-4.0899999999999999E-2</v>
      </c>
      <c r="L4023" s="546">
        <v>-2.9399999999999999E-2</v>
      </c>
      <c r="M4023" s="546">
        <v>-1.2200000000000001E-2</v>
      </c>
    </row>
    <row r="4024" spans="10:13" x14ac:dyDescent="0.6">
      <c r="J4024" s="311">
        <v>0</v>
      </c>
      <c r="K4024" s="546">
        <v>-4.0899999999999999E-2</v>
      </c>
      <c r="L4024" s="546">
        <v>-2.9399999999999999E-2</v>
      </c>
      <c r="M4024" s="546">
        <v>-1.2200000000000001E-2</v>
      </c>
    </row>
    <row r="4025" spans="10:13" x14ac:dyDescent="0.6">
      <c r="J4025" s="311">
        <v>0</v>
      </c>
      <c r="K4025" s="546">
        <v>-4.0899999999999999E-2</v>
      </c>
      <c r="L4025" s="546">
        <v>-2.9399999999999999E-2</v>
      </c>
      <c r="M4025" s="546">
        <v>-1.2200000000000001E-2</v>
      </c>
    </row>
    <row r="4026" spans="10:13" x14ac:dyDescent="0.6">
      <c r="J4026" s="311">
        <v>0</v>
      </c>
      <c r="K4026" s="546">
        <v>-4.0899999999999999E-2</v>
      </c>
      <c r="L4026" s="546">
        <v>-2.9399999999999999E-2</v>
      </c>
      <c r="M4026" s="546">
        <v>-1.2200000000000001E-2</v>
      </c>
    </row>
    <row r="4027" spans="10:13" x14ac:dyDescent="0.6">
      <c r="J4027" s="311">
        <v>0</v>
      </c>
      <c r="K4027" s="546">
        <v>-4.0899999999999999E-2</v>
      </c>
      <c r="L4027" s="546">
        <v>-2.9399999999999999E-2</v>
      </c>
      <c r="M4027" s="546">
        <v>-1.2200000000000001E-2</v>
      </c>
    </row>
    <row r="4028" spans="10:13" x14ac:dyDescent="0.6">
      <c r="J4028" s="311">
        <v>0</v>
      </c>
      <c r="K4028" s="546">
        <v>-4.0899999999999999E-2</v>
      </c>
      <c r="L4028" s="546">
        <v>-2.9399999999999999E-2</v>
      </c>
      <c r="M4028" s="546">
        <v>-1.2200000000000001E-2</v>
      </c>
    </row>
    <row r="4029" spans="10:13" x14ac:dyDescent="0.6">
      <c r="J4029" s="311">
        <v>0</v>
      </c>
      <c r="K4029" s="546">
        <v>-4.0899999999999999E-2</v>
      </c>
      <c r="L4029" s="546">
        <v>-2.9399999999999999E-2</v>
      </c>
      <c r="M4029" s="546">
        <v>-1.2200000000000001E-2</v>
      </c>
    </row>
    <row r="4030" spans="10:13" x14ac:dyDescent="0.6">
      <c r="J4030" s="311">
        <v>0</v>
      </c>
      <c r="K4030" s="546">
        <v>-4.0899999999999999E-2</v>
      </c>
      <c r="L4030" s="546">
        <v>-2.9399999999999999E-2</v>
      </c>
      <c r="M4030" s="546">
        <v>-1.2200000000000001E-2</v>
      </c>
    </row>
    <row r="4031" spans="10:13" x14ac:dyDescent="0.6">
      <c r="J4031" s="311">
        <v>0</v>
      </c>
      <c r="K4031" s="546">
        <v>-4.0899999999999999E-2</v>
      </c>
      <c r="L4031" s="546">
        <v>-2.9399999999999999E-2</v>
      </c>
      <c r="M4031" s="546">
        <v>-1.2200000000000001E-2</v>
      </c>
    </row>
    <row r="4032" spans="10:13" x14ac:dyDescent="0.6">
      <c r="J4032" s="311">
        <v>0</v>
      </c>
      <c r="K4032" s="546">
        <v>-4.0899999999999999E-2</v>
      </c>
      <c r="L4032" s="546">
        <v>-2.9399999999999999E-2</v>
      </c>
      <c r="M4032" s="546">
        <v>-1.2200000000000001E-2</v>
      </c>
    </row>
    <row r="4033" spans="10:13" x14ac:dyDescent="0.6">
      <c r="J4033" s="311">
        <v>0</v>
      </c>
      <c r="K4033" s="546">
        <v>-4.0899999999999999E-2</v>
      </c>
      <c r="L4033" s="546">
        <v>-2.9399999999999999E-2</v>
      </c>
      <c r="M4033" s="546">
        <v>-1.2200000000000001E-2</v>
      </c>
    </row>
    <row r="4034" spans="10:13" x14ac:dyDescent="0.6">
      <c r="J4034" s="311">
        <v>0</v>
      </c>
      <c r="K4034" s="546">
        <v>-4.0899999999999999E-2</v>
      </c>
      <c r="L4034" s="546">
        <v>-2.9399999999999999E-2</v>
      </c>
      <c r="M4034" s="546">
        <v>-1.2200000000000001E-2</v>
      </c>
    </row>
    <row r="4035" spans="10:13" x14ac:dyDescent="0.6">
      <c r="J4035" s="311">
        <v>0</v>
      </c>
      <c r="K4035" s="546">
        <v>-4.0899999999999999E-2</v>
      </c>
      <c r="L4035" s="546">
        <v>-2.9399999999999999E-2</v>
      </c>
      <c r="M4035" s="546">
        <v>-1.2200000000000001E-2</v>
      </c>
    </row>
    <row r="4036" spans="10:13" x14ac:dyDescent="0.6">
      <c r="J4036" s="311">
        <v>0</v>
      </c>
      <c r="K4036" s="546">
        <v>-4.0899999999999999E-2</v>
      </c>
      <c r="L4036" s="546">
        <v>-2.9399999999999999E-2</v>
      </c>
      <c r="M4036" s="546">
        <v>-1.2200000000000001E-2</v>
      </c>
    </row>
    <row r="4037" spans="10:13" x14ac:dyDescent="0.6">
      <c r="J4037" s="311">
        <v>0</v>
      </c>
      <c r="K4037" s="546">
        <v>-4.0899999999999999E-2</v>
      </c>
      <c r="L4037" s="546">
        <v>-2.9399999999999999E-2</v>
      </c>
      <c r="M4037" s="546">
        <v>-1.2200000000000001E-2</v>
      </c>
    </row>
    <row r="4038" spans="10:13" x14ac:dyDescent="0.6">
      <c r="J4038" s="311">
        <v>0</v>
      </c>
      <c r="K4038" s="546">
        <v>-4.0899999999999999E-2</v>
      </c>
      <c r="L4038" s="546">
        <v>-2.9399999999999999E-2</v>
      </c>
      <c r="M4038" s="546">
        <v>-1.2200000000000001E-2</v>
      </c>
    </row>
    <row r="4039" spans="10:13" x14ac:dyDescent="0.6">
      <c r="J4039" s="311">
        <v>0</v>
      </c>
      <c r="K4039" s="546">
        <v>-4.0899999999999999E-2</v>
      </c>
      <c r="L4039" s="546">
        <v>-2.9399999999999999E-2</v>
      </c>
      <c r="M4039" s="546">
        <v>-1.2200000000000001E-2</v>
      </c>
    </row>
    <row r="4040" spans="10:13" x14ac:dyDescent="0.6">
      <c r="J4040" s="311">
        <v>0</v>
      </c>
      <c r="K4040" s="546">
        <v>-4.0899999999999999E-2</v>
      </c>
      <c r="L4040" s="546">
        <v>-2.9399999999999999E-2</v>
      </c>
      <c r="M4040" s="546">
        <v>-1.2200000000000001E-2</v>
      </c>
    </row>
    <row r="4041" spans="10:13" x14ac:dyDescent="0.6">
      <c r="J4041" s="311">
        <v>0</v>
      </c>
      <c r="K4041" s="546">
        <v>-4.0899999999999999E-2</v>
      </c>
      <c r="L4041" s="546">
        <v>-2.9399999999999999E-2</v>
      </c>
      <c r="M4041" s="546">
        <v>-1.2200000000000001E-2</v>
      </c>
    </row>
    <row r="4042" spans="10:13" x14ac:dyDescent="0.6">
      <c r="J4042" s="311">
        <v>0</v>
      </c>
      <c r="K4042" s="546">
        <v>-4.0899999999999999E-2</v>
      </c>
      <c r="L4042" s="546">
        <v>-2.9399999999999999E-2</v>
      </c>
      <c r="M4042" s="546">
        <v>-1.2200000000000001E-2</v>
      </c>
    </row>
    <row r="4043" spans="10:13" x14ac:dyDescent="0.6">
      <c r="J4043" s="311">
        <v>0</v>
      </c>
      <c r="K4043" s="546">
        <v>-4.0899999999999999E-2</v>
      </c>
      <c r="L4043" s="546">
        <v>-2.9399999999999999E-2</v>
      </c>
      <c r="M4043" s="546">
        <v>-1.2200000000000001E-2</v>
      </c>
    </row>
    <row r="4044" spans="10:13" x14ac:dyDescent="0.6">
      <c r="J4044" s="311">
        <v>0</v>
      </c>
      <c r="K4044" s="546">
        <v>-4.0899999999999999E-2</v>
      </c>
      <c r="L4044" s="546">
        <v>-2.9399999999999999E-2</v>
      </c>
      <c r="M4044" s="546">
        <v>-1.2200000000000001E-2</v>
      </c>
    </row>
    <row r="4045" spans="10:13" x14ac:dyDescent="0.6">
      <c r="J4045" s="311">
        <v>0</v>
      </c>
      <c r="K4045" s="546">
        <v>-4.0899999999999999E-2</v>
      </c>
      <c r="L4045" s="546">
        <v>-2.9399999999999999E-2</v>
      </c>
      <c r="M4045" s="546">
        <v>-1.2200000000000001E-2</v>
      </c>
    </row>
    <row r="4046" spans="10:13" x14ac:dyDescent="0.6">
      <c r="J4046" s="311">
        <v>0</v>
      </c>
      <c r="K4046" s="546">
        <v>-4.0899999999999999E-2</v>
      </c>
      <c r="L4046" s="546">
        <v>-2.9399999999999999E-2</v>
      </c>
      <c r="M4046" s="546">
        <v>-1.2200000000000001E-2</v>
      </c>
    </row>
    <row r="4047" spans="10:13" x14ac:dyDescent="0.6">
      <c r="J4047" s="311">
        <v>0</v>
      </c>
      <c r="K4047" s="546">
        <v>-4.0899999999999999E-2</v>
      </c>
      <c r="L4047" s="546">
        <v>-2.9399999999999999E-2</v>
      </c>
      <c r="M4047" s="546">
        <v>-1.2200000000000001E-2</v>
      </c>
    </row>
    <row r="4048" spans="10:13" x14ac:dyDescent="0.6">
      <c r="J4048" s="311">
        <v>0</v>
      </c>
      <c r="K4048" s="546">
        <v>-4.0899999999999999E-2</v>
      </c>
      <c r="L4048" s="546">
        <v>-2.9399999999999999E-2</v>
      </c>
      <c r="M4048" s="546">
        <v>-1.2200000000000001E-2</v>
      </c>
    </row>
    <row r="4049" spans="10:13" x14ac:dyDescent="0.6">
      <c r="J4049" s="311">
        <v>0</v>
      </c>
      <c r="K4049" s="546">
        <v>-4.0899999999999999E-2</v>
      </c>
      <c r="L4049" s="546">
        <v>-2.9399999999999999E-2</v>
      </c>
      <c r="M4049" s="546">
        <v>-1.2200000000000001E-2</v>
      </c>
    </row>
    <row r="4050" spans="10:13" x14ac:dyDescent="0.6">
      <c r="J4050" s="311">
        <v>0</v>
      </c>
      <c r="K4050" s="546">
        <v>-4.0899999999999999E-2</v>
      </c>
      <c r="L4050" s="546">
        <v>-2.9399999999999999E-2</v>
      </c>
      <c r="M4050" s="546">
        <v>-1.2200000000000001E-2</v>
      </c>
    </row>
    <row r="4051" spans="10:13" x14ac:dyDescent="0.6">
      <c r="J4051" s="311">
        <v>0</v>
      </c>
      <c r="K4051" s="546">
        <v>-4.0899999999999999E-2</v>
      </c>
      <c r="L4051" s="546">
        <v>-2.9399999999999999E-2</v>
      </c>
      <c r="M4051" s="546">
        <v>-1.2200000000000001E-2</v>
      </c>
    </row>
    <row r="4052" spans="10:13" x14ac:dyDescent="0.6">
      <c r="J4052" s="311">
        <v>0</v>
      </c>
      <c r="K4052" s="546">
        <v>-4.0899999999999999E-2</v>
      </c>
      <c r="L4052" s="546">
        <v>-2.9399999999999999E-2</v>
      </c>
      <c r="M4052" s="546">
        <v>-1.2200000000000001E-2</v>
      </c>
    </row>
    <row r="4053" spans="10:13" x14ac:dyDescent="0.6">
      <c r="J4053" s="311">
        <v>0</v>
      </c>
      <c r="K4053" s="546">
        <v>-4.0899999999999999E-2</v>
      </c>
      <c r="L4053" s="546">
        <v>-2.9399999999999999E-2</v>
      </c>
      <c r="M4053" s="546">
        <v>-1.2200000000000001E-2</v>
      </c>
    </row>
    <row r="4054" spans="10:13" x14ac:dyDescent="0.6">
      <c r="J4054" s="311">
        <v>0</v>
      </c>
      <c r="K4054" s="546">
        <v>-4.0899999999999999E-2</v>
      </c>
      <c r="L4054" s="546">
        <v>-2.9399999999999999E-2</v>
      </c>
      <c r="M4054" s="546">
        <v>-1.2200000000000001E-2</v>
      </c>
    </row>
    <row r="4055" spans="10:13" x14ac:dyDescent="0.6">
      <c r="J4055" s="311">
        <v>0</v>
      </c>
      <c r="K4055" s="546">
        <v>-4.0899999999999999E-2</v>
      </c>
      <c r="L4055" s="546">
        <v>-2.9399999999999999E-2</v>
      </c>
      <c r="M4055" s="546">
        <v>-1.2200000000000001E-2</v>
      </c>
    </row>
    <row r="4056" spans="10:13" x14ac:dyDescent="0.6">
      <c r="J4056" s="311">
        <v>0</v>
      </c>
      <c r="K4056" s="546">
        <v>-4.0899999999999999E-2</v>
      </c>
      <c r="L4056" s="546">
        <v>-2.9399999999999999E-2</v>
      </c>
      <c r="M4056" s="546">
        <v>-1.2200000000000001E-2</v>
      </c>
    </row>
    <row r="4057" spans="10:13" x14ac:dyDescent="0.6">
      <c r="J4057" s="311">
        <v>0</v>
      </c>
      <c r="K4057" s="546">
        <v>-4.0899999999999999E-2</v>
      </c>
      <c r="L4057" s="546">
        <v>-2.9399999999999999E-2</v>
      </c>
      <c r="M4057" s="546">
        <v>-1.2200000000000001E-2</v>
      </c>
    </row>
    <row r="4058" spans="10:13" x14ac:dyDescent="0.6">
      <c r="J4058" s="311">
        <v>0</v>
      </c>
      <c r="K4058" s="546">
        <v>-4.0899999999999999E-2</v>
      </c>
      <c r="L4058" s="546">
        <v>-2.9399999999999999E-2</v>
      </c>
      <c r="M4058" s="546">
        <v>-1.2200000000000001E-2</v>
      </c>
    </row>
    <row r="4059" spans="10:13" x14ac:dyDescent="0.6">
      <c r="J4059" s="311">
        <v>0</v>
      </c>
      <c r="K4059" s="546">
        <v>-4.0899999999999999E-2</v>
      </c>
      <c r="L4059" s="546">
        <v>-2.9399999999999999E-2</v>
      </c>
      <c r="M4059" s="546">
        <v>-1.2200000000000001E-2</v>
      </c>
    </row>
    <row r="4060" spans="10:13" x14ac:dyDescent="0.6">
      <c r="J4060" s="311">
        <v>0</v>
      </c>
      <c r="K4060" s="546">
        <v>-4.0899999999999999E-2</v>
      </c>
      <c r="L4060" s="546">
        <v>-2.9399999999999999E-2</v>
      </c>
      <c r="M4060" s="546">
        <v>-1.2200000000000001E-2</v>
      </c>
    </row>
    <row r="4061" spans="10:13" x14ac:dyDescent="0.6">
      <c r="J4061" s="311">
        <v>0</v>
      </c>
      <c r="K4061" s="546">
        <v>-4.0899999999999999E-2</v>
      </c>
      <c r="L4061" s="546">
        <v>-2.9399999999999999E-2</v>
      </c>
      <c r="M4061" s="546">
        <v>-1.2200000000000001E-2</v>
      </c>
    </row>
    <row r="4062" spans="10:13" x14ac:dyDescent="0.6">
      <c r="J4062" s="311">
        <v>0</v>
      </c>
      <c r="K4062" s="546">
        <v>-4.0899999999999999E-2</v>
      </c>
      <c r="L4062" s="546">
        <v>-2.9399999999999999E-2</v>
      </c>
      <c r="M4062" s="546">
        <v>-1.2200000000000001E-2</v>
      </c>
    </row>
    <row r="4063" spans="10:13" x14ac:dyDescent="0.6">
      <c r="J4063" s="311">
        <v>0</v>
      </c>
      <c r="K4063" s="546">
        <v>-4.0899999999999999E-2</v>
      </c>
      <c r="L4063" s="546">
        <v>-2.9399999999999999E-2</v>
      </c>
      <c r="M4063" s="546">
        <v>-1.2200000000000001E-2</v>
      </c>
    </row>
    <row r="4064" spans="10:13" x14ac:dyDescent="0.6">
      <c r="J4064" s="311">
        <v>0</v>
      </c>
      <c r="K4064" s="546">
        <v>-4.0899999999999999E-2</v>
      </c>
      <c r="L4064" s="546">
        <v>-2.9399999999999999E-2</v>
      </c>
      <c r="M4064" s="546">
        <v>-1.2200000000000001E-2</v>
      </c>
    </row>
    <row r="4065" spans="10:13" x14ac:dyDescent="0.6">
      <c r="J4065" s="311">
        <v>0</v>
      </c>
      <c r="K4065" s="546">
        <v>-4.0899999999999999E-2</v>
      </c>
      <c r="L4065" s="546">
        <v>-2.9399999999999999E-2</v>
      </c>
      <c r="M4065" s="546">
        <v>-1.2200000000000001E-2</v>
      </c>
    </row>
    <row r="4066" spans="10:13" x14ac:dyDescent="0.6">
      <c r="J4066" s="311">
        <v>0</v>
      </c>
      <c r="K4066" s="546">
        <v>-4.0899999999999999E-2</v>
      </c>
      <c r="L4066" s="546">
        <v>-2.9399999999999999E-2</v>
      </c>
      <c r="M4066" s="546">
        <v>-1.2200000000000001E-2</v>
      </c>
    </row>
    <row r="4067" spans="10:13" x14ac:dyDescent="0.6">
      <c r="J4067" s="311">
        <v>0</v>
      </c>
      <c r="K4067" s="546">
        <v>-4.0899999999999999E-2</v>
      </c>
      <c r="L4067" s="546">
        <v>-2.9399999999999999E-2</v>
      </c>
      <c r="M4067" s="546">
        <v>-1.2200000000000001E-2</v>
      </c>
    </row>
    <row r="4068" spans="10:13" x14ac:dyDescent="0.6">
      <c r="J4068" s="311">
        <v>0</v>
      </c>
      <c r="K4068" s="546">
        <v>-4.0899999999999999E-2</v>
      </c>
      <c r="L4068" s="546">
        <v>-2.9399999999999999E-2</v>
      </c>
      <c r="M4068" s="546">
        <v>-1.2200000000000001E-2</v>
      </c>
    </row>
    <row r="4069" spans="10:13" x14ac:dyDescent="0.6">
      <c r="J4069" s="311">
        <v>0</v>
      </c>
      <c r="K4069" s="546">
        <v>-4.0899999999999999E-2</v>
      </c>
      <c r="L4069" s="546">
        <v>-2.9399999999999999E-2</v>
      </c>
      <c r="M4069" s="546">
        <v>-1.2200000000000001E-2</v>
      </c>
    </row>
    <row r="4070" spans="10:13" x14ac:dyDescent="0.6">
      <c r="J4070" s="311">
        <v>0</v>
      </c>
      <c r="K4070" s="546">
        <v>-4.0899999999999999E-2</v>
      </c>
      <c r="L4070" s="546">
        <v>-2.9399999999999999E-2</v>
      </c>
      <c r="M4070" s="546">
        <v>-1.2200000000000001E-2</v>
      </c>
    </row>
    <row r="4071" spans="10:13" x14ac:dyDescent="0.6">
      <c r="J4071" s="311">
        <v>0</v>
      </c>
      <c r="K4071" s="546">
        <v>-4.0899999999999999E-2</v>
      </c>
      <c r="L4071" s="546">
        <v>-2.9399999999999999E-2</v>
      </c>
      <c r="M4071" s="546">
        <v>-1.2200000000000001E-2</v>
      </c>
    </row>
    <row r="4072" spans="10:13" x14ac:dyDescent="0.6">
      <c r="J4072" s="311">
        <v>0</v>
      </c>
      <c r="K4072" s="546">
        <v>-4.0899999999999999E-2</v>
      </c>
      <c r="L4072" s="546">
        <v>-2.9399999999999999E-2</v>
      </c>
      <c r="M4072" s="546">
        <v>-1.2200000000000001E-2</v>
      </c>
    </row>
    <row r="4073" spans="10:13" x14ac:dyDescent="0.6">
      <c r="J4073" s="311">
        <v>0</v>
      </c>
      <c r="K4073" s="546">
        <v>-4.0899999999999999E-2</v>
      </c>
      <c r="L4073" s="546">
        <v>-2.9399999999999999E-2</v>
      </c>
      <c r="M4073" s="546">
        <v>-1.2200000000000001E-2</v>
      </c>
    </row>
    <row r="4074" spans="10:13" x14ac:dyDescent="0.6">
      <c r="J4074" s="311">
        <v>0</v>
      </c>
      <c r="K4074" s="546">
        <v>-4.0899999999999999E-2</v>
      </c>
      <c r="L4074" s="546">
        <v>-2.9399999999999999E-2</v>
      </c>
      <c r="M4074" s="546">
        <v>-1.2200000000000001E-2</v>
      </c>
    </row>
    <row r="4075" spans="10:13" x14ac:dyDescent="0.6">
      <c r="J4075" s="311">
        <v>0</v>
      </c>
      <c r="K4075" s="546">
        <v>-4.0899999999999999E-2</v>
      </c>
      <c r="L4075" s="546">
        <v>-2.9399999999999999E-2</v>
      </c>
      <c r="M4075" s="546">
        <v>-1.2200000000000001E-2</v>
      </c>
    </row>
    <row r="4076" spans="10:13" x14ac:dyDescent="0.6">
      <c r="J4076" s="311">
        <v>0</v>
      </c>
      <c r="K4076" s="546">
        <v>-4.0899999999999999E-2</v>
      </c>
      <c r="L4076" s="546">
        <v>-2.9399999999999999E-2</v>
      </c>
      <c r="M4076" s="546">
        <v>-1.2200000000000001E-2</v>
      </c>
    </row>
    <row r="4077" spans="10:13" x14ac:dyDescent="0.6">
      <c r="J4077" s="311">
        <v>0</v>
      </c>
      <c r="K4077" s="546">
        <v>-4.0899999999999999E-2</v>
      </c>
      <c r="L4077" s="546">
        <v>-2.9399999999999999E-2</v>
      </c>
      <c r="M4077" s="546">
        <v>-1.2200000000000001E-2</v>
      </c>
    </row>
    <row r="4078" spans="10:13" x14ac:dyDescent="0.6">
      <c r="J4078" s="311">
        <v>0</v>
      </c>
      <c r="K4078" s="546">
        <v>-4.0899999999999999E-2</v>
      </c>
      <c r="L4078" s="546">
        <v>-2.9399999999999999E-2</v>
      </c>
      <c r="M4078" s="546">
        <v>-1.2200000000000001E-2</v>
      </c>
    </row>
    <row r="4079" spans="10:13" x14ac:dyDescent="0.6">
      <c r="J4079" s="311">
        <v>0</v>
      </c>
      <c r="K4079" s="546">
        <v>-4.0899999999999999E-2</v>
      </c>
      <c r="L4079" s="546">
        <v>-2.9399999999999999E-2</v>
      </c>
      <c r="M4079" s="546">
        <v>-1.2200000000000001E-2</v>
      </c>
    </row>
    <row r="4080" spans="10:13" x14ac:dyDescent="0.6">
      <c r="J4080" s="311">
        <v>0</v>
      </c>
      <c r="K4080" s="546">
        <v>-4.0899999999999999E-2</v>
      </c>
      <c r="L4080" s="546">
        <v>-2.9399999999999999E-2</v>
      </c>
      <c r="M4080" s="546">
        <v>-1.2200000000000001E-2</v>
      </c>
    </row>
    <row r="4081" spans="10:13" x14ac:dyDescent="0.6">
      <c r="J4081" s="311">
        <v>0</v>
      </c>
      <c r="K4081" s="546">
        <v>-4.0899999999999999E-2</v>
      </c>
      <c r="L4081" s="546">
        <v>-2.9399999999999999E-2</v>
      </c>
      <c r="M4081" s="546">
        <v>-1.2200000000000001E-2</v>
      </c>
    </row>
    <row r="4082" spans="10:13" x14ac:dyDescent="0.6">
      <c r="J4082" s="311">
        <v>0</v>
      </c>
      <c r="K4082" s="546">
        <v>-4.0899999999999999E-2</v>
      </c>
      <c r="L4082" s="546">
        <v>-2.9399999999999999E-2</v>
      </c>
      <c r="M4082" s="546">
        <v>-1.2200000000000001E-2</v>
      </c>
    </row>
    <row r="4083" spans="10:13" x14ac:dyDescent="0.6">
      <c r="J4083" s="311">
        <v>0</v>
      </c>
      <c r="K4083" s="546">
        <v>-4.0899999999999999E-2</v>
      </c>
      <c r="L4083" s="546">
        <v>-2.9399999999999999E-2</v>
      </c>
      <c r="M4083" s="546">
        <v>-1.2200000000000001E-2</v>
      </c>
    </row>
    <row r="4084" spans="10:13" x14ac:dyDescent="0.6">
      <c r="J4084" s="311">
        <v>0</v>
      </c>
      <c r="K4084" s="546">
        <v>-4.0899999999999999E-2</v>
      </c>
      <c r="L4084" s="546">
        <v>-2.9399999999999999E-2</v>
      </c>
      <c r="M4084" s="546">
        <v>-1.2200000000000001E-2</v>
      </c>
    </row>
    <row r="4085" spans="10:13" x14ac:dyDescent="0.6">
      <c r="J4085" s="311">
        <v>0</v>
      </c>
      <c r="K4085" s="546">
        <v>-4.0899999999999999E-2</v>
      </c>
      <c r="L4085" s="546">
        <v>-2.9399999999999999E-2</v>
      </c>
      <c r="M4085" s="546">
        <v>-1.2200000000000001E-2</v>
      </c>
    </row>
    <row r="4086" spans="10:13" x14ac:dyDescent="0.6">
      <c r="J4086" s="311">
        <v>0</v>
      </c>
      <c r="K4086" s="546">
        <v>-4.0899999999999999E-2</v>
      </c>
      <c r="L4086" s="546">
        <v>-2.9399999999999999E-2</v>
      </c>
      <c r="M4086" s="546">
        <v>-1.2200000000000001E-2</v>
      </c>
    </row>
    <row r="4087" spans="10:13" x14ac:dyDescent="0.6">
      <c r="J4087" s="311">
        <v>0</v>
      </c>
      <c r="K4087" s="546">
        <v>-4.0899999999999999E-2</v>
      </c>
      <c r="L4087" s="546">
        <v>-2.9399999999999999E-2</v>
      </c>
      <c r="M4087" s="546">
        <v>-1.2200000000000001E-2</v>
      </c>
    </row>
    <row r="4088" spans="10:13" x14ac:dyDescent="0.6">
      <c r="J4088" s="311">
        <v>0</v>
      </c>
      <c r="K4088" s="546">
        <v>-4.0899999999999999E-2</v>
      </c>
      <c r="L4088" s="546">
        <v>-2.9399999999999999E-2</v>
      </c>
      <c r="M4088" s="546">
        <v>-1.2200000000000001E-2</v>
      </c>
    </row>
    <row r="4089" spans="10:13" x14ac:dyDescent="0.6">
      <c r="J4089" s="311">
        <v>0</v>
      </c>
      <c r="K4089" s="546">
        <v>-4.0899999999999999E-2</v>
      </c>
      <c r="L4089" s="546">
        <v>-2.9399999999999999E-2</v>
      </c>
      <c r="M4089" s="546">
        <v>-1.2200000000000001E-2</v>
      </c>
    </row>
    <row r="4090" spans="10:13" x14ac:dyDescent="0.6">
      <c r="J4090" s="311">
        <v>0</v>
      </c>
      <c r="K4090" s="546">
        <v>-4.0899999999999999E-2</v>
      </c>
      <c r="L4090" s="546">
        <v>-2.9399999999999999E-2</v>
      </c>
      <c r="M4090" s="546">
        <v>-1.2200000000000001E-2</v>
      </c>
    </row>
    <row r="4091" spans="10:13" x14ac:dyDescent="0.6">
      <c r="J4091" s="311">
        <v>0</v>
      </c>
      <c r="K4091" s="546">
        <v>-4.0899999999999999E-2</v>
      </c>
      <c r="L4091" s="546">
        <v>-2.9399999999999999E-2</v>
      </c>
      <c r="M4091" s="546">
        <v>-1.2200000000000001E-2</v>
      </c>
    </row>
    <row r="4092" spans="10:13" x14ac:dyDescent="0.6">
      <c r="J4092" s="311">
        <v>0</v>
      </c>
      <c r="K4092" s="546">
        <v>-4.0899999999999999E-2</v>
      </c>
      <c r="L4092" s="546">
        <v>-2.9399999999999999E-2</v>
      </c>
      <c r="M4092" s="546">
        <v>-1.2200000000000001E-2</v>
      </c>
    </row>
    <row r="4093" spans="10:13" x14ac:dyDescent="0.6">
      <c r="J4093" s="311">
        <v>0</v>
      </c>
      <c r="K4093" s="546">
        <v>-4.0899999999999999E-2</v>
      </c>
      <c r="L4093" s="546">
        <v>-2.9399999999999999E-2</v>
      </c>
      <c r="M4093" s="546">
        <v>-1.2200000000000001E-2</v>
      </c>
    </row>
    <row r="4094" spans="10:13" x14ac:dyDescent="0.6">
      <c r="J4094" s="311">
        <v>0</v>
      </c>
      <c r="K4094" s="546">
        <v>-4.0899999999999999E-2</v>
      </c>
      <c r="L4094" s="546">
        <v>-2.9399999999999999E-2</v>
      </c>
      <c r="M4094" s="546">
        <v>-1.2200000000000001E-2</v>
      </c>
    </row>
    <row r="4095" spans="10:13" x14ac:dyDescent="0.6">
      <c r="J4095" s="311">
        <v>0</v>
      </c>
      <c r="K4095" s="546">
        <v>-4.0899999999999999E-2</v>
      </c>
      <c r="L4095" s="546">
        <v>-2.9399999999999999E-2</v>
      </c>
      <c r="M4095" s="546">
        <v>-1.2200000000000001E-2</v>
      </c>
    </row>
    <row r="4096" spans="10:13" x14ac:dyDescent="0.6">
      <c r="J4096" s="311">
        <v>0</v>
      </c>
      <c r="K4096" s="546">
        <v>-4.0899999999999999E-2</v>
      </c>
      <c r="L4096" s="546">
        <v>-2.9399999999999999E-2</v>
      </c>
      <c r="M4096" s="546">
        <v>-1.2200000000000001E-2</v>
      </c>
    </row>
    <row r="4097" spans="10:13" x14ac:dyDescent="0.6">
      <c r="J4097" s="311">
        <v>0</v>
      </c>
      <c r="K4097" s="546">
        <v>-4.0899999999999999E-2</v>
      </c>
      <c r="L4097" s="546">
        <v>-2.9399999999999999E-2</v>
      </c>
      <c r="M4097" s="546">
        <v>-1.2200000000000001E-2</v>
      </c>
    </row>
    <row r="4098" spans="10:13" x14ac:dyDescent="0.6">
      <c r="J4098" s="311">
        <v>0</v>
      </c>
      <c r="K4098" s="546">
        <v>-4.0899999999999999E-2</v>
      </c>
      <c r="L4098" s="546">
        <v>-2.9399999999999999E-2</v>
      </c>
      <c r="M4098" s="546">
        <v>-1.2200000000000001E-2</v>
      </c>
    </row>
    <row r="4099" spans="10:13" x14ac:dyDescent="0.6">
      <c r="J4099" s="311">
        <v>0</v>
      </c>
      <c r="K4099" s="546">
        <v>-4.0899999999999999E-2</v>
      </c>
      <c r="L4099" s="546">
        <v>-2.9399999999999999E-2</v>
      </c>
      <c r="M4099" s="546">
        <v>-1.2200000000000001E-2</v>
      </c>
    </row>
    <row r="4100" spans="10:13" x14ac:dyDescent="0.6">
      <c r="J4100" s="311">
        <v>0</v>
      </c>
      <c r="K4100" s="546">
        <v>-4.0899999999999999E-2</v>
      </c>
      <c r="L4100" s="546">
        <v>-2.9399999999999999E-2</v>
      </c>
      <c r="M4100" s="546">
        <v>-1.2200000000000001E-2</v>
      </c>
    </row>
    <row r="4101" spans="10:13" x14ac:dyDescent="0.6">
      <c r="J4101" s="311">
        <v>0</v>
      </c>
      <c r="K4101" s="546">
        <v>-4.0899999999999999E-2</v>
      </c>
      <c r="L4101" s="546">
        <v>-2.9399999999999999E-2</v>
      </c>
      <c r="M4101" s="546">
        <v>-1.2200000000000001E-2</v>
      </c>
    </row>
    <row r="4102" spans="10:13" x14ac:dyDescent="0.6">
      <c r="J4102" s="311">
        <v>0</v>
      </c>
      <c r="K4102" s="546">
        <v>-4.0899999999999999E-2</v>
      </c>
      <c r="L4102" s="546">
        <v>-2.9399999999999999E-2</v>
      </c>
      <c r="M4102" s="546">
        <v>-1.2200000000000001E-2</v>
      </c>
    </row>
    <row r="4103" spans="10:13" x14ac:dyDescent="0.6">
      <c r="J4103" s="311">
        <v>0</v>
      </c>
      <c r="K4103" s="546">
        <v>-4.0899999999999999E-2</v>
      </c>
      <c r="L4103" s="546">
        <v>-2.9399999999999999E-2</v>
      </c>
      <c r="M4103" s="546">
        <v>-1.2200000000000001E-2</v>
      </c>
    </row>
    <row r="4104" spans="10:13" x14ac:dyDescent="0.6">
      <c r="J4104" s="311">
        <v>0</v>
      </c>
      <c r="K4104" s="546">
        <v>-4.0899999999999999E-2</v>
      </c>
      <c r="L4104" s="546">
        <v>-2.9399999999999999E-2</v>
      </c>
      <c r="M4104" s="546">
        <v>-1.2200000000000001E-2</v>
      </c>
    </row>
    <row r="4105" spans="10:13" x14ac:dyDescent="0.6">
      <c r="J4105" s="311">
        <v>0</v>
      </c>
      <c r="K4105" s="546">
        <v>-4.0899999999999999E-2</v>
      </c>
      <c r="L4105" s="546">
        <v>-2.9399999999999999E-2</v>
      </c>
      <c r="M4105" s="546">
        <v>-1.2200000000000001E-2</v>
      </c>
    </row>
    <row r="4106" spans="10:13" x14ac:dyDescent="0.6">
      <c r="J4106" s="311">
        <v>0</v>
      </c>
      <c r="K4106" s="546">
        <v>-4.0899999999999999E-2</v>
      </c>
      <c r="L4106" s="546">
        <v>-2.9399999999999999E-2</v>
      </c>
      <c r="M4106" s="546">
        <v>-1.2200000000000001E-2</v>
      </c>
    </row>
    <row r="4107" spans="10:13" x14ac:dyDescent="0.6">
      <c r="J4107" s="311">
        <v>0</v>
      </c>
      <c r="K4107" s="546">
        <v>-4.0899999999999999E-2</v>
      </c>
      <c r="L4107" s="546">
        <v>-2.9399999999999999E-2</v>
      </c>
      <c r="M4107" s="546">
        <v>-1.2200000000000001E-2</v>
      </c>
    </row>
    <row r="4108" spans="10:13" x14ac:dyDescent="0.6">
      <c r="J4108" s="311">
        <v>0</v>
      </c>
      <c r="K4108" s="546">
        <v>-4.0899999999999999E-2</v>
      </c>
      <c r="L4108" s="546">
        <v>-2.9399999999999999E-2</v>
      </c>
      <c r="M4108" s="546">
        <v>-1.2200000000000001E-2</v>
      </c>
    </row>
    <row r="4109" spans="10:13" x14ac:dyDescent="0.6">
      <c r="J4109" s="311">
        <v>0</v>
      </c>
      <c r="K4109" s="546">
        <v>-4.0899999999999999E-2</v>
      </c>
      <c r="L4109" s="546">
        <v>-2.9399999999999999E-2</v>
      </c>
      <c r="M4109" s="546">
        <v>-1.2200000000000001E-2</v>
      </c>
    </row>
    <row r="4110" spans="10:13" x14ac:dyDescent="0.6">
      <c r="J4110" s="311">
        <v>0</v>
      </c>
      <c r="K4110" s="546">
        <v>-4.0899999999999999E-2</v>
      </c>
      <c r="L4110" s="546">
        <v>-2.9399999999999999E-2</v>
      </c>
      <c r="M4110" s="546">
        <v>-1.2200000000000001E-2</v>
      </c>
    </row>
    <row r="4111" spans="10:13" x14ac:dyDescent="0.6">
      <c r="J4111" s="311">
        <v>0</v>
      </c>
      <c r="K4111" s="546">
        <v>-4.0899999999999999E-2</v>
      </c>
      <c r="L4111" s="546">
        <v>-2.9399999999999999E-2</v>
      </c>
      <c r="M4111" s="546">
        <v>-1.2200000000000001E-2</v>
      </c>
    </row>
    <row r="4112" spans="10:13" x14ac:dyDescent="0.6">
      <c r="J4112" s="311">
        <v>0</v>
      </c>
      <c r="K4112" s="546">
        <v>-4.0899999999999999E-2</v>
      </c>
      <c r="L4112" s="546">
        <v>-2.9399999999999999E-2</v>
      </c>
      <c r="M4112" s="546">
        <v>-1.2200000000000001E-2</v>
      </c>
    </row>
    <row r="4113" spans="10:13" x14ac:dyDescent="0.6">
      <c r="J4113" s="311">
        <v>0</v>
      </c>
      <c r="K4113" s="546">
        <v>-4.0899999999999999E-2</v>
      </c>
      <c r="L4113" s="546">
        <v>-2.9399999999999999E-2</v>
      </c>
      <c r="M4113" s="546">
        <v>-1.2200000000000001E-2</v>
      </c>
    </row>
    <row r="4114" spans="10:13" x14ac:dyDescent="0.6">
      <c r="J4114" s="311">
        <v>0</v>
      </c>
      <c r="K4114" s="546">
        <v>-4.0899999999999999E-2</v>
      </c>
      <c r="L4114" s="546">
        <v>-2.9399999999999999E-2</v>
      </c>
      <c r="M4114" s="546">
        <v>-1.2200000000000001E-2</v>
      </c>
    </row>
    <row r="4115" spans="10:13" x14ac:dyDescent="0.6">
      <c r="J4115" s="311">
        <v>0</v>
      </c>
      <c r="K4115" s="546">
        <v>-4.0899999999999999E-2</v>
      </c>
      <c r="L4115" s="546">
        <v>-2.9399999999999999E-2</v>
      </c>
      <c r="M4115" s="546">
        <v>-1.2200000000000001E-2</v>
      </c>
    </row>
    <row r="4116" spans="10:13" x14ac:dyDescent="0.6">
      <c r="J4116" s="311">
        <v>0</v>
      </c>
      <c r="K4116" s="546">
        <v>-4.0899999999999999E-2</v>
      </c>
      <c r="L4116" s="546">
        <v>-2.9399999999999999E-2</v>
      </c>
      <c r="M4116" s="546">
        <v>-1.2200000000000001E-2</v>
      </c>
    </row>
    <row r="4117" spans="10:13" x14ac:dyDescent="0.6">
      <c r="J4117" s="311">
        <v>0</v>
      </c>
      <c r="K4117" s="546">
        <v>-4.0899999999999999E-2</v>
      </c>
      <c r="L4117" s="546">
        <v>-2.9399999999999999E-2</v>
      </c>
      <c r="M4117" s="546">
        <v>-1.2200000000000001E-2</v>
      </c>
    </row>
    <row r="4118" spans="10:13" x14ac:dyDescent="0.6">
      <c r="J4118" s="311">
        <v>0</v>
      </c>
      <c r="K4118" s="546">
        <v>-4.0899999999999999E-2</v>
      </c>
      <c r="L4118" s="546">
        <v>-2.9399999999999999E-2</v>
      </c>
      <c r="M4118" s="546">
        <v>-1.2200000000000001E-2</v>
      </c>
    </row>
    <row r="4119" spans="10:13" x14ac:dyDescent="0.6">
      <c r="J4119" s="311">
        <v>0</v>
      </c>
      <c r="K4119" s="546">
        <v>-4.0899999999999999E-2</v>
      </c>
      <c r="L4119" s="546">
        <v>-2.9399999999999999E-2</v>
      </c>
      <c r="M4119" s="546">
        <v>-1.2200000000000001E-2</v>
      </c>
    </row>
    <row r="4120" spans="10:13" x14ac:dyDescent="0.6">
      <c r="J4120" s="311">
        <v>0</v>
      </c>
      <c r="K4120" s="546">
        <v>-4.0899999999999999E-2</v>
      </c>
      <c r="L4120" s="546">
        <v>-2.9399999999999999E-2</v>
      </c>
      <c r="M4120" s="546">
        <v>-1.2200000000000001E-2</v>
      </c>
    </row>
    <row r="4121" spans="10:13" x14ac:dyDescent="0.6">
      <c r="J4121" s="311">
        <v>0</v>
      </c>
      <c r="K4121" s="546">
        <v>-4.0899999999999999E-2</v>
      </c>
      <c r="L4121" s="546">
        <v>-2.9399999999999999E-2</v>
      </c>
      <c r="M4121" s="546">
        <v>-1.2200000000000001E-2</v>
      </c>
    </row>
    <row r="4122" spans="10:13" x14ac:dyDescent="0.6">
      <c r="J4122" s="311">
        <v>0</v>
      </c>
      <c r="K4122" s="546">
        <v>-4.0899999999999999E-2</v>
      </c>
      <c r="L4122" s="546">
        <v>-2.9399999999999999E-2</v>
      </c>
      <c r="M4122" s="546">
        <v>-1.2200000000000001E-2</v>
      </c>
    </row>
    <row r="4123" spans="10:13" x14ac:dyDescent="0.6">
      <c r="J4123" s="311">
        <v>0</v>
      </c>
      <c r="K4123" s="546">
        <v>-4.0899999999999999E-2</v>
      </c>
      <c r="L4123" s="546">
        <v>-2.9399999999999999E-2</v>
      </c>
      <c r="M4123" s="546">
        <v>-1.2200000000000001E-2</v>
      </c>
    </row>
    <row r="4124" spans="10:13" x14ac:dyDescent="0.6">
      <c r="J4124" s="311">
        <v>0</v>
      </c>
      <c r="K4124" s="546">
        <v>-4.0899999999999999E-2</v>
      </c>
      <c r="L4124" s="546">
        <v>-2.9399999999999999E-2</v>
      </c>
      <c r="M4124" s="546">
        <v>-1.2200000000000001E-2</v>
      </c>
    </row>
    <row r="4125" spans="10:13" x14ac:dyDescent="0.6">
      <c r="J4125" s="311">
        <v>0</v>
      </c>
      <c r="K4125" s="546">
        <v>-4.0899999999999999E-2</v>
      </c>
      <c r="L4125" s="546">
        <v>-2.9399999999999999E-2</v>
      </c>
      <c r="M4125" s="546">
        <v>-1.2200000000000001E-2</v>
      </c>
    </row>
    <row r="4126" spans="10:13" x14ac:dyDescent="0.6">
      <c r="J4126" s="311">
        <v>0</v>
      </c>
      <c r="K4126" s="546">
        <v>-4.0899999999999999E-2</v>
      </c>
      <c r="L4126" s="546">
        <v>-2.9399999999999999E-2</v>
      </c>
      <c r="M4126" s="546">
        <v>-1.2200000000000001E-2</v>
      </c>
    </row>
    <row r="4127" spans="10:13" x14ac:dyDescent="0.6">
      <c r="J4127" s="311">
        <v>0</v>
      </c>
      <c r="K4127" s="546">
        <v>-4.0899999999999999E-2</v>
      </c>
      <c r="L4127" s="546">
        <v>-2.9399999999999999E-2</v>
      </c>
      <c r="M4127" s="546">
        <v>-1.2200000000000001E-2</v>
      </c>
    </row>
    <row r="4128" spans="10:13" x14ac:dyDescent="0.6">
      <c r="J4128" s="311">
        <v>0</v>
      </c>
      <c r="K4128" s="546">
        <v>-4.0899999999999999E-2</v>
      </c>
      <c r="L4128" s="546">
        <v>-2.9399999999999999E-2</v>
      </c>
      <c r="M4128" s="546">
        <v>-1.2200000000000001E-2</v>
      </c>
    </row>
    <row r="4129" spans="10:13" x14ac:dyDescent="0.6">
      <c r="J4129" s="311">
        <v>0</v>
      </c>
      <c r="K4129" s="546">
        <v>-4.0899999999999999E-2</v>
      </c>
      <c r="L4129" s="546">
        <v>-2.9399999999999999E-2</v>
      </c>
      <c r="M4129" s="546">
        <v>-1.2200000000000001E-2</v>
      </c>
    </row>
    <row r="4130" spans="10:13" x14ac:dyDescent="0.6">
      <c r="J4130" s="311">
        <v>0</v>
      </c>
      <c r="K4130" s="546">
        <v>-4.0899999999999999E-2</v>
      </c>
      <c r="L4130" s="546">
        <v>-2.9399999999999999E-2</v>
      </c>
      <c r="M4130" s="546">
        <v>-1.2200000000000001E-2</v>
      </c>
    </row>
    <row r="4131" spans="10:13" x14ac:dyDescent="0.6">
      <c r="J4131" s="311">
        <v>0</v>
      </c>
      <c r="K4131" s="546">
        <v>-4.0899999999999999E-2</v>
      </c>
      <c r="L4131" s="546">
        <v>-2.9399999999999999E-2</v>
      </c>
      <c r="M4131" s="546">
        <v>-1.2200000000000001E-2</v>
      </c>
    </row>
    <row r="4132" spans="10:13" x14ac:dyDescent="0.6">
      <c r="J4132" s="311">
        <v>0</v>
      </c>
      <c r="K4132" s="546">
        <v>-4.0899999999999999E-2</v>
      </c>
      <c r="L4132" s="546">
        <v>-2.9399999999999999E-2</v>
      </c>
      <c r="M4132" s="546">
        <v>-1.2200000000000001E-2</v>
      </c>
    </row>
    <row r="4133" spans="10:13" x14ac:dyDescent="0.6">
      <c r="J4133" s="311">
        <v>0</v>
      </c>
      <c r="K4133" s="546">
        <v>-4.0899999999999999E-2</v>
      </c>
      <c r="L4133" s="546">
        <v>-2.9399999999999999E-2</v>
      </c>
      <c r="M4133" s="546">
        <v>-1.2200000000000001E-2</v>
      </c>
    </row>
    <row r="4134" spans="10:13" x14ac:dyDescent="0.6">
      <c r="J4134" s="311">
        <v>0</v>
      </c>
      <c r="K4134" s="546">
        <v>-4.0899999999999999E-2</v>
      </c>
      <c r="L4134" s="546">
        <v>-2.9399999999999999E-2</v>
      </c>
      <c r="M4134" s="546">
        <v>-1.2200000000000001E-2</v>
      </c>
    </row>
    <row r="4135" spans="10:13" x14ac:dyDescent="0.6">
      <c r="J4135" s="311">
        <v>0</v>
      </c>
      <c r="K4135" s="546">
        <v>-4.0899999999999999E-2</v>
      </c>
      <c r="L4135" s="546">
        <v>-2.9399999999999999E-2</v>
      </c>
      <c r="M4135" s="546">
        <v>-1.2200000000000001E-2</v>
      </c>
    </row>
    <row r="4136" spans="10:13" x14ac:dyDescent="0.6">
      <c r="J4136" s="311">
        <v>0</v>
      </c>
      <c r="K4136" s="546">
        <v>-4.0899999999999999E-2</v>
      </c>
      <c r="L4136" s="546">
        <v>-2.9399999999999999E-2</v>
      </c>
      <c r="M4136" s="546">
        <v>-1.2200000000000001E-2</v>
      </c>
    </row>
    <row r="4137" spans="10:13" x14ac:dyDescent="0.6">
      <c r="J4137" s="311">
        <v>0</v>
      </c>
      <c r="K4137" s="546">
        <v>-4.0899999999999999E-2</v>
      </c>
      <c r="L4137" s="546">
        <v>-2.9399999999999999E-2</v>
      </c>
      <c r="M4137" s="546">
        <v>-1.2200000000000001E-2</v>
      </c>
    </row>
    <row r="4138" spans="10:13" x14ac:dyDescent="0.6">
      <c r="J4138" s="311">
        <v>0</v>
      </c>
      <c r="K4138" s="546">
        <v>-4.0899999999999999E-2</v>
      </c>
      <c r="L4138" s="546">
        <v>-2.9399999999999999E-2</v>
      </c>
      <c r="M4138" s="546">
        <v>-1.2200000000000001E-2</v>
      </c>
    </row>
    <row r="4139" spans="10:13" x14ac:dyDescent="0.6">
      <c r="J4139" s="311">
        <v>0</v>
      </c>
      <c r="K4139" s="546">
        <v>-4.0899999999999999E-2</v>
      </c>
      <c r="L4139" s="546">
        <v>-2.9399999999999999E-2</v>
      </c>
      <c r="M4139" s="546">
        <v>-1.2200000000000001E-2</v>
      </c>
    </row>
    <row r="4140" spans="10:13" x14ac:dyDescent="0.6">
      <c r="J4140" s="311">
        <v>0</v>
      </c>
      <c r="K4140" s="546">
        <v>-4.0899999999999999E-2</v>
      </c>
      <c r="L4140" s="546">
        <v>-2.9399999999999999E-2</v>
      </c>
      <c r="M4140" s="546">
        <v>-1.2200000000000001E-2</v>
      </c>
    </row>
    <row r="4141" spans="10:13" x14ac:dyDescent="0.6">
      <c r="J4141" s="311">
        <v>0</v>
      </c>
      <c r="K4141" s="546">
        <v>-4.0899999999999999E-2</v>
      </c>
      <c r="L4141" s="546">
        <v>-2.9399999999999999E-2</v>
      </c>
      <c r="M4141" s="546">
        <v>-1.2200000000000001E-2</v>
      </c>
    </row>
    <row r="4142" spans="10:13" x14ac:dyDescent="0.6">
      <c r="J4142" s="311">
        <v>0</v>
      </c>
      <c r="K4142" s="546">
        <v>-4.0899999999999999E-2</v>
      </c>
      <c r="L4142" s="546">
        <v>-2.9399999999999999E-2</v>
      </c>
      <c r="M4142" s="546">
        <v>-1.2200000000000001E-2</v>
      </c>
    </row>
    <row r="4143" spans="10:13" x14ac:dyDescent="0.6">
      <c r="J4143" s="311">
        <v>0</v>
      </c>
      <c r="K4143" s="546">
        <v>-4.0899999999999999E-2</v>
      </c>
      <c r="L4143" s="546">
        <v>-2.9399999999999999E-2</v>
      </c>
      <c r="M4143" s="546">
        <v>-1.2200000000000001E-2</v>
      </c>
    </row>
    <row r="4144" spans="10:13" x14ac:dyDescent="0.6">
      <c r="J4144" s="311">
        <v>0</v>
      </c>
      <c r="K4144" s="546">
        <v>-4.0899999999999999E-2</v>
      </c>
      <c r="L4144" s="546">
        <v>-2.9399999999999999E-2</v>
      </c>
      <c r="M4144" s="546">
        <v>-1.2200000000000001E-2</v>
      </c>
    </row>
    <row r="4145" spans="10:13" x14ac:dyDescent="0.6">
      <c r="J4145" s="311">
        <v>0</v>
      </c>
      <c r="K4145" s="546">
        <v>-4.0899999999999999E-2</v>
      </c>
      <c r="L4145" s="546">
        <v>-2.9399999999999999E-2</v>
      </c>
      <c r="M4145" s="546">
        <v>-1.2200000000000001E-2</v>
      </c>
    </row>
    <row r="4146" spans="10:13" x14ac:dyDescent="0.6">
      <c r="J4146" s="311">
        <v>0</v>
      </c>
      <c r="K4146" s="546">
        <v>-4.0899999999999999E-2</v>
      </c>
      <c r="L4146" s="546">
        <v>-2.9399999999999999E-2</v>
      </c>
      <c r="M4146" s="546">
        <v>-1.2200000000000001E-2</v>
      </c>
    </row>
    <row r="4147" spans="10:13" x14ac:dyDescent="0.6">
      <c r="J4147" s="311">
        <v>0</v>
      </c>
      <c r="K4147" s="546">
        <v>-4.0899999999999999E-2</v>
      </c>
      <c r="L4147" s="546">
        <v>-2.9399999999999999E-2</v>
      </c>
      <c r="M4147" s="546">
        <v>-1.2200000000000001E-2</v>
      </c>
    </row>
    <row r="4148" spans="10:13" x14ac:dyDescent="0.6">
      <c r="J4148" s="311">
        <v>0</v>
      </c>
      <c r="K4148" s="546">
        <v>-4.0899999999999999E-2</v>
      </c>
      <c r="L4148" s="546">
        <v>-2.9399999999999999E-2</v>
      </c>
      <c r="M4148" s="546">
        <v>-1.2200000000000001E-2</v>
      </c>
    </row>
    <row r="4149" spans="10:13" x14ac:dyDescent="0.6">
      <c r="J4149" s="311">
        <v>0</v>
      </c>
      <c r="K4149" s="546">
        <v>-4.0899999999999999E-2</v>
      </c>
      <c r="L4149" s="546">
        <v>-2.9399999999999999E-2</v>
      </c>
      <c r="M4149" s="546">
        <v>-1.2200000000000001E-2</v>
      </c>
    </row>
    <row r="4150" spans="10:13" x14ac:dyDescent="0.6">
      <c r="J4150" s="311">
        <v>0</v>
      </c>
      <c r="K4150" s="546">
        <v>-4.0899999999999999E-2</v>
      </c>
      <c r="L4150" s="546">
        <v>-2.9399999999999999E-2</v>
      </c>
      <c r="M4150" s="546">
        <v>-1.2200000000000001E-2</v>
      </c>
    </row>
    <row r="4151" spans="10:13" x14ac:dyDescent="0.6">
      <c r="J4151" s="311">
        <v>0</v>
      </c>
      <c r="K4151" s="546">
        <v>-4.0899999999999999E-2</v>
      </c>
      <c r="L4151" s="546">
        <v>-2.9399999999999999E-2</v>
      </c>
      <c r="M4151" s="546">
        <v>-1.2200000000000001E-2</v>
      </c>
    </row>
    <row r="4152" spans="10:13" x14ac:dyDescent="0.6">
      <c r="J4152" s="311">
        <v>0</v>
      </c>
      <c r="K4152" s="546">
        <v>-4.0899999999999999E-2</v>
      </c>
      <c r="L4152" s="546">
        <v>-2.9399999999999999E-2</v>
      </c>
      <c r="M4152" s="546">
        <v>-1.2200000000000001E-2</v>
      </c>
    </row>
    <row r="4153" spans="10:13" x14ac:dyDescent="0.6">
      <c r="J4153" s="311">
        <v>0</v>
      </c>
      <c r="K4153" s="546">
        <v>-4.0899999999999999E-2</v>
      </c>
      <c r="L4153" s="546">
        <v>-2.9399999999999999E-2</v>
      </c>
      <c r="M4153" s="546">
        <v>-1.2200000000000001E-2</v>
      </c>
    </row>
    <row r="4154" spans="10:13" x14ac:dyDescent="0.6">
      <c r="J4154" s="311">
        <v>0</v>
      </c>
      <c r="K4154" s="546">
        <v>-4.0899999999999999E-2</v>
      </c>
      <c r="L4154" s="546">
        <v>-2.9399999999999999E-2</v>
      </c>
      <c r="M4154" s="546">
        <v>-1.2200000000000001E-2</v>
      </c>
    </row>
    <row r="4155" spans="10:13" x14ac:dyDescent="0.6">
      <c r="J4155" s="311">
        <v>0</v>
      </c>
      <c r="K4155" s="546">
        <v>-4.0899999999999999E-2</v>
      </c>
      <c r="L4155" s="546">
        <v>-2.9399999999999999E-2</v>
      </c>
      <c r="M4155" s="546">
        <v>-1.2200000000000001E-2</v>
      </c>
    </row>
    <row r="4156" spans="10:13" x14ac:dyDescent="0.6">
      <c r="J4156" s="311">
        <v>0</v>
      </c>
      <c r="K4156" s="546">
        <v>-4.0899999999999999E-2</v>
      </c>
      <c r="L4156" s="546">
        <v>-2.9399999999999999E-2</v>
      </c>
      <c r="M4156" s="546">
        <v>-1.2200000000000001E-2</v>
      </c>
    </row>
    <row r="4157" spans="10:13" x14ac:dyDescent="0.6">
      <c r="J4157" s="311">
        <v>0</v>
      </c>
      <c r="K4157" s="546">
        <v>-4.0899999999999999E-2</v>
      </c>
      <c r="L4157" s="546">
        <v>-2.9399999999999999E-2</v>
      </c>
      <c r="M4157" s="546">
        <v>-1.2200000000000001E-2</v>
      </c>
    </row>
    <row r="4158" spans="10:13" x14ac:dyDescent="0.6">
      <c r="J4158" s="311">
        <v>0</v>
      </c>
      <c r="K4158" s="546">
        <v>-4.0899999999999999E-2</v>
      </c>
      <c r="L4158" s="546">
        <v>-2.9399999999999999E-2</v>
      </c>
      <c r="M4158" s="546">
        <v>-1.2200000000000001E-2</v>
      </c>
    </row>
    <row r="4159" spans="10:13" x14ac:dyDescent="0.6">
      <c r="J4159" s="311">
        <v>0</v>
      </c>
      <c r="K4159" s="546">
        <v>-4.0899999999999999E-2</v>
      </c>
      <c r="L4159" s="546">
        <v>-2.9399999999999999E-2</v>
      </c>
      <c r="M4159" s="546">
        <v>-1.2200000000000001E-2</v>
      </c>
    </row>
    <row r="4160" spans="10:13" x14ac:dyDescent="0.6">
      <c r="J4160" s="311">
        <v>0</v>
      </c>
      <c r="K4160" s="546">
        <v>-4.0899999999999999E-2</v>
      </c>
      <c r="L4160" s="546">
        <v>-2.9399999999999999E-2</v>
      </c>
      <c r="M4160" s="546">
        <v>-1.2200000000000001E-2</v>
      </c>
    </row>
    <row r="4161" spans="10:13" x14ac:dyDescent="0.6">
      <c r="J4161" s="311">
        <v>0</v>
      </c>
      <c r="K4161" s="546">
        <v>-4.0899999999999999E-2</v>
      </c>
      <c r="L4161" s="546">
        <v>-2.9399999999999999E-2</v>
      </c>
      <c r="M4161" s="546">
        <v>-1.2200000000000001E-2</v>
      </c>
    </row>
    <row r="4162" spans="10:13" x14ac:dyDescent="0.6">
      <c r="J4162" s="311">
        <v>0</v>
      </c>
      <c r="K4162" s="546">
        <v>-4.0899999999999999E-2</v>
      </c>
      <c r="L4162" s="546">
        <v>-2.9399999999999999E-2</v>
      </c>
      <c r="M4162" s="546">
        <v>-1.2200000000000001E-2</v>
      </c>
    </row>
    <row r="4163" spans="10:13" x14ac:dyDescent="0.6">
      <c r="J4163" s="311">
        <v>0</v>
      </c>
      <c r="K4163" s="546">
        <v>-4.0899999999999999E-2</v>
      </c>
      <c r="L4163" s="546">
        <v>-2.9399999999999999E-2</v>
      </c>
      <c r="M4163" s="546">
        <v>-1.2200000000000001E-2</v>
      </c>
    </row>
    <row r="4164" spans="10:13" x14ac:dyDescent="0.6">
      <c r="J4164" s="311">
        <v>0</v>
      </c>
      <c r="K4164" s="546">
        <v>-4.0899999999999999E-2</v>
      </c>
      <c r="L4164" s="546">
        <v>-2.9399999999999999E-2</v>
      </c>
      <c r="M4164" s="546">
        <v>-1.2200000000000001E-2</v>
      </c>
    </row>
    <row r="4165" spans="10:13" x14ac:dyDescent="0.6">
      <c r="J4165" s="311">
        <v>0</v>
      </c>
      <c r="K4165" s="546">
        <v>-4.0899999999999999E-2</v>
      </c>
      <c r="L4165" s="546">
        <v>-2.9399999999999999E-2</v>
      </c>
      <c r="M4165" s="546">
        <v>-1.2200000000000001E-2</v>
      </c>
    </row>
    <row r="4166" spans="10:13" x14ac:dyDescent="0.6">
      <c r="J4166" s="311">
        <v>0</v>
      </c>
      <c r="K4166" s="546">
        <v>-4.0899999999999999E-2</v>
      </c>
      <c r="L4166" s="546">
        <v>-2.9399999999999999E-2</v>
      </c>
      <c r="M4166" s="546">
        <v>-1.2200000000000001E-2</v>
      </c>
    </row>
    <row r="4167" spans="10:13" x14ac:dyDescent="0.6">
      <c r="J4167" s="311">
        <v>0</v>
      </c>
      <c r="K4167" s="546">
        <v>-4.0899999999999999E-2</v>
      </c>
      <c r="L4167" s="546">
        <v>-2.9399999999999999E-2</v>
      </c>
      <c r="M4167" s="546">
        <v>-1.2200000000000001E-2</v>
      </c>
    </row>
    <row r="4168" spans="10:13" x14ac:dyDescent="0.6">
      <c r="J4168" s="311">
        <v>0</v>
      </c>
      <c r="K4168" s="546">
        <v>-4.0899999999999999E-2</v>
      </c>
      <c r="L4168" s="546">
        <v>-2.9399999999999999E-2</v>
      </c>
      <c r="M4168" s="546">
        <v>-1.2200000000000001E-2</v>
      </c>
    </row>
    <row r="4169" spans="10:13" x14ac:dyDescent="0.6">
      <c r="J4169" s="311">
        <v>0</v>
      </c>
      <c r="K4169" s="546">
        <v>-4.0899999999999999E-2</v>
      </c>
      <c r="L4169" s="546">
        <v>-2.9399999999999999E-2</v>
      </c>
      <c r="M4169" s="546">
        <v>-1.2200000000000001E-2</v>
      </c>
    </row>
    <row r="4170" spans="10:13" x14ac:dyDescent="0.6">
      <c r="J4170" s="311">
        <v>0</v>
      </c>
      <c r="K4170" s="546">
        <v>-4.0899999999999999E-2</v>
      </c>
      <c r="L4170" s="546">
        <v>-2.9399999999999999E-2</v>
      </c>
      <c r="M4170" s="546">
        <v>-1.2200000000000001E-2</v>
      </c>
    </row>
    <row r="4171" spans="10:13" x14ac:dyDescent="0.6">
      <c r="J4171" s="311">
        <v>0</v>
      </c>
      <c r="K4171" s="546">
        <v>-4.0899999999999999E-2</v>
      </c>
      <c r="L4171" s="546">
        <v>-2.9399999999999999E-2</v>
      </c>
      <c r="M4171" s="546">
        <v>-1.2200000000000001E-2</v>
      </c>
    </row>
    <row r="4172" spans="10:13" x14ac:dyDescent="0.6">
      <c r="J4172" s="311">
        <v>0</v>
      </c>
      <c r="K4172" s="546">
        <v>-4.0899999999999999E-2</v>
      </c>
      <c r="L4172" s="546">
        <v>-2.9399999999999999E-2</v>
      </c>
      <c r="M4172" s="546">
        <v>-1.2200000000000001E-2</v>
      </c>
    </row>
    <row r="4173" spans="10:13" x14ac:dyDescent="0.6">
      <c r="J4173" s="311">
        <v>0</v>
      </c>
      <c r="K4173" s="546">
        <v>-4.0899999999999999E-2</v>
      </c>
      <c r="L4173" s="546">
        <v>-2.9399999999999999E-2</v>
      </c>
      <c r="M4173" s="546">
        <v>-1.2200000000000001E-2</v>
      </c>
    </row>
    <row r="4174" spans="10:13" x14ac:dyDescent="0.6">
      <c r="J4174" s="311">
        <v>0</v>
      </c>
      <c r="K4174" s="546">
        <v>-4.0899999999999999E-2</v>
      </c>
      <c r="L4174" s="546">
        <v>-2.9399999999999999E-2</v>
      </c>
      <c r="M4174" s="546">
        <v>-1.2200000000000001E-2</v>
      </c>
    </row>
    <row r="4175" spans="10:13" x14ac:dyDescent="0.6">
      <c r="J4175" s="311">
        <v>0</v>
      </c>
      <c r="K4175" s="546">
        <v>-4.0899999999999999E-2</v>
      </c>
      <c r="L4175" s="546">
        <v>-2.9399999999999999E-2</v>
      </c>
      <c r="M4175" s="546">
        <v>-1.2200000000000001E-2</v>
      </c>
    </row>
    <row r="4176" spans="10:13" x14ac:dyDescent="0.6">
      <c r="J4176" s="311">
        <v>0</v>
      </c>
      <c r="K4176" s="546">
        <v>-4.0899999999999999E-2</v>
      </c>
      <c r="L4176" s="546">
        <v>-2.9399999999999999E-2</v>
      </c>
      <c r="M4176" s="546">
        <v>-1.2200000000000001E-2</v>
      </c>
    </row>
    <row r="4177" spans="10:13" x14ac:dyDescent="0.6">
      <c r="J4177" s="311">
        <v>0</v>
      </c>
      <c r="K4177" s="546">
        <v>-4.0899999999999999E-2</v>
      </c>
      <c r="L4177" s="546">
        <v>-2.9399999999999999E-2</v>
      </c>
      <c r="M4177" s="546">
        <v>-1.2200000000000001E-2</v>
      </c>
    </row>
    <row r="4178" spans="10:13" x14ac:dyDescent="0.6">
      <c r="J4178" s="311">
        <v>0</v>
      </c>
      <c r="K4178" s="546">
        <v>-4.0899999999999999E-2</v>
      </c>
      <c r="L4178" s="546">
        <v>-2.9399999999999999E-2</v>
      </c>
      <c r="M4178" s="546">
        <v>-1.2200000000000001E-2</v>
      </c>
    </row>
    <row r="4179" spans="10:13" x14ac:dyDescent="0.6">
      <c r="J4179" s="311">
        <v>0</v>
      </c>
      <c r="K4179" s="546">
        <v>-4.0899999999999999E-2</v>
      </c>
      <c r="L4179" s="546">
        <v>-2.9399999999999999E-2</v>
      </c>
      <c r="M4179" s="546">
        <v>-1.2200000000000001E-2</v>
      </c>
    </row>
    <row r="4180" spans="10:13" x14ac:dyDescent="0.6">
      <c r="J4180" s="311">
        <v>0</v>
      </c>
      <c r="K4180" s="546">
        <v>-4.0899999999999999E-2</v>
      </c>
      <c r="L4180" s="546">
        <v>-2.9399999999999999E-2</v>
      </c>
      <c r="M4180" s="546">
        <v>-1.2200000000000001E-2</v>
      </c>
    </row>
    <row r="4181" spans="10:13" x14ac:dyDescent="0.6">
      <c r="J4181" s="311">
        <v>0</v>
      </c>
      <c r="K4181" s="546">
        <v>-4.0899999999999999E-2</v>
      </c>
      <c r="L4181" s="546">
        <v>-2.9399999999999999E-2</v>
      </c>
      <c r="M4181" s="546">
        <v>-1.2200000000000001E-2</v>
      </c>
    </row>
    <row r="4182" spans="10:13" x14ac:dyDescent="0.6">
      <c r="J4182" s="311">
        <v>0</v>
      </c>
      <c r="K4182" s="546">
        <v>-4.0899999999999999E-2</v>
      </c>
      <c r="L4182" s="546">
        <v>-2.9399999999999999E-2</v>
      </c>
      <c r="M4182" s="546">
        <v>-1.2200000000000001E-2</v>
      </c>
    </row>
    <row r="4183" spans="10:13" x14ac:dyDescent="0.6">
      <c r="J4183" s="311">
        <v>0</v>
      </c>
      <c r="K4183" s="546">
        <v>-4.0899999999999999E-2</v>
      </c>
      <c r="L4183" s="546">
        <v>-2.9399999999999999E-2</v>
      </c>
      <c r="M4183" s="546">
        <v>-1.2200000000000001E-2</v>
      </c>
    </row>
    <row r="4184" spans="10:13" x14ac:dyDescent="0.6">
      <c r="J4184" s="311">
        <v>0</v>
      </c>
      <c r="K4184" s="546">
        <v>-4.0899999999999999E-2</v>
      </c>
      <c r="L4184" s="546">
        <v>-2.9399999999999999E-2</v>
      </c>
      <c r="M4184" s="546">
        <v>-1.2200000000000001E-2</v>
      </c>
    </row>
    <row r="4185" spans="10:13" x14ac:dyDescent="0.6">
      <c r="J4185" s="311">
        <v>0</v>
      </c>
      <c r="K4185" s="546">
        <v>-4.0899999999999999E-2</v>
      </c>
      <c r="L4185" s="546">
        <v>-2.9399999999999999E-2</v>
      </c>
      <c r="M4185" s="546">
        <v>-1.2200000000000001E-2</v>
      </c>
    </row>
    <row r="4186" spans="10:13" x14ac:dyDescent="0.6">
      <c r="J4186" s="311">
        <v>0</v>
      </c>
      <c r="K4186" s="546">
        <v>-4.0899999999999999E-2</v>
      </c>
      <c r="L4186" s="546">
        <v>-2.9399999999999999E-2</v>
      </c>
      <c r="M4186" s="546">
        <v>-1.2200000000000001E-2</v>
      </c>
    </row>
    <row r="4187" spans="10:13" x14ac:dyDescent="0.6">
      <c r="J4187" s="311">
        <v>0</v>
      </c>
      <c r="K4187" s="546">
        <v>-4.0899999999999999E-2</v>
      </c>
      <c r="L4187" s="546">
        <v>-2.9399999999999999E-2</v>
      </c>
      <c r="M4187" s="546">
        <v>-1.2200000000000001E-2</v>
      </c>
    </row>
    <row r="4188" spans="10:13" x14ac:dyDescent="0.6">
      <c r="J4188" s="311">
        <v>0</v>
      </c>
      <c r="K4188" s="546">
        <v>-4.0899999999999999E-2</v>
      </c>
      <c r="L4188" s="546">
        <v>-2.9399999999999999E-2</v>
      </c>
      <c r="M4188" s="546">
        <v>-1.2200000000000001E-2</v>
      </c>
    </row>
    <row r="4189" spans="10:13" x14ac:dyDescent="0.6">
      <c r="J4189" s="311">
        <v>0</v>
      </c>
      <c r="K4189" s="546">
        <v>-4.0899999999999999E-2</v>
      </c>
      <c r="L4189" s="546">
        <v>-2.9399999999999999E-2</v>
      </c>
      <c r="M4189" s="546">
        <v>-1.2200000000000001E-2</v>
      </c>
    </row>
    <row r="4190" spans="10:13" x14ac:dyDescent="0.6">
      <c r="J4190" s="311">
        <v>0</v>
      </c>
      <c r="K4190" s="546">
        <v>-4.0899999999999999E-2</v>
      </c>
      <c r="L4190" s="546">
        <v>-2.9399999999999999E-2</v>
      </c>
      <c r="M4190" s="546">
        <v>-1.2200000000000001E-2</v>
      </c>
    </row>
    <row r="4191" spans="10:13" x14ac:dyDescent="0.6">
      <c r="J4191" s="311">
        <v>0</v>
      </c>
      <c r="K4191" s="546">
        <v>-4.0899999999999999E-2</v>
      </c>
      <c r="L4191" s="546">
        <v>-2.9399999999999999E-2</v>
      </c>
      <c r="M4191" s="546">
        <v>-1.2200000000000001E-2</v>
      </c>
    </row>
    <row r="4192" spans="10:13" x14ac:dyDescent="0.6">
      <c r="J4192" s="311">
        <v>0</v>
      </c>
      <c r="K4192" s="546">
        <v>-4.0899999999999999E-2</v>
      </c>
      <c r="L4192" s="546">
        <v>-2.9399999999999999E-2</v>
      </c>
      <c r="M4192" s="546">
        <v>-1.2200000000000001E-2</v>
      </c>
    </row>
    <row r="4193" spans="10:13" x14ac:dyDescent="0.6">
      <c r="J4193" s="311">
        <v>0</v>
      </c>
      <c r="K4193" s="546">
        <v>-4.0899999999999999E-2</v>
      </c>
      <c r="L4193" s="546">
        <v>-2.9399999999999999E-2</v>
      </c>
      <c r="M4193" s="546">
        <v>-1.2200000000000001E-2</v>
      </c>
    </row>
    <row r="4194" spans="10:13" x14ac:dyDescent="0.6">
      <c r="J4194" s="311">
        <v>0</v>
      </c>
      <c r="K4194" s="546">
        <v>-4.0899999999999999E-2</v>
      </c>
      <c r="L4194" s="546">
        <v>-2.9399999999999999E-2</v>
      </c>
      <c r="M4194" s="546">
        <v>-1.2200000000000001E-2</v>
      </c>
    </row>
    <row r="4195" spans="10:13" x14ac:dyDescent="0.6">
      <c r="J4195" s="311">
        <v>0</v>
      </c>
      <c r="K4195" s="546">
        <v>-4.0899999999999999E-2</v>
      </c>
      <c r="L4195" s="546">
        <v>-2.9399999999999999E-2</v>
      </c>
      <c r="M4195" s="546">
        <v>-1.2200000000000001E-2</v>
      </c>
    </row>
    <row r="4196" spans="10:13" x14ac:dyDescent="0.6">
      <c r="J4196" s="311">
        <v>0</v>
      </c>
      <c r="K4196" s="546">
        <v>-4.0899999999999999E-2</v>
      </c>
      <c r="L4196" s="546">
        <v>-2.9399999999999999E-2</v>
      </c>
      <c r="M4196" s="546">
        <v>-1.2200000000000001E-2</v>
      </c>
    </row>
    <row r="4197" spans="10:13" x14ac:dyDescent="0.6">
      <c r="J4197" s="311">
        <v>0</v>
      </c>
      <c r="K4197" s="546">
        <v>-4.0899999999999999E-2</v>
      </c>
      <c r="L4197" s="546">
        <v>-2.9399999999999999E-2</v>
      </c>
      <c r="M4197" s="546">
        <v>-1.2200000000000001E-2</v>
      </c>
    </row>
    <row r="4198" spans="10:13" x14ac:dyDescent="0.6">
      <c r="J4198" s="311">
        <v>0</v>
      </c>
      <c r="K4198" s="546">
        <v>-4.0899999999999999E-2</v>
      </c>
      <c r="L4198" s="546">
        <v>-2.9399999999999999E-2</v>
      </c>
      <c r="M4198" s="546">
        <v>-1.2200000000000001E-2</v>
      </c>
    </row>
    <row r="4199" spans="10:13" x14ac:dyDescent="0.6">
      <c r="J4199" s="311">
        <v>0</v>
      </c>
      <c r="K4199" s="546">
        <v>-4.0899999999999999E-2</v>
      </c>
      <c r="L4199" s="546">
        <v>-2.9399999999999999E-2</v>
      </c>
      <c r="M4199" s="546">
        <v>-1.2200000000000001E-2</v>
      </c>
    </row>
    <row r="4200" spans="10:13" x14ac:dyDescent="0.6">
      <c r="J4200" s="311">
        <v>0</v>
      </c>
      <c r="K4200" s="546">
        <v>-4.0899999999999999E-2</v>
      </c>
      <c r="L4200" s="546">
        <v>-2.9399999999999999E-2</v>
      </c>
      <c r="M4200" s="546">
        <v>-1.2200000000000001E-2</v>
      </c>
    </row>
    <row r="4201" spans="10:13" x14ac:dyDescent="0.6">
      <c r="J4201" s="311">
        <v>0</v>
      </c>
      <c r="K4201" s="546">
        <v>-4.0899999999999999E-2</v>
      </c>
      <c r="L4201" s="546">
        <v>-2.9399999999999999E-2</v>
      </c>
      <c r="M4201" s="546">
        <v>-1.2200000000000001E-2</v>
      </c>
    </row>
    <row r="4202" spans="10:13" x14ac:dyDescent="0.6">
      <c r="J4202" s="311">
        <v>0</v>
      </c>
      <c r="K4202" s="546">
        <v>-4.0899999999999999E-2</v>
      </c>
      <c r="L4202" s="546">
        <v>-2.9399999999999999E-2</v>
      </c>
      <c r="M4202" s="546">
        <v>-1.2200000000000001E-2</v>
      </c>
    </row>
    <row r="4203" spans="10:13" x14ac:dyDescent="0.6">
      <c r="J4203" s="311">
        <v>0</v>
      </c>
      <c r="K4203" s="546">
        <v>-4.0899999999999999E-2</v>
      </c>
      <c r="L4203" s="546">
        <v>-2.9399999999999999E-2</v>
      </c>
      <c r="M4203" s="546">
        <v>-1.2200000000000001E-2</v>
      </c>
    </row>
    <row r="4204" spans="10:13" x14ac:dyDescent="0.6">
      <c r="J4204" s="311">
        <v>0</v>
      </c>
      <c r="K4204" s="546">
        <v>-4.0899999999999999E-2</v>
      </c>
      <c r="L4204" s="546">
        <v>-2.9399999999999999E-2</v>
      </c>
      <c r="M4204" s="546">
        <v>-1.2200000000000001E-2</v>
      </c>
    </row>
    <row r="4205" spans="10:13" x14ac:dyDescent="0.6">
      <c r="J4205" s="311">
        <v>0</v>
      </c>
      <c r="K4205" s="546">
        <v>-4.0899999999999999E-2</v>
      </c>
      <c r="L4205" s="546">
        <v>-2.9399999999999999E-2</v>
      </c>
      <c r="M4205" s="546">
        <v>-1.2200000000000001E-2</v>
      </c>
    </row>
    <row r="4206" spans="10:13" x14ac:dyDescent="0.6">
      <c r="J4206" s="311">
        <v>0</v>
      </c>
      <c r="K4206" s="546">
        <v>-4.0899999999999999E-2</v>
      </c>
      <c r="L4206" s="546">
        <v>-2.9399999999999999E-2</v>
      </c>
      <c r="M4206" s="546">
        <v>-1.2200000000000001E-2</v>
      </c>
    </row>
    <row r="4207" spans="10:13" x14ac:dyDescent="0.6">
      <c r="J4207" s="311">
        <v>0</v>
      </c>
      <c r="K4207" s="546">
        <v>-4.0899999999999999E-2</v>
      </c>
      <c r="L4207" s="546">
        <v>-2.9399999999999999E-2</v>
      </c>
      <c r="M4207" s="546">
        <v>-1.2200000000000001E-2</v>
      </c>
    </row>
    <row r="4208" spans="10:13" x14ac:dyDescent="0.6">
      <c r="J4208" s="311">
        <v>0</v>
      </c>
      <c r="K4208" s="546">
        <v>-4.0899999999999999E-2</v>
      </c>
      <c r="L4208" s="546">
        <v>-2.9399999999999999E-2</v>
      </c>
      <c r="M4208" s="546">
        <v>-1.2200000000000001E-2</v>
      </c>
    </row>
    <row r="4209" spans="10:13" x14ac:dyDescent="0.6">
      <c r="J4209" s="311">
        <v>0</v>
      </c>
      <c r="K4209" s="546">
        <v>-4.0899999999999999E-2</v>
      </c>
      <c r="L4209" s="546">
        <v>-2.9399999999999999E-2</v>
      </c>
      <c r="M4209" s="546">
        <v>-1.2200000000000001E-2</v>
      </c>
    </row>
    <row r="4210" spans="10:13" x14ac:dyDescent="0.6">
      <c r="J4210" s="311">
        <v>0</v>
      </c>
      <c r="K4210" s="546">
        <v>-4.0899999999999999E-2</v>
      </c>
      <c r="L4210" s="546">
        <v>-2.9399999999999999E-2</v>
      </c>
      <c r="M4210" s="546">
        <v>-1.2200000000000001E-2</v>
      </c>
    </row>
    <row r="4211" spans="10:13" x14ac:dyDescent="0.6">
      <c r="J4211" s="311">
        <v>0</v>
      </c>
      <c r="K4211" s="546">
        <v>-4.0899999999999999E-2</v>
      </c>
      <c r="L4211" s="546">
        <v>-2.9399999999999999E-2</v>
      </c>
      <c r="M4211" s="546">
        <v>-1.2200000000000001E-2</v>
      </c>
    </row>
    <row r="4212" spans="10:13" x14ac:dyDescent="0.6">
      <c r="J4212" s="311">
        <v>0</v>
      </c>
      <c r="K4212" s="546">
        <v>-4.0899999999999999E-2</v>
      </c>
      <c r="L4212" s="546">
        <v>-2.9399999999999999E-2</v>
      </c>
      <c r="M4212" s="546">
        <v>-1.2200000000000001E-2</v>
      </c>
    </row>
    <row r="4213" spans="10:13" x14ac:dyDescent="0.6">
      <c r="J4213" s="311">
        <v>0</v>
      </c>
      <c r="K4213" s="546">
        <v>-4.0899999999999999E-2</v>
      </c>
      <c r="L4213" s="546">
        <v>-2.9399999999999999E-2</v>
      </c>
      <c r="M4213" s="546">
        <v>-1.2200000000000001E-2</v>
      </c>
    </row>
    <row r="4214" spans="10:13" x14ac:dyDescent="0.6">
      <c r="J4214" s="311">
        <v>0</v>
      </c>
      <c r="K4214" s="546">
        <v>-4.0899999999999999E-2</v>
      </c>
      <c r="L4214" s="546">
        <v>-2.9399999999999999E-2</v>
      </c>
      <c r="M4214" s="546">
        <v>-1.2200000000000001E-2</v>
      </c>
    </row>
    <row r="4215" spans="10:13" x14ac:dyDescent="0.6">
      <c r="J4215" s="311">
        <v>0</v>
      </c>
      <c r="K4215" s="546">
        <v>-4.0899999999999999E-2</v>
      </c>
      <c r="L4215" s="546">
        <v>-2.9399999999999999E-2</v>
      </c>
      <c r="M4215" s="546">
        <v>-1.2200000000000001E-2</v>
      </c>
    </row>
    <row r="4216" spans="10:13" x14ac:dyDescent="0.6">
      <c r="J4216" s="311">
        <v>0</v>
      </c>
      <c r="K4216" s="546">
        <v>-4.0899999999999999E-2</v>
      </c>
      <c r="L4216" s="546">
        <v>-2.9399999999999999E-2</v>
      </c>
      <c r="M4216" s="546">
        <v>-1.2200000000000001E-2</v>
      </c>
    </row>
    <row r="4217" spans="10:13" x14ac:dyDescent="0.6">
      <c r="J4217" s="311">
        <v>0</v>
      </c>
      <c r="K4217" s="546">
        <v>-4.0899999999999999E-2</v>
      </c>
      <c r="L4217" s="546">
        <v>-2.9399999999999999E-2</v>
      </c>
      <c r="M4217" s="546">
        <v>-1.2200000000000001E-2</v>
      </c>
    </row>
    <row r="4218" spans="10:13" x14ac:dyDescent="0.6">
      <c r="J4218" s="311">
        <v>0</v>
      </c>
      <c r="K4218" s="546">
        <v>-4.0899999999999999E-2</v>
      </c>
      <c r="L4218" s="546">
        <v>-2.9399999999999999E-2</v>
      </c>
      <c r="M4218" s="546">
        <v>-1.2200000000000001E-2</v>
      </c>
    </row>
    <row r="4219" spans="10:13" x14ac:dyDescent="0.6">
      <c r="J4219" s="311">
        <v>0</v>
      </c>
      <c r="K4219" s="546">
        <v>-4.0899999999999999E-2</v>
      </c>
      <c r="L4219" s="546">
        <v>-2.9399999999999999E-2</v>
      </c>
      <c r="M4219" s="546">
        <v>-1.2200000000000001E-2</v>
      </c>
    </row>
    <row r="4220" spans="10:13" x14ac:dyDescent="0.6">
      <c r="J4220" s="311">
        <v>0</v>
      </c>
      <c r="K4220" s="546">
        <v>-4.0899999999999999E-2</v>
      </c>
      <c r="L4220" s="546">
        <v>-2.9399999999999999E-2</v>
      </c>
      <c r="M4220" s="546">
        <v>-1.2200000000000001E-2</v>
      </c>
    </row>
    <row r="4221" spans="10:13" x14ac:dyDescent="0.6">
      <c r="J4221" s="311">
        <v>0</v>
      </c>
      <c r="K4221" s="546">
        <v>-4.0899999999999999E-2</v>
      </c>
      <c r="L4221" s="546">
        <v>-2.9399999999999999E-2</v>
      </c>
      <c r="M4221" s="546">
        <v>-1.2200000000000001E-2</v>
      </c>
    </row>
    <row r="4222" spans="10:13" x14ac:dyDescent="0.6">
      <c r="J4222" s="311">
        <v>0</v>
      </c>
      <c r="K4222" s="546">
        <v>-4.0899999999999999E-2</v>
      </c>
      <c r="L4222" s="546">
        <v>-2.9399999999999999E-2</v>
      </c>
      <c r="M4222" s="546">
        <v>-1.2200000000000001E-2</v>
      </c>
    </row>
    <row r="4223" spans="10:13" x14ac:dyDescent="0.6">
      <c r="J4223" s="311">
        <v>0</v>
      </c>
      <c r="K4223" s="546">
        <v>-4.0899999999999999E-2</v>
      </c>
      <c r="L4223" s="546">
        <v>-2.9399999999999999E-2</v>
      </c>
      <c r="M4223" s="546">
        <v>-1.2200000000000001E-2</v>
      </c>
    </row>
    <row r="4224" spans="10:13" x14ac:dyDescent="0.6">
      <c r="J4224" s="311">
        <v>0</v>
      </c>
      <c r="K4224" s="546">
        <v>-4.0899999999999999E-2</v>
      </c>
      <c r="L4224" s="546">
        <v>-2.9399999999999999E-2</v>
      </c>
      <c r="M4224" s="546">
        <v>-1.2200000000000001E-2</v>
      </c>
    </row>
    <row r="4225" spans="10:13" x14ac:dyDescent="0.6">
      <c r="J4225" s="311">
        <v>0</v>
      </c>
      <c r="K4225" s="546">
        <v>-4.0899999999999999E-2</v>
      </c>
      <c r="L4225" s="546">
        <v>-2.9399999999999999E-2</v>
      </c>
      <c r="M4225" s="546">
        <v>-1.2200000000000001E-2</v>
      </c>
    </row>
    <row r="4226" spans="10:13" x14ac:dyDescent="0.6">
      <c r="J4226" s="311">
        <v>0</v>
      </c>
      <c r="K4226" s="546">
        <v>-4.0899999999999999E-2</v>
      </c>
      <c r="L4226" s="546">
        <v>-2.9399999999999999E-2</v>
      </c>
      <c r="M4226" s="546">
        <v>-1.2200000000000001E-2</v>
      </c>
    </row>
    <row r="4227" spans="10:13" x14ac:dyDescent="0.6">
      <c r="J4227" s="311">
        <v>0</v>
      </c>
      <c r="K4227" s="546">
        <v>-4.0899999999999999E-2</v>
      </c>
      <c r="L4227" s="546">
        <v>-2.9399999999999999E-2</v>
      </c>
      <c r="M4227" s="546">
        <v>-1.2200000000000001E-2</v>
      </c>
    </row>
    <row r="4228" spans="10:13" x14ac:dyDescent="0.6">
      <c r="J4228" s="311">
        <v>0</v>
      </c>
      <c r="K4228" s="546">
        <v>-4.0899999999999999E-2</v>
      </c>
      <c r="L4228" s="546">
        <v>-2.9399999999999999E-2</v>
      </c>
      <c r="M4228" s="546">
        <v>-1.2200000000000001E-2</v>
      </c>
    </row>
    <row r="4229" spans="10:13" x14ac:dyDescent="0.6">
      <c r="J4229" s="311">
        <v>0</v>
      </c>
      <c r="K4229" s="546">
        <v>-4.0899999999999999E-2</v>
      </c>
      <c r="L4229" s="546">
        <v>-2.9399999999999999E-2</v>
      </c>
      <c r="M4229" s="546">
        <v>-1.2200000000000001E-2</v>
      </c>
    </row>
    <row r="4230" spans="10:13" x14ac:dyDescent="0.6">
      <c r="J4230" s="311">
        <v>0</v>
      </c>
      <c r="K4230" s="546">
        <v>-4.0899999999999999E-2</v>
      </c>
      <c r="L4230" s="546">
        <v>-2.9399999999999999E-2</v>
      </c>
      <c r="M4230" s="546">
        <v>-1.2200000000000001E-2</v>
      </c>
    </row>
    <row r="4231" spans="10:13" x14ac:dyDescent="0.6">
      <c r="J4231" s="311">
        <v>0</v>
      </c>
      <c r="K4231" s="546">
        <v>-4.0899999999999999E-2</v>
      </c>
      <c r="L4231" s="546">
        <v>-2.9399999999999999E-2</v>
      </c>
      <c r="M4231" s="546">
        <v>-1.2200000000000001E-2</v>
      </c>
    </row>
    <row r="4232" spans="10:13" x14ac:dyDescent="0.6">
      <c r="J4232" s="311">
        <v>0</v>
      </c>
      <c r="K4232" s="546">
        <v>-4.0899999999999999E-2</v>
      </c>
      <c r="L4232" s="546">
        <v>-2.9399999999999999E-2</v>
      </c>
      <c r="M4232" s="546">
        <v>-1.2200000000000001E-2</v>
      </c>
    </row>
    <row r="4233" spans="10:13" x14ac:dyDescent="0.6">
      <c r="J4233" s="311">
        <v>0</v>
      </c>
      <c r="K4233" s="546">
        <v>-4.0899999999999999E-2</v>
      </c>
      <c r="L4233" s="546">
        <v>-2.9399999999999999E-2</v>
      </c>
      <c r="M4233" s="546">
        <v>-1.2200000000000001E-2</v>
      </c>
    </row>
    <row r="4234" spans="10:13" x14ac:dyDescent="0.6">
      <c r="J4234" s="311">
        <v>0</v>
      </c>
      <c r="K4234" s="546">
        <v>-4.0899999999999999E-2</v>
      </c>
      <c r="L4234" s="546">
        <v>-2.9399999999999999E-2</v>
      </c>
      <c r="M4234" s="546">
        <v>-1.2200000000000001E-2</v>
      </c>
    </row>
    <row r="4235" spans="10:13" x14ac:dyDescent="0.6">
      <c r="J4235" s="311">
        <v>0</v>
      </c>
      <c r="K4235" s="546">
        <v>-4.0899999999999999E-2</v>
      </c>
      <c r="L4235" s="546">
        <v>-2.9399999999999999E-2</v>
      </c>
      <c r="M4235" s="546">
        <v>-1.2200000000000001E-2</v>
      </c>
    </row>
    <row r="4236" spans="10:13" x14ac:dyDescent="0.6">
      <c r="J4236" s="311">
        <v>0</v>
      </c>
      <c r="K4236" s="546">
        <v>-4.0899999999999999E-2</v>
      </c>
      <c r="L4236" s="546">
        <v>-2.9399999999999999E-2</v>
      </c>
      <c r="M4236" s="546">
        <v>-1.2200000000000001E-2</v>
      </c>
    </row>
    <row r="4237" spans="10:13" x14ac:dyDescent="0.6">
      <c r="J4237" s="311">
        <v>0</v>
      </c>
      <c r="K4237" s="546">
        <v>-4.0899999999999999E-2</v>
      </c>
      <c r="L4237" s="546">
        <v>-2.9399999999999999E-2</v>
      </c>
      <c r="M4237" s="546">
        <v>-1.2200000000000001E-2</v>
      </c>
    </row>
    <row r="4238" spans="10:13" x14ac:dyDescent="0.6">
      <c r="J4238" s="311">
        <v>0</v>
      </c>
      <c r="K4238" s="546">
        <v>-4.0899999999999999E-2</v>
      </c>
      <c r="L4238" s="546">
        <v>-2.9399999999999999E-2</v>
      </c>
      <c r="M4238" s="546">
        <v>-1.2200000000000001E-2</v>
      </c>
    </row>
    <row r="4239" spans="10:13" x14ac:dyDescent="0.6">
      <c r="J4239" s="311">
        <v>0</v>
      </c>
      <c r="K4239" s="546">
        <v>-4.0899999999999999E-2</v>
      </c>
      <c r="L4239" s="546">
        <v>-2.9399999999999999E-2</v>
      </c>
      <c r="M4239" s="546">
        <v>-1.2200000000000001E-2</v>
      </c>
    </row>
    <row r="4240" spans="10:13" x14ac:dyDescent="0.6">
      <c r="J4240" s="311">
        <v>0</v>
      </c>
      <c r="K4240" s="546">
        <v>-4.0899999999999999E-2</v>
      </c>
      <c r="L4240" s="546">
        <v>-2.9399999999999999E-2</v>
      </c>
      <c r="M4240" s="546">
        <v>-1.2200000000000001E-2</v>
      </c>
    </row>
    <row r="4241" spans="10:13" x14ac:dyDescent="0.6">
      <c r="J4241" s="311">
        <v>0</v>
      </c>
      <c r="K4241" s="546">
        <v>-4.0899999999999999E-2</v>
      </c>
      <c r="L4241" s="546">
        <v>-2.9399999999999999E-2</v>
      </c>
      <c r="M4241" s="546">
        <v>-1.2200000000000001E-2</v>
      </c>
    </row>
    <row r="4242" spans="10:13" x14ac:dyDescent="0.6">
      <c r="J4242" s="311">
        <v>0</v>
      </c>
      <c r="K4242" s="546">
        <v>-4.0899999999999999E-2</v>
      </c>
      <c r="L4242" s="546">
        <v>-2.9399999999999999E-2</v>
      </c>
      <c r="M4242" s="546">
        <v>-1.2200000000000001E-2</v>
      </c>
    </row>
    <row r="4243" spans="10:13" x14ac:dyDescent="0.6">
      <c r="J4243" s="311">
        <v>0</v>
      </c>
      <c r="K4243" s="546">
        <v>-4.0899999999999999E-2</v>
      </c>
      <c r="L4243" s="546">
        <v>-2.9399999999999999E-2</v>
      </c>
      <c r="M4243" s="546">
        <v>-1.2200000000000001E-2</v>
      </c>
    </row>
    <row r="4244" spans="10:13" x14ac:dyDescent="0.6">
      <c r="J4244" s="311">
        <v>0</v>
      </c>
      <c r="K4244" s="546">
        <v>-4.0899999999999999E-2</v>
      </c>
      <c r="L4244" s="546">
        <v>-2.9399999999999999E-2</v>
      </c>
      <c r="M4244" s="546">
        <v>-1.2200000000000001E-2</v>
      </c>
    </row>
    <row r="4245" spans="10:13" x14ac:dyDescent="0.6">
      <c r="J4245" s="311">
        <v>0</v>
      </c>
      <c r="K4245" s="546">
        <v>-4.0899999999999999E-2</v>
      </c>
      <c r="L4245" s="546">
        <v>-2.9399999999999999E-2</v>
      </c>
      <c r="M4245" s="546">
        <v>-1.2200000000000001E-2</v>
      </c>
    </row>
    <row r="4246" spans="10:13" x14ac:dyDescent="0.6">
      <c r="J4246" s="311">
        <v>0</v>
      </c>
      <c r="K4246" s="546">
        <v>-4.0899999999999999E-2</v>
      </c>
      <c r="L4246" s="546">
        <v>-2.9399999999999999E-2</v>
      </c>
      <c r="M4246" s="546">
        <v>-1.2200000000000001E-2</v>
      </c>
    </row>
    <row r="4247" spans="10:13" x14ac:dyDescent="0.6">
      <c r="J4247" s="311">
        <v>0</v>
      </c>
      <c r="K4247" s="546">
        <v>-4.0899999999999999E-2</v>
      </c>
      <c r="L4247" s="546">
        <v>-2.9399999999999999E-2</v>
      </c>
      <c r="M4247" s="546">
        <v>-1.2200000000000001E-2</v>
      </c>
    </row>
    <row r="4248" spans="10:13" x14ac:dyDescent="0.6">
      <c r="J4248" s="311">
        <v>0</v>
      </c>
      <c r="K4248" s="546">
        <v>-4.0899999999999999E-2</v>
      </c>
      <c r="L4248" s="546">
        <v>-2.9399999999999999E-2</v>
      </c>
      <c r="M4248" s="546">
        <v>-1.2200000000000001E-2</v>
      </c>
    </row>
    <row r="4249" spans="10:13" x14ac:dyDescent="0.6">
      <c r="J4249" s="311">
        <v>0</v>
      </c>
      <c r="K4249" s="546">
        <v>-4.0899999999999999E-2</v>
      </c>
      <c r="L4249" s="546">
        <v>-2.9399999999999999E-2</v>
      </c>
      <c r="M4249" s="546">
        <v>-1.2200000000000001E-2</v>
      </c>
    </row>
    <row r="4250" spans="10:13" x14ac:dyDescent="0.6">
      <c r="J4250" s="311">
        <v>0</v>
      </c>
      <c r="K4250" s="546">
        <v>-4.0899999999999999E-2</v>
      </c>
      <c r="L4250" s="546">
        <v>-2.9399999999999999E-2</v>
      </c>
      <c r="M4250" s="546">
        <v>-1.2200000000000001E-2</v>
      </c>
    </row>
    <row r="4251" spans="10:13" x14ac:dyDescent="0.6">
      <c r="J4251" s="311">
        <v>0</v>
      </c>
      <c r="K4251" s="546">
        <v>-4.0899999999999999E-2</v>
      </c>
      <c r="L4251" s="546">
        <v>-2.9399999999999999E-2</v>
      </c>
      <c r="M4251" s="546">
        <v>-1.2200000000000001E-2</v>
      </c>
    </row>
    <row r="4252" spans="10:13" x14ac:dyDescent="0.6">
      <c r="J4252" s="311">
        <v>0</v>
      </c>
      <c r="K4252" s="546">
        <v>-4.0899999999999999E-2</v>
      </c>
      <c r="L4252" s="546">
        <v>-2.9399999999999999E-2</v>
      </c>
      <c r="M4252" s="546">
        <v>-1.2200000000000001E-2</v>
      </c>
    </row>
    <row r="4253" spans="10:13" x14ac:dyDescent="0.6">
      <c r="J4253" s="311">
        <v>0</v>
      </c>
      <c r="K4253" s="546">
        <v>-4.0899999999999999E-2</v>
      </c>
      <c r="L4253" s="546">
        <v>-2.9399999999999999E-2</v>
      </c>
      <c r="M4253" s="546">
        <v>-1.2200000000000001E-2</v>
      </c>
    </row>
    <row r="4254" spans="10:13" x14ac:dyDescent="0.6">
      <c r="J4254" s="311">
        <v>0</v>
      </c>
      <c r="K4254" s="546">
        <v>-4.0899999999999999E-2</v>
      </c>
      <c r="L4254" s="546">
        <v>-2.9399999999999999E-2</v>
      </c>
      <c r="M4254" s="546">
        <v>-1.2200000000000001E-2</v>
      </c>
    </row>
    <row r="4255" spans="10:13" x14ac:dyDescent="0.6">
      <c r="J4255" s="311">
        <v>0</v>
      </c>
      <c r="K4255" s="546">
        <v>-4.0899999999999999E-2</v>
      </c>
      <c r="L4255" s="546">
        <v>-2.9399999999999999E-2</v>
      </c>
      <c r="M4255" s="546">
        <v>-1.2200000000000001E-2</v>
      </c>
    </row>
    <row r="4256" spans="10:13" x14ac:dyDescent="0.6">
      <c r="J4256" s="311">
        <v>0</v>
      </c>
      <c r="K4256" s="546">
        <v>-4.0899999999999999E-2</v>
      </c>
      <c r="L4256" s="546">
        <v>-2.9399999999999999E-2</v>
      </c>
      <c r="M4256" s="546">
        <v>-1.2200000000000001E-2</v>
      </c>
    </row>
    <row r="4257" spans="10:13" x14ac:dyDescent="0.6">
      <c r="J4257" s="311">
        <v>0</v>
      </c>
      <c r="K4257" s="546">
        <v>-4.0899999999999999E-2</v>
      </c>
      <c r="L4257" s="546">
        <v>-2.9399999999999999E-2</v>
      </c>
      <c r="M4257" s="546">
        <v>-1.2200000000000001E-2</v>
      </c>
    </row>
    <row r="4258" spans="10:13" x14ac:dyDescent="0.6">
      <c r="J4258" s="311">
        <v>0</v>
      </c>
      <c r="K4258" s="546">
        <v>-4.0899999999999999E-2</v>
      </c>
      <c r="L4258" s="546">
        <v>-2.9399999999999999E-2</v>
      </c>
      <c r="M4258" s="546">
        <v>-1.2200000000000001E-2</v>
      </c>
    </row>
    <row r="4259" spans="10:13" x14ac:dyDescent="0.6">
      <c r="J4259" s="311">
        <v>0</v>
      </c>
      <c r="K4259" s="546">
        <v>-4.0899999999999999E-2</v>
      </c>
      <c r="L4259" s="546">
        <v>-2.9399999999999999E-2</v>
      </c>
      <c r="M4259" s="546">
        <v>-1.2200000000000001E-2</v>
      </c>
    </row>
    <row r="4260" spans="10:13" x14ac:dyDescent="0.6">
      <c r="J4260" s="311">
        <v>0</v>
      </c>
      <c r="K4260" s="546">
        <v>-4.0899999999999999E-2</v>
      </c>
      <c r="L4260" s="546">
        <v>-2.9399999999999999E-2</v>
      </c>
      <c r="M4260" s="546">
        <v>-1.2200000000000001E-2</v>
      </c>
    </row>
    <row r="4261" spans="10:13" x14ac:dyDescent="0.6">
      <c r="J4261" s="311">
        <v>0</v>
      </c>
      <c r="K4261" s="546">
        <v>-4.0899999999999999E-2</v>
      </c>
      <c r="L4261" s="546">
        <v>-2.9399999999999999E-2</v>
      </c>
      <c r="M4261" s="546">
        <v>-1.2200000000000001E-2</v>
      </c>
    </row>
    <row r="4262" spans="10:13" x14ac:dyDescent="0.6">
      <c r="J4262" s="311">
        <v>0</v>
      </c>
      <c r="K4262" s="546">
        <v>-4.0899999999999999E-2</v>
      </c>
      <c r="L4262" s="546">
        <v>-2.9399999999999999E-2</v>
      </c>
      <c r="M4262" s="546">
        <v>-1.2200000000000001E-2</v>
      </c>
    </row>
    <row r="4263" spans="10:13" x14ac:dyDescent="0.6">
      <c r="J4263" s="311">
        <v>0</v>
      </c>
      <c r="K4263" s="546">
        <v>-4.0899999999999999E-2</v>
      </c>
      <c r="L4263" s="546">
        <v>-2.9399999999999999E-2</v>
      </c>
      <c r="M4263" s="546">
        <v>-1.2200000000000001E-2</v>
      </c>
    </row>
    <row r="4264" spans="10:13" x14ac:dyDescent="0.6">
      <c r="J4264" s="311">
        <v>0</v>
      </c>
      <c r="K4264" s="546">
        <v>-4.0899999999999999E-2</v>
      </c>
      <c r="L4264" s="546">
        <v>-2.9399999999999999E-2</v>
      </c>
      <c r="M4264" s="546">
        <v>-1.2200000000000001E-2</v>
      </c>
    </row>
    <row r="4265" spans="10:13" x14ac:dyDescent="0.6">
      <c r="J4265" s="311">
        <v>0</v>
      </c>
      <c r="K4265" s="546">
        <v>-4.0899999999999999E-2</v>
      </c>
      <c r="L4265" s="546">
        <v>-2.9399999999999999E-2</v>
      </c>
      <c r="M4265" s="546">
        <v>-1.2200000000000001E-2</v>
      </c>
    </row>
    <row r="4266" spans="10:13" x14ac:dyDescent="0.6">
      <c r="J4266" s="311">
        <v>0</v>
      </c>
      <c r="K4266" s="546">
        <v>-4.0899999999999999E-2</v>
      </c>
      <c r="L4266" s="546">
        <v>-2.9399999999999999E-2</v>
      </c>
      <c r="M4266" s="546">
        <v>-1.2200000000000001E-2</v>
      </c>
    </row>
    <row r="4267" spans="10:13" x14ac:dyDescent="0.6">
      <c r="J4267" s="311">
        <v>0</v>
      </c>
      <c r="K4267" s="546">
        <v>-4.0899999999999999E-2</v>
      </c>
      <c r="L4267" s="546">
        <v>-2.9399999999999999E-2</v>
      </c>
      <c r="M4267" s="546">
        <v>-1.2200000000000001E-2</v>
      </c>
    </row>
    <row r="4268" spans="10:13" x14ac:dyDescent="0.6">
      <c r="J4268" s="311">
        <v>0</v>
      </c>
      <c r="K4268" s="546">
        <v>-4.0899999999999999E-2</v>
      </c>
      <c r="L4268" s="546">
        <v>-2.9399999999999999E-2</v>
      </c>
      <c r="M4268" s="546">
        <v>-1.2200000000000001E-2</v>
      </c>
    </row>
    <row r="4269" spans="10:13" x14ac:dyDescent="0.6">
      <c r="J4269" s="311">
        <v>0</v>
      </c>
      <c r="K4269" s="546">
        <v>-4.0899999999999999E-2</v>
      </c>
      <c r="L4269" s="546">
        <v>-2.9399999999999999E-2</v>
      </c>
      <c r="M4269" s="546">
        <v>-1.2200000000000001E-2</v>
      </c>
    </row>
    <row r="4270" spans="10:13" x14ac:dyDescent="0.6">
      <c r="J4270" s="311">
        <v>0</v>
      </c>
      <c r="K4270" s="546">
        <v>-4.0899999999999999E-2</v>
      </c>
      <c r="L4270" s="546">
        <v>-2.9399999999999999E-2</v>
      </c>
      <c r="M4270" s="546">
        <v>-1.2200000000000001E-2</v>
      </c>
    </row>
    <row r="4271" spans="10:13" x14ac:dyDescent="0.6">
      <c r="J4271" s="311">
        <v>0</v>
      </c>
      <c r="K4271" s="546">
        <v>-4.0899999999999999E-2</v>
      </c>
      <c r="L4271" s="546">
        <v>-2.9399999999999999E-2</v>
      </c>
      <c r="M4271" s="546">
        <v>-1.2200000000000001E-2</v>
      </c>
    </row>
    <row r="4272" spans="10:13" x14ac:dyDescent="0.6">
      <c r="J4272" s="311">
        <v>0</v>
      </c>
      <c r="K4272" s="546">
        <v>-4.0899999999999999E-2</v>
      </c>
      <c r="L4272" s="546">
        <v>-2.9399999999999999E-2</v>
      </c>
      <c r="M4272" s="546">
        <v>-1.2200000000000001E-2</v>
      </c>
    </row>
    <row r="4273" spans="10:13" x14ac:dyDescent="0.6">
      <c r="J4273" s="311">
        <v>0</v>
      </c>
      <c r="K4273" s="546">
        <v>-4.0899999999999999E-2</v>
      </c>
      <c r="L4273" s="546">
        <v>-2.9399999999999999E-2</v>
      </c>
      <c r="M4273" s="546">
        <v>-1.2200000000000001E-2</v>
      </c>
    </row>
    <row r="4274" spans="10:13" x14ac:dyDescent="0.6">
      <c r="J4274" s="311">
        <v>0</v>
      </c>
      <c r="K4274" s="546">
        <v>-4.0899999999999999E-2</v>
      </c>
      <c r="L4274" s="546">
        <v>-2.9399999999999999E-2</v>
      </c>
      <c r="M4274" s="546">
        <v>-1.2200000000000001E-2</v>
      </c>
    </row>
    <row r="4275" spans="10:13" x14ac:dyDescent="0.6">
      <c r="J4275" s="311">
        <v>0</v>
      </c>
      <c r="K4275" s="546">
        <v>-4.0899999999999999E-2</v>
      </c>
      <c r="L4275" s="546">
        <v>-2.9399999999999999E-2</v>
      </c>
      <c r="M4275" s="546">
        <v>-1.2200000000000001E-2</v>
      </c>
    </row>
    <row r="4276" spans="10:13" x14ac:dyDescent="0.6">
      <c r="J4276" s="311">
        <v>0</v>
      </c>
      <c r="K4276" s="546">
        <v>-4.0899999999999999E-2</v>
      </c>
      <c r="L4276" s="546">
        <v>-2.9399999999999999E-2</v>
      </c>
      <c r="M4276" s="546">
        <v>-1.2200000000000001E-2</v>
      </c>
    </row>
    <row r="4277" spans="10:13" x14ac:dyDescent="0.6">
      <c r="J4277" s="311">
        <v>0</v>
      </c>
      <c r="K4277" s="546">
        <v>-4.0899999999999999E-2</v>
      </c>
      <c r="L4277" s="546">
        <v>-2.9399999999999999E-2</v>
      </c>
      <c r="M4277" s="546">
        <v>-1.2200000000000001E-2</v>
      </c>
    </row>
    <row r="4278" spans="10:13" x14ac:dyDescent="0.6">
      <c r="J4278" s="311">
        <v>0</v>
      </c>
      <c r="K4278" s="546">
        <v>-4.0899999999999999E-2</v>
      </c>
      <c r="L4278" s="546">
        <v>-2.9399999999999999E-2</v>
      </c>
      <c r="M4278" s="546">
        <v>-1.2200000000000001E-2</v>
      </c>
    </row>
    <row r="4279" spans="10:13" x14ac:dyDescent="0.6">
      <c r="J4279" s="311">
        <v>0</v>
      </c>
      <c r="K4279" s="546">
        <v>-4.0899999999999999E-2</v>
      </c>
      <c r="L4279" s="546">
        <v>-2.9399999999999999E-2</v>
      </c>
      <c r="M4279" s="546">
        <v>-1.2200000000000001E-2</v>
      </c>
    </row>
    <row r="4280" spans="10:13" x14ac:dyDescent="0.6">
      <c r="J4280" s="311">
        <v>0</v>
      </c>
      <c r="K4280" s="546">
        <v>-4.0899999999999999E-2</v>
      </c>
      <c r="L4280" s="546">
        <v>-2.9399999999999999E-2</v>
      </c>
      <c r="M4280" s="546">
        <v>-1.2200000000000001E-2</v>
      </c>
    </row>
    <row r="4281" spans="10:13" x14ac:dyDescent="0.6">
      <c r="J4281" s="311">
        <v>0</v>
      </c>
      <c r="K4281" s="546">
        <v>-4.0899999999999999E-2</v>
      </c>
      <c r="L4281" s="546">
        <v>-2.9399999999999999E-2</v>
      </c>
      <c r="M4281" s="546">
        <v>-1.2200000000000001E-2</v>
      </c>
    </row>
    <row r="4282" spans="10:13" x14ac:dyDescent="0.6">
      <c r="J4282" s="311">
        <v>0</v>
      </c>
      <c r="K4282" s="546">
        <v>-4.0899999999999999E-2</v>
      </c>
      <c r="L4282" s="546">
        <v>-2.9399999999999999E-2</v>
      </c>
      <c r="M4282" s="546">
        <v>-1.2200000000000001E-2</v>
      </c>
    </row>
    <row r="4283" spans="10:13" x14ac:dyDescent="0.6">
      <c r="J4283" s="311">
        <v>0</v>
      </c>
      <c r="K4283" s="546">
        <v>-4.0899999999999999E-2</v>
      </c>
      <c r="L4283" s="546">
        <v>-2.9399999999999999E-2</v>
      </c>
      <c r="M4283" s="546">
        <v>-1.2200000000000001E-2</v>
      </c>
    </row>
    <row r="4284" spans="10:13" x14ac:dyDescent="0.6">
      <c r="J4284" s="311">
        <v>0</v>
      </c>
      <c r="K4284" s="546">
        <v>-4.0899999999999999E-2</v>
      </c>
      <c r="L4284" s="546">
        <v>-2.9399999999999999E-2</v>
      </c>
      <c r="M4284" s="546">
        <v>-1.2200000000000001E-2</v>
      </c>
    </row>
    <row r="4285" spans="10:13" x14ac:dyDescent="0.6">
      <c r="J4285" s="311">
        <v>0</v>
      </c>
      <c r="K4285" s="546">
        <v>-4.0899999999999999E-2</v>
      </c>
      <c r="L4285" s="546">
        <v>-2.9399999999999999E-2</v>
      </c>
      <c r="M4285" s="546">
        <v>-1.2200000000000001E-2</v>
      </c>
    </row>
    <row r="4286" spans="10:13" x14ac:dyDescent="0.6">
      <c r="J4286" s="311">
        <v>0</v>
      </c>
      <c r="K4286" s="546">
        <v>-4.0899999999999999E-2</v>
      </c>
      <c r="L4286" s="546">
        <v>-2.9399999999999999E-2</v>
      </c>
      <c r="M4286" s="546">
        <v>-1.2200000000000001E-2</v>
      </c>
    </row>
    <row r="4287" spans="10:13" x14ac:dyDescent="0.6">
      <c r="J4287" s="311">
        <v>0</v>
      </c>
      <c r="K4287" s="546">
        <v>-4.0899999999999999E-2</v>
      </c>
      <c r="L4287" s="546">
        <v>-2.9399999999999999E-2</v>
      </c>
      <c r="M4287" s="546">
        <v>-1.2200000000000001E-2</v>
      </c>
    </row>
    <row r="4288" spans="10:13" x14ac:dyDescent="0.6">
      <c r="J4288" s="311">
        <v>0</v>
      </c>
      <c r="K4288" s="546">
        <v>-4.0899999999999999E-2</v>
      </c>
      <c r="L4288" s="546">
        <v>-2.9399999999999999E-2</v>
      </c>
      <c r="M4288" s="546">
        <v>-1.2200000000000001E-2</v>
      </c>
    </row>
    <row r="4289" spans="10:13" x14ac:dyDescent="0.6">
      <c r="J4289" s="311">
        <v>0</v>
      </c>
      <c r="K4289" s="546">
        <v>-4.0899999999999999E-2</v>
      </c>
      <c r="L4289" s="546">
        <v>-2.9399999999999999E-2</v>
      </c>
      <c r="M4289" s="546">
        <v>-1.2200000000000001E-2</v>
      </c>
    </row>
    <row r="4290" spans="10:13" x14ac:dyDescent="0.6">
      <c r="J4290" s="311">
        <v>0</v>
      </c>
      <c r="K4290" s="546">
        <v>-4.0899999999999999E-2</v>
      </c>
      <c r="L4290" s="546">
        <v>-2.9399999999999999E-2</v>
      </c>
      <c r="M4290" s="546">
        <v>-1.2200000000000001E-2</v>
      </c>
    </row>
    <row r="4291" spans="10:13" x14ac:dyDescent="0.6">
      <c r="J4291" s="311">
        <v>0</v>
      </c>
      <c r="K4291" s="546">
        <v>-4.0899999999999999E-2</v>
      </c>
      <c r="L4291" s="546">
        <v>-2.9399999999999999E-2</v>
      </c>
      <c r="M4291" s="546">
        <v>-1.2200000000000001E-2</v>
      </c>
    </row>
    <row r="4292" spans="10:13" x14ac:dyDescent="0.6">
      <c r="J4292" s="311">
        <v>0</v>
      </c>
      <c r="K4292" s="546">
        <v>-4.0899999999999999E-2</v>
      </c>
      <c r="L4292" s="546">
        <v>-2.9399999999999999E-2</v>
      </c>
      <c r="M4292" s="546">
        <v>-1.2200000000000001E-2</v>
      </c>
    </row>
    <row r="4293" spans="10:13" x14ac:dyDescent="0.6">
      <c r="J4293" s="311">
        <v>0</v>
      </c>
      <c r="K4293" s="546">
        <v>-4.0899999999999999E-2</v>
      </c>
      <c r="L4293" s="546">
        <v>-2.9399999999999999E-2</v>
      </c>
      <c r="M4293" s="546">
        <v>-1.2200000000000001E-2</v>
      </c>
    </row>
    <row r="4294" spans="10:13" x14ac:dyDescent="0.6">
      <c r="J4294" s="311">
        <v>0</v>
      </c>
      <c r="K4294" s="546">
        <v>-4.0899999999999999E-2</v>
      </c>
      <c r="L4294" s="546">
        <v>-2.9399999999999999E-2</v>
      </c>
      <c r="M4294" s="546">
        <v>-1.2200000000000001E-2</v>
      </c>
    </row>
    <row r="4295" spans="10:13" x14ac:dyDescent="0.6">
      <c r="J4295" s="311">
        <v>0</v>
      </c>
      <c r="K4295" s="546">
        <v>-4.0899999999999999E-2</v>
      </c>
      <c r="L4295" s="546">
        <v>-2.9399999999999999E-2</v>
      </c>
      <c r="M4295" s="546">
        <v>-1.2200000000000001E-2</v>
      </c>
    </row>
    <row r="4296" spans="10:13" x14ac:dyDescent="0.6">
      <c r="J4296" s="311">
        <v>0</v>
      </c>
      <c r="K4296" s="546">
        <v>-4.0899999999999999E-2</v>
      </c>
      <c r="L4296" s="546">
        <v>-2.9399999999999999E-2</v>
      </c>
      <c r="M4296" s="546">
        <v>-1.2200000000000001E-2</v>
      </c>
    </row>
    <row r="4297" spans="10:13" x14ac:dyDescent="0.6">
      <c r="J4297" s="311">
        <v>0</v>
      </c>
      <c r="K4297" s="546">
        <v>-4.0899999999999999E-2</v>
      </c>
      <c r="L4297" s="546">
        <v>-2.9399999999999999E-2</v>
      </c>
      <c r="M4297" s="546">
        <v>-1.2200000000000001E-2</v>
      </c>
    </row>
    <row r="4298" spans="10:13" x14ac:dyDescent="0.6">
      <c r="J4298" s="311">
        <v>0</v>
      </c>
      <c r="K4298" s="546">
        <v>-4.0899999999999999E-2</v>
      </c>
      <c r="L4298" s="546">
        <v>-2.9399999999999999E-2</v>
      </c>
      <c r="M4298" s="546">
        <v>-1.2200000000000001E-2</v>
      </c>
    </row>
    <row r="4299" spans="10:13" x14ac:dyDescent="0.6">
      <c r="J4299" s="311">
        <v>0</v>
      </c>
      <c r="K4299" s="546">
        <v>-4.0899999999999999E-2</v>
      </c>
      <c r="L4299" s="546">
        <v>-2.9399999999999999E-2</v>
      </c>
      <c r="M4299" s="546">
        <v>-1.2200000000000001E-2</v>
      </c>
    </row>
    <row r="4300" spans="10:13" x14ac:dyDescent="0.6">
      <c r="J4300" s="311">
        <v>0</v>
      </c>
      <c r="K4300" s="546">
        <v>-4.0899999999999999E-2</v>
      </c>
      <c r="L4300" s="546">
        <v>-2.9399999999999999E-2</v>
      </c>
      <c r="M4300" s="546">
        <v>-1.2200000000000001E-2</v>
      </c>
    </row>
    <row r="4301" spans="10:13" x14ac:dyDescent="0.6">
      <c r="J4301" s="311">
        <v>0</v>
      </c>
      <c r="K4301" s="546">
        <v>-4.0899999999999999E-2</v>
      </c>
      <c r="L4301" s="546">
        <v>-2.9399999999999999E-2</v>
      </c>
      <c r="M4301" s="546">
        <v>-1.2200000000000001E-2</v>
      </c>
    </row>
    <row r="4302" spans="10:13" x14ac:dyDescent="0.6">
      <c r="J4302" s="311">
        <v>0</v>
      </c>
      <c r="K4302" s="546">
        <v>-4.0899999999999999E-2</v>
      </c>
      <c r="L4302" s="546">
        <v>-2.9399999999999999E-2</v>
      </c>
      <c r="M4302" s="546">
        <v>-1.2200000000000001E-2</v>
      </c>
    </row>
    <row r="4303" spans="10:13" x14ac:dyDescent="0.6">
      <c r="J4303" s="311">
        <v>0</v>
      </c>
      <c r="K4303" s="546">
        <v>-4.0899999999999999E-2</v>
      </c>
      <c r="L4303" s="546">
        <v>-2.9399999999999999E-2</v>
      </c>
      <c r="M4303" s="546">
        <v>-1.2200000000000001E-2</v>
      </c>
    </row>
    <row r="4304" spans="10:13" x14ac:dyDescent="0.6">
      <c r="J4304" s="311">
        <v>0</v>
      </c>
      <c r="K4304" s="546">
        <v>-4.0899999999999999E-2</v>
      </c>
      <c r="L4304" s="546">
        <v>-2.9399999999999999E-2</v>
      </c>
      <c r="M4304" s="546">
        <v>-1.2200000000000001E-2</v>
      </c>
    </row>
    <row r="4305" spans="10:13" x14ac:dyDescent="0.6">
      <c r="J4305" s="311">
        <v>0</v>
      </c>
      <c r="K4305" s="546">
        <v>-4.0899999999999999E-2</v>
      </c>
      <c r="L4305" s="546">
        <v>-2.9399999999999999E-2</v>
      </c>
      <c r="M4305" s="546">
        <v>-1.2200000000000001E-2</v>
      </c>
    </row>
    <row r="4306" spans="10:13" x14ac:dyDescent="0.6">
      <c r="J4306" s="311">
        <v>0</v>
      </c>
      <c r="K4306" s="546">
        <v>-4.0899999999999999E-2</v>
      </c>
      <c r="L4306" s="546">
        <v>-2.9399999999999999E-2</v>
      </c>
      <c r="M4306" s="546">
        <v>-1.2200000000000001E-2</v>
      </c>
    </row>
    <row r="4307" spans="10:13" x14ac:dyDescent="0.6">
      <c r="J4307" s="311">
        <v>0</v>
      </c>
      <c r="K4307" s="546">
        <v>-4.0899999999999999E-2</v>
      </c>
      <c r="L4307" s="546">
        <v>-2.9399999999999999E-2</v>
      </c>
      <c r="M4307" s="546">
        <v>-1.2200000000000001E-2</v>
      </c>
    </row>
    <row r="4308" spans="10:13" x14ac:dyDescent="0.6">
      <c r="J4308" s="311">
        <v>0</v>
      </c>
      <c r="K4308" s="546">
        <v>-4.0899999999999999E-2</v>
      </c>
      <c r="L4308" s="546">
        <v>-2.9399999999999999E-2</v>
      </c>
      <c r="M4308" s="546">
        <v>-1.2200000000000001E-2</v>
      </c>
    </row>
    <row r="4309" spans="10:13" x14ac:dyDescent="0.6">
      <c r="J4309" s="311">
        <v>0</v>
      </c>
      <c r="K4309" s="546">
        <v>-4.0899999999999999E-2</v>
      </c>
      <c r="L4309" s="546">
        <v>-2.9399999999999999E-2</v>
      </c>
      <c r="M4309" s="546">
        <v>-1.2200000000000001E-2</v>
      </c>
    </row>
    <row r="4310" spans="10:13" x14ac:dyDescent="0.6">
      <c r="J4310" s="311">
        <v>0</v>
      </c>
      <c r="K4310" s="546">
        <v>-4.0899999999999999E-2</v>
      </c>
      <c r="L4310" s="546">
        <v>-2.9399999999999999E-2</v>
      </c>
      <c r="M4310" s="546">
        <v>-1.2200000000000001E-2</v>
      </c>
    </row>
    <row r="4311" spans="10:13" x14ac:dyDescent="0.6">
      <c r="J4311" s="311">
        <v>0</v>
      </c>
      <c r="K4311" s="546">
        <v>-4.0899999999999999E-2</v>
      </c>
      <c r="L4311" s="546">
        <v>-2.9399999999999999E-2</v>
      </c>
      <c r="M4311" s="546">
        <v>-1.2200000000000001E-2</v>
      </c>
    </row>
    <row r="4312" spans="10:13" x14ac:dyDescent="0.6">
      <c r="J4312" s="311">
        <v>0</v>
      </c>
      <c r="K4312" s="546">
        <v>-4.0899999999999999E-2</v>
      </c>
      <c r="L4312" s="546">
        <v>-2.9399999999999999E-2</v>
      </c>
      <c r="M4312" s="546">
        <v>-1.2200000000000001E-2</v>
      </c>
    </row>
    <row r="4313" spans="10:13" x14ac:dyDescent="0.6">
      <c r="J4313" s="311">
        <v>0</v>
      </c>
      <c r="K4313" s="546">
        <v>-4.0899999999999999E-2</v>
      </c>
      <c r="L4313" s="546">
        <v>-2.9399999999999999E-2</v>
      </c>
      <c r="M4313" s="546">
        <v>-1.2200000000000001E-2</v>
      </c>
    </row>
    <row r="4314" spans="10:13" x14ac:dyDescent="0.6">
      <c r="J4314" s="311">
        <v>0</v>
      </c>
      <c r="K4314" s="546">
        <v>-4.0899999999999999E-2</v>
      </c>
      <c r="L4314" s="546">
        <v>-2.9399999999999999E-2</v>
      </c>
      <c r="M4314" s="546">
        <v>-1.2200000000000001E-2</v>
      </c>
    </row>
    <row r="4315" spans="10:13" x14ac:dyDescent="0.6">
      <c r="J4315" s="311">
        <v>0</v>
      </c>
      <c r="K4315" s="546">
        <v>-4.0899999999999999E-2</v>
      </c>
      <c r="L4315" s="546">
        <v>-2.9399999999999999E-2</v>
      </c>
      <c r="M4315" s="546">
        <v>-1.2200000000000001E-2</v>
      </c>
    </row>
    <row r="4316" spans="10:13" x14ac:dyDescent="0.6">
      <c r="J4316" s="311">
        <v>0</v>
      </c>
      <c r="K4316" s="546">
        <v>-4.0899999999999999E-2</v>
      </c>
      <c r="L4316" s="546">
        <v>-2.9399999999999999E-2</v>
      </c>
      <c r="M4316" s="546">
        <v>-1.2200000000000001E-2</v>
      </c>
    </row>
    <row r="4317" spans="10:13" x14ac:dyDescent="0.6">
      <c r="J4317" s="311">
        <v>0</v>
      </c>
      <c r="K4317" s="546">
        <v>-4.0899999999999999E-2</v>
      </c>
      <c r="L4317" s="546">
        <v>-2.9399999999999999E-2</v>
      </c>
      <c r="M4317" s="546">
        <v>-1.2200000000000001E-2</v>
      </c>
    </row>
    <row r="4318" spans="10:13" x14ac:dyDescent="0.6">
      <c r="J4318" s="311">
        <v>0</v>
      </c>
      <c r="K4318" s="546">
        <v>-4.0899999999999999E-2</v>
      </c>
      <c r="L4318" s="546">
        <v>-2.9399999999999999E-2</v>
      </c>
      <c r="M4318" s="546">
        <v>-1.2200000000000001E-2</v>
      </c>
    </row>
    <row r="4319" spans="10:13" x14ac:dyDescent="0.6">
      <c r="J4319" s="311">
        <v>0</v>
      </c>
      <c r="K4319" s="546">
        <v>-4.0899999999999999E-2</v>
      </c>
      <c r="L4319" s="546">
        <v>-2.9399999999999999E-2</v>
      </c>
      <c r="M4319" s="546">
        <v>-1.2200000000000001E-2</v>
      </c>
    </row>
    <row r="4320" spans="10:13" x14ac:dyDescent="0.6">
      <c r="J4320" s="311">
        <v>0</v>
      </c>
      <c r="K4320" s="546">
        <v>-4.0899999999999999E-2</v>
      </c>
      <c r="L4320" s="546">
        <v>-2.9399999999999999E-2</v>
      </c>
      <c r="M4320" s="546">
        <v>-1.2200000000000001E-2</v>
      </c>
    </row>
    <row r="4321" spans="10:13" x14ac:dyDescent="0.6">
      <c r="J4321" s="311">
        <v>0</v>
      </c>
      <c r="K4321" s="546">
        <v>-4.0899999999999999E-2</v>
      </c>
      <c r="L4321" s="546">
        <v>-2.9399999999999999E-2</v>
      </c>
      <c r="M4321" s="546">
        <v>-1.2200000000000001E-2</v>
      </c>
    </row>
    <row r="4322" spans="10:13" x14ac:dyDescent="0.6">
      <c r="J4322" s="311">
        <v>0</v>
      </c>
      <c r="K4322" s="546">
        <v>-4.0899999999999999E-2</v>
      </c>
      <c r="L4322" s="546">
        <v>-2.9399999999999999E-2</v>
      </c>
      <c r="M4322" s="546">
        <v>-1.2200000000000001E-2</v>
      </c>
    </row>
    <row r="4323" spans="10:13" x14ac:dyDescent="0.6">
      <c r="J4323" s="311">
        <v>0</v>
      </c>
      <c r="K4323" s="546">
        <v>-4.0899999999999999E-2</v>
      </c>
      <c r="L4323" s="546">
        <v>-2.9399999999999999E-2</v>
      </c>
      <c r="M4323" s="546">
        <v>-1.2200000000000001E-2</v>
      </c>
    </row>
    <row r="4324" spans="10:13" x14ac:dyDescent="0.6">
      <c r="J4324" s="311">
        <v>0</v>
      </c>
      <c r="K4324" s="546">
        <v>-4.0899999999999999E-2</v>
      </c>
      <c r="L4324" s="546">
        <v>-2.9399999999999999E-2</v>
      </c>
      <c r="M4324" s="546">
        <v>-1.2200000000000001E-2</v>
      </c>
    </row>
    <row r="4325" spans="10:13" x14ac:dyDescent="0.6">
      <c r="J4325" s="311">
        <v>0</v>
      </c>
      <c r="K4325" s="546">
        <v>-4.0899999999999999E-2</v>
      </c>
      <c r="L4325" s="546">
        <v>-2.9399999999999999E-2</v>
      </c>
      <c r="M4325" s="546">
        <v>-1.2200000000000001E-2</v>
      </c>
    </row>
    <row r="4326" spans="10:13" x14ac:dyDescent="0.6">
      <c r="J4326" s="311">
        <v>0</v>
      </c>
      <c r="K4326" s="546">
        <v>-4.0899999999999999E-2</v>
      </c>
      <c r="L4326" s="546">
        <v>-2.9399999999999999E-2</v>
      </c>
      <c r="M4326" s="546">
        <v>-1.2200000000000001E-2</v>
      </c>
    </row>
    <row r="4327" spans="10:13" x14ac:dyDescent="0.6">
      <c r="J4327" s="311">
        <v>0</v>
      </c>
      <c r="K4327" s="546">
        <v>-4.0899999999999999E-2</v>
      </c>
      <c r="L4327" s="546">
        <v>-2.9399999999999999E-2</v>
      </c>
      <c r="M4327" s="546">
        <v>-1.2200000000000001E-2</v>
      </c>
    </row>
    <row r="4328" spans="10:13" x14ac:dyDescent="0.6">
      <c r="J4328" s="311">
        <v>0</v>
      </c>
      <c r="K4328" s="546">
        <v>-4.0899999999999999E-2</v>
      </c>
      <c r="L4328" s="546">
        <v>-2.9399999999999999E-2</v>
      </c>
      <c r="M4328" s="546">
        <v>-1.2200000000000001E-2</v>
      </c>
    </row>
    <row r="4329" spans="10:13" x14ac:dyDescent="0.6">
      <c r="J4329" s="311">
        <v>0</v>
      </c>
      <c r="K4329" s="546">
        <v>-4.0899999999999999E-2</v>
      </c>
      <c r="L4329" s="546">
        <v>-2.9399999999999999E-2</v>
      </c>
      <c r="M4329" s="546">
        <v>-1.2200000000000001E-2</v>
      </c>
    </row>
    <row r="4330" spans="10:13" x14ac:dyDescent="0.6">
      <c r="J4330" s="311">
        <v>0</v>
      </c>
      <c r="K4330" s="546">
        <v>-4.0899999999999999E-2</v>
      </c>
      <c r="L4330" s="546">
        <v>-2.9399999999999999E-2</v>
      </c>
      <c r="M4330" s="546">
        <v>-1.2200000000000001E-2</v>
      </c>
    </row>
    <row r="4331" spans="10:13" x14ac:dyDescent="0.6">
      <c r="J4331" s="311">
        <v>0</v>
      </c>
      <c r="K4331" s="546">
        <v>-4.0899999999999999E-2</v>
      </c>
      <c r="L4331" s="546">
        <v>-2.9399999999999999E-2</v>
      </c>
      <c r="M4331" s="546">
        <v>-1.2200000000000001E-2</v>
      </c>
    </row>
    <row r="4332" spans="10:13" x14ac:dyDescent="0.6">
      <c r="J4332" s="311">
        <v>0</v>
      </c>
      <c r="K4332" s="546">
        <v>-4.0899999999999999E-2</v>
      </c>
      <c r="L4332" s="546">
        <v>-2.9399999999999999E-2</v>
      </c>
      <c r="M4332" s="546">
        <v>-1.2200000000000001E-2</v>
      </c>
    </row>
    <row r="4333" spans="10:13" x14ac:dyDescent="0.6">
      <c r="J4333" s="311">
        <v>0</v>
      </c>
      <c r="K4333" s="546">
        <v>-4.0899999999999999E-2</v>
      </c>
      <c r="L4333" s="546">
        <v>-2.9399999999999999E-2</v>
      </c>
      <c r="M4333" s="546">
        <v>-1.2200000000000001E-2</v>
      </c>
    </row>
    <row r="4334" spans="10:13" x14ac:dyDescent="0.6">
      <c r="J4334" s="311">
        <v>0</v>
      </c>
      <c r="K4334" s="546">
        <v>-4.0899999999999999E-2</v>
      </c>
      <c r="L4334" s="546">
        <v>-2.9399999999999999E-2</v>
      </c>
      <c r="M4334" s="546">
        <v>-1.2200000000000001E-2</v>
      </c>
    </row>
    <row r="4335" spans="10:13" x14ac:dyDescent="0.6">
      <c r="J4335" s="311">
        <v>0</v>
      </c>
      <c r="K4335" s="546">
        <v>-4.0899999999999999E-2</v>
      </c>
      <c r="L4335" s="546">
        <v>-2.9399999999999999E-2</v>
      </c>
      <c r="M4335" s="546">
        <v>-1.2200000000000001E-2</v>
      </c>
    </row>
    <row r="4336" spans="10:13" x14ac:dyDescent="0.6">
      <c r="J4336" s="311">
        <v>0</v>
      </c>
      <c r="K4336" s="546">
        <v>-4.0899999999999999E-2</v>
      </c>
      <c r="L4336" s="546">
        <v>-2.9399999999999999E-2</v>
      </c>
      <c r="M4336" s="546">
        <v>-1.2200000000000001E-2</v>
      </c>
    </row>
    <row r="4337" spans="10:13" x14ac:dyDescent="0.6">
      <c r="J4337" s="311">
        <v>0</v>
      </c>
      <c r="K4337" s="546">
        <v>-4.0899999999999999E-2</v>
      </c>
      <c r="L4337" s="546">
        <v>-2.9399999999999999E-2</v>
      </c>
      <c r="M4337" s="546">
        <v>-1.2200000000000001E-2</v>
      </c>
    </row>
    <row r="4338" spans="10:13" x14ac:dyDescent="0.6">
      <c r="J4338" s="311">
        <v>0</v>
      </c>
      <c r="K4338" s="546">
        <v>-4.0899999999999999E-2</v>
      </c>
      <c r="L4338" s="546">
        <v>-2.9399999999999999E-2</v>
      </c>
      <c r="M4338" s="546">
        <v>-1.2200000000000001E-2</v>
      </c>
    </row>
    <row r="4339" spans="10:13" x14ac:dyDescent="0.6">
      <c r="J4339" s="311">
        <v>0</v>
      </c>
      <c r="K4339" s="546">
        <v>-4.0899999999999999E-2</v>
      </c>
      <c r="L4339" s="546">
        <v>-2.9399999999999999E-2</v>
      </c>
      <c r="M4339" s="546">
        <v>-1.2200000000000001E-2</v>
      </c>
    </row>
    <row r="4340" spans="10:13" x14ac:dyDescent="0.6">
      <c r="J4340" s="311">
        <v>0</v>
      </c>
      <c r="K4340" s="546">
        <v>-4.0899999999999999E-2</v>
      </c>
      <c r="L4340" s="546">
        <v>-2.9399999999999999E-2</v>
      </c>
      <c r="M4340" s="546">
        <v>-1.2200000000000001E-2</v>
      </c>
    </row>
    <row r="4341" spans="10:13" x14ac:dyDescent="0.6">
      <c r="J4341" s="311">
        <v>0</v>
      </c>
      <c r="K4341" s="546">
        <v>-4.0899999999999999E-2</v>
      </c>
      <c r="L4341" s="546">
        <v>-2.9399999999999999E-2</v>
      </c>
      <c r="M4341" s="546">
        <v>-1.2200000000000001E-2</v>
      </c>
    </row>
    <row r="4342" spans="10:13" x14ac:dyDescent="0.6">
      <c r="J4342" s="311">
        <v>0</v>
      </c>
      <c r="K4342" s="546">
        <v>-4.0899999999999999E-2</v>
      </c>
      <c r="L4342" s="546">
        <v>-2.9399999999999999E-2</v>
      </c>
      <c r="M4342" s="546">
        <v>-1.2200000000000001E-2</v>
      </c>
    </row>
    <row r="4343" spans="10:13" x14ac:dyDescent="0.6">
      <c r="J4343" s="311">
        <v>0</v>
      </c>
      <c r="K4343" s="546">
        <v>-4.0899999999999999E-2</v>
      </c>
      <c r="L4343" s="546">
        <v>-2.9399999999999999E-2</v>
      </c>
      <c r="M4343" s="546">
        <v>-1.2200000000000001E-2</v>
      </c>
    </row>
    <row r="4344" spans="10:13" x14ac:dyDescent="0.6">
      <c r="J4344" s="311">
        <v>0</v>
      </c>
      <c r="K4344" s="546">
        <v>-4.0899999999999999E-2</v>
      </c>
      <c r="L4344" s="546">
        <v>-2.9399999999999999E-2</v>
      </c>
      <c r="M4344" s="546">
        <v>-1.2200000000000001E-2</v>
      </c>
    </row>
    <row r="4345" spans="10:13" x14ac:dyDescent="0.6">
      <c r="J4345" s="311">
        <v>0</v>
      </c>
      <c r="K4345" s="546">
        <v>-4.0899999999999999E-2</v>
      </c>
      <c r="L4345" s="546">
        <v>-2.9399999999999999E-2</v>
      </c>
      <c r="M4345" s="546">
        <v>-1.2200000000000001E-2</v>
      </c>
    </row>
    <row r="4346" spans="10:13" x14ac:dyDescent="0.6">
      <c r="J4346" s="311">
        <v>0</v>
      </c>
      <c r="K4346" s="546">
        <v>-4.0899999999999999E-2</v>
      </c>
      <c r="L4346" s="546">
        <v>-2.9399999999999999E-2</v>
      </c>
      <c r="M4346" s="546">
        <v>-1.2200000000000001E-2</v>
      </c>
    </row>
    <row r="4347" spans="10:13" x14ac:dyDescent="0.6">
      <c r="J4347" s="311">
        <v>0</v>
      </c>
      <c r="K4347" s="546">
        <v>-4.0899999999999999E-2</v>
      </c>
      <c r="L4347" s="546">
        <v>-2.9399999999999999E-2</v>
      </c>
      <c r="M4347" s="546">
        <v>-1.2200000000000001E-2</v>
      </c>
    </row>
    <row r="4348" spans="10:13" x14ac:dyDescent="0.6">
      <c r="J4348" s="311">
        <v>0</v>
      </c>
      <c r="K4348" s="546">
        <v>-4.0899999999999999E-2</v>
      </c>
      <c r="L4348" s="546">
        <v>-2.9399999999999999E-2</v>
      </c>
      <c r="M4348" s="546">
        <v>-1.2200000000000001E-2</v>
      </c>
    </row>
    <row r="4349" spans="10:13" x14ac:dyDescent="0.6">
      <c r="J4349" s="311">
        <v>0</v>
      </c>
      <c r="K4349" s="546">
        <v>-4.0899999999999999E-2</v>
      </c>
      <c r="L4349" s="546">
        <v>-2.9399999999999999E-2</v>
      </c>
      <c r="M4349" s="546">
        <v>-1.2200000000000001E-2</v>
      </c>
    </row>
    <row r="4350" spans="10:13" x14ac:dyDescent="0.6">
      <c r="J4350" s="311">
        <v>0</v>
      </c>
      <c r="K4350" s="546">
        <v>-4.0899999999999999E-2</v>
      </c>
      <c r="L4350" s="546">
        <v>-2.9399999999999999E-2</v>
      </c>
      <c r="M4350" s="546">
        <v>-1.2200000000000001E-2</v>
      </c>
    </row>
    <row r="4351" spans="10:13" x14ac:dyDescent="0.6">
      <c r="J4351" s="311">
        <v>0</v>
      </c>
      <c r="K4351" s="546">
        <v>-4.0899999999999999E-2</v>
      </c>
      <c r="L4351" s="546">
        <v>-2.9399999999999999E-2</v>
      </c>
      <c r="M4351" s="546">
        <v>-1.2200000000000001E-2</v>
      </c>
    </row>
    <row r="4352" spans="10:13" x14ac:dyDescent="0.6">
      <c r="J4352" s="311">
        <v>0</v>
      </c>
      <c r="K4352" s="546">
        <v>-4.0899999999999999E-2</v>
      </c>
      <c r="L4352" s="546">
        <v>-2.9399999999999999E-2</v>
      </c>
      <c r="M4352" s="546">
        <v>-1.2200000000000001E-2</v>
      </c>
    </row>
    <row r="4353" spans="10:13" x14ac:dyDescent="0.6">
      <c r="J4353" s="311">
        <v>0</v>
      </c>
      <c r="K4353" s="546">
        <v>-4.0899999999999999E-2</v>
      </c>
      <c r="L4353" s="546">
        <v>-2.9399999999999999E-2</v>
      </c>
      <c r="M4353" s="546">
        <v>-1.2200000000000001E-2</v>
      </c>
    </row>
    <row r="4354" spans="10:13" x14ac:dyDescent="0.6">
      <c r="J4354" s="311">
        <v>0</v>
      </c>
      <c r="K4354" s="546">
        <v>-4.0899999999999999E-2</v>
      </c>
      <c r="L4354" s="546">
        <v>-2.9399999999999999E-2</v>
      </c>
      <c r="M4354" s="546">
        <v>-1.2200000000000001E-2</v>
      </c>
    </row>
    <row r="4355" spans="10:13" x14ac:dyDescent="0.6">
      <c r="J4355" s="311">
        <v>0</v>
      </c>
      <c r="K4355" s="546">
        <v>-4.0899999999999999E-2</v>
      </c>
      <c r="L4355" s="546">
        <v>-2.9399999999999999E-2</v>
      </c>
      <c r="M4355" s="546">
        <v>-1.2200000000000001E-2</v>
      </c>
    </row>
    <row r="4356" spans="10:13" x14ac:dyDescent="0.6">
      <c r="J4356" s="311">
        <v>0</v>
      </c>
      <c r="K4356" s="546">
        <v>-4.0899999999999999E-2</v>
      </c>
      <c r="L4356" s="546">
        <v>-2.9399999999999999E-2</v>
      </c>
      <c r="M4356" s="546">
        <v>-1.2200000000000001E-2</v>
      </c>
    </row>
    <row r="4357" spans="10:13" x14ac:dyDescent="0.6">
      <c r="J4357" s="311">
        <v>0</v>
      </c>
      <c r="K4357" s="546">
        <v>-4.0899999999999999E-2</v>
      </c>
      <c r="L4357" s="546">
        <v>-2.9399999999999999E-2</v>
      </c>
      <c r="M4357" s="546">
        <v>-1.2200000000000001E-2</v>
      </c>
    </row>
    <row r="4358" spans="10:13" x14ac:dyDescent="0.6">
      <c r="J4358" s="311">
        <v>0</v>
      </c>
      <c r="K4358" s="546">
        <v>-4.0899999999999999E-2</v>
      </c>
      <c r="L4358" s="546">
        <v>-2.9399999999999999E-2</v>
      </c>
      <c r="M4358" s="546">
        <v>-1.2200000000000001E-2</v>
      </c>
    </row>
    <row r="4359" spans="10:13" x14ac:dyDescent="0.6">
      <c r="J4359" s="311">
        <v>0</v>
      </c>
      <c r="K4359" s="546">
        <v>-4.0899999999999999E-2</v>
      </c>
      <c r="L4359" s="546">
        <v>-2.9399999999999999E-2</v>
      </c>
      <c r="M4359" s="546">
        <v>-1.2200000000000001E-2</v>
      </c>
    </row>
    <row r="4360" spans="10:13" x14ac:dyDescent="0.6">
      <c r="J4360" s="311">
        <v>0</v>
      </c>
      <c r="K4360" s="546">
        <v>-4.0899999999999999E-2</v>
      </c>
      <c r="L4360" s="546">
        <v>-2.9399999999999999E-2</v>
      </c>
      <c r="M4360" s="546">
        <v>-1.2200000000000001E-2</v>
      </c>
    </row>
    <row r="4361" spans="10:13" x14ac:dyDescent="0.6">
      <c r="J4361" s="311">
        <v>0</v>
      </c>
      <c r="K4361" s="546">
        <v>-4.0899999999999999E-2</v>
      </c>
      <c r="L4361" s="546">
        <v>-2.9399999999999999E-2</v>
      </c>
      <c r="M4361" s="546">
        <v>-1.2200000000000001E-2</v>
      </c>
    </row>
    <row r="4362" spans="10:13" x14ac:dyDescent="0.6">
      <c r="J4362" s="311">
        <v>0</v>
      </c>
      <c r="K4362" s="546">
        <v>-4.0899999999999999E-2</v>
      </c>
      <c r="L4362" s="546">
        <v>-2.9399999999999999E-2</v>
      </c>
      <c r="M4362" s="546">
        <v>-1.2200000000000001E-2</v>
      </c>
    </row>
    <row r="4363" spans="10:13" x14ac:dyDescent="0.6">
      <c r="J4363" s="311">
        <v>0</v>
      </c>
      <c r="K4363" s="546">
        <v>-4.0899999999999999E-2</v>
      </c>
      <c r="L4363" s="546">
        <v>-2.9399999999999999E-2</v>
      </c>
      <c r="M4363" s="546">
        <v>-1.2200000000000001E-2</v>
      </c>
    </row>
    <row r="4364" spans="10:13" x14ac:dyDescent="0.6">
      <c r="J4364" s="311">
        <v>0</v>
      </c>
      <c r="K4364" s="546">
        <v>-4.0899999999999999E-2</v>
      </c>
      <c r="L4364" s="546">
        <v>-2.9399999999999999E-2</v>
      </c>
      <c r="M4364" s="546">
        <v>-1.2200000000000001E-2</v>
      </c>
    </row>
    <row r="4365" spans="10:13" x14ac:dyDescent="0.6">
      <c r="J4365" s="311">
        <v>0</v>
      </c>
      <c r="K4365" s="546">
        <v>-4.0899999999999999E-2</v>
      </c>
      <c r="L4365" s="546">
        <v>-2.9399999999999999E-2</v>
      </c>
      <c r="M4365" s="546">
        <v>-1.2200000000000001E-2</v>
      </c>
    </row>
    <row r="4366" spans="10:13" x14ac:dyDescent="0.6">
      <c r="J4366" s="311">
        <v>0</v>
      </c>
      <c r="K4366" s="546">
        <v>-4.0899999999999999E-2</v>
      </c>
      <c r="L4366" s="546">
        <v>-2.9399999999999999E-2</v>
      </c>
      <c r="M4366" s="546">
        <v>-1.2200000000000001E-2</v>
      </c>
    </row>
    <row r="4367" spans="10:13" x14ac:dyDescent="0.6">
      <c r="J4367" s="311">
        <v>0</v>
      </c>
      <c r="K4367" s="546">
        <v>-4.0899999999999999E-2</v>
      </c>
      <c r="L4367" s="546">
        <v>-2.9399999999999999E-2</v>
      </c>
      <c r="M4367" s="546">
        <v>-1.2200000000000001E-2</v>
      </c>
    </row>
    <row r="4368" spans="10:13" x14ac:dyDescent="0.6">
      <c r="J4368" s="311">
        <v>0</v>
      </c>
      <c r="K4368" s="546">
        <v>-4.0899999999999999E-2</v>
      </c>
      <c r="L4368" s="546">
        <v>-2.9399999999999999E-2</v>
      </c>
      <c r="M4368" s="546">
        <v>-1.2200000000000001E-2</v>
      </c>
    </row>
    <row r="4369" spans="10:13" x14ac:dyDescent="0.6">
      <c r="J4369" s="311">
        <v>0</v>
      </c>
      <c r="K4369" s="546">
        <v>-4.0899999999999999E-2</v>
      </c>
      <c r="L4369" s="546">
        <v>-2.9399999999999999E-2</v>
      </c>
      <c r="M4369" s="546">
        <v>-1.2200000000000001E-2</v>
      </c>
    </row>
    <row r="4370" spans="10:13" x14ac:dyDescent="0.6">
      <c r="J4370" s="311">
        <v>0</v>
      </c>
      <c r="K4370" s="546">
        <v>-4.0899999999999999E-2</v>
      </c>
      <c r="L4370" s="546">
        <v>-2.9399999999999999E-2</v>
      </c>
      <c r="M4370" s="546">
        <v>-1.2200000000000001E-2</v>
      </c>
    </row>
    <row r="4371" spans="10:13" x14ac:dyDescent="0.6">
      <c r="J4371" s="311">
        <v>0</v>
      </c>
      <c r="K4371" s="546">
        <v>-4.0899999999999999E-2</v>
      </c>
      <c r="L4371" s="546">
        <v>-2.9399999999999999E-2</v>
      </c>
      <c r="M4371" s="546">
        <v>-1.2200000000000001E-2</v>
      </c>
    </row>
    <row r="4372" spans="10:13" x14ac:dyDescent="0.6">
      <c r="J4372" s="311">
        <v>0</v>
      </c>
      <c r="K4372" s="546">
        <v>-4.0899999999999999E-2</v>
      </c>
      <c r="L4372" s="546">
        <v>-2.9399999999999999E-2</v>
      </c>
      <c r="M4372" s="546">
        <v>-1.2200000000000001E-2</v>
      </c>
    </row>
    <row r="4373" spans="10:13" x14ac:dyDescent="0.6">
      <c r="J4373" s="311">
        <v>0</v>
      </c>
      <c r="K4373" s="546">
        <v>-4.0899999999999999E-2</v>
      </c>
      <c r="L4373" s="546">
        <v>-2.9399999999999999E-2</v>
      </c>
      <c r="M4373" s="546">
        <v>-1.2200000000000001E-2</v>
      </c>
    </row>
    <row r="4374" spans="10:13" x14ac:dyDescent="0.6">
      <c r="J4374" s="311">
        <v>0</v>
      </c>
      <c r="K4374" s="546">
        <v>-4.0899999999999999E-2</v>
      </c>
      <c r="L4374" s="546">
        <v>-2.9399999999999999E-2</v>
      </c>
      <c r="M4374" s="546">
        <v>-1.2200000000000001E-2</v>
      </c>
    </row>
    <row r="4375" spans="10:13" x14ac:dyDescent="0.6">
      <c r="J4375" s="311">
        <v>0</v>
      </c>
      <c r="K4375" s="546">
        <v>-4.0899999999999999E-2</v>
      </c>
      <c r="L4375" s="546">
        <v>-2.9399999999999999E-2</v>
      </c>
      <c r="M4375" s="546">
        <v>-1.2200000000000001E-2</v>
      </c>
    </row>
    <row r="4376" spans="10:13" x14ac:dyDescent="0.6">
      <c r="J4376" s="311">
        <v>0</v>
      </c>
      <c r="K4376" s="546">
        <v>-4.0899999999999999E-2</v>
      </c>
      <c r="L4376" s="546">
        <v>-2.9399999999999999E-2</v>
      </c>
      <c r="M4376" s="546">
        <v>-1.2200000000000001E-2</v>
      </c>
    </row>
    <row r="4377" spans="10:13" x14ac:dyDescent="0.6">
      <c r="J4377" s="311">
        <v>0</v>
      </c>
      <c r="K4377" s="546">
        <v>-4.0899999999999999E-2</v>
      </c>
      <c r="L4377" s="546">
        <v>-2.9399999999999999E-2</v>
      </c>
      <c r="M4377" s="546">
        <v>-1.2200000000000001E-2</v>
      </c>
    </row>
    <row r="4378" spans="10:13" x14ac:dyDescent="0.6">
      <c r="J4378" s="311">
        <v>0</v>
      </c>
      <c r="K4378" s="546">
        <v>-4.0899999999999999E-2</v>
      </c>
      <c r="L4378" s="546">
        <v>-2.9399999999999999E-2</v>
      </c>
      <c r="M4378" s="546">
        <v>-1.2200000000000001E-2</v>
      </c>
    </row>
    <row r="4379" spans="10:13" x14ac:dyDescent="0.6">
      <c r="J4379" s="311">
        <v>0</v>
      </c>
      <c r="K4379" s="546">
        <v>-4.0899999999999999E-2</v>
      </c>
      <c r="L4379" s="546">
        <v>-2.9399999999999999E-2</v>
      </c>
      <c r="M4379" s="546">
        <v>-1.2200000000000001E-2</v>
      </c>
    </row>
    <row r="4380" spans="10:13" x14ac:dyDescent="0.6">
      <c r="J4380" s="311">
        <v>0</v>
      </c>
      <c r="K4380" s="546">
        <v>-4.0899999999999999E-2</v>
      </c>
      <c r="L4380" s="546">
        <v>-2.9399999999999999E-2</v>
      </c>
      <c r="M4380" s="546">
        <v>-1.2200000000000001E-2</v>
      </c>
    </row>
    <row r="4381" spans="10:13" x14ac:dyDescent="0.6">
      <c r="J4381" s="311">
        <v>0</v>
      </c>
      <c r="K4381" s="546">
        <v>-4.0899999999999999E-2</v>
      </c>
      <c r="L4381" s="546">
        <v>-2.9399999999999999E-2</v>
      </c>
      <c r="M4381" s="546">
        <v>-1.2200000000000001E-2</v>
      </c>
    </row>
    <row r="4382" spans="10:13" x14ac:dyDescent="0.6">
      <c r="J4382" s="311">
        <v>0</v>
      </c>
      <c r="K4382" s="546">
        <v>-4.0899999999999999E-2</v>
      </c>
      <c r="L4382" s="546">
        <v>-2.9399999999999999E-2</v>
      </c>
      <c r="M4382" s="546">
        <v>-1.2200000000000001E-2</v>
      </c>
    </row>
    <row r="4383" spans="10:13" x14ac:dyDescent="0.6">
      <c r="J4383" s="311">
        <v>0</v>
      </c>
      <c r="K4383" s="546">
        <v>-4.0899999999999999E-2</v>
      </c>
      <c r="L4383" s="546">
        <v>-2.9399999999999999E-2</v>
      </c>
      <c r="M4383" s="546">
        <v>-1.2200000000000001E-2</v>
      </c>
    </row>
    <row r="4384" spans="10:13" x14ac:dyDescent="0.6">
      <c r="J4384" s="311">
        <v>0</v>
      </c>
      <c r="K4384" s="546">
        <v>-4.0899999999999999E-2</v>
      </c>
      <c r="L4384" s="546">
        <v>-2.9399999999999999E-2</v>
      </c>
      <c r="M4384" s="546">
        <v>-1.2200000000000001E-2</v>
      </c>
    </row>
    <row r="4385" spans="10:13" x14ac:dyDescent="0.6">
      <c r="J4385" s="311">
        <v>0</v>
      </c>
      <c r="K4385" s="546">
        <v>-4.0899999999999999E-2</v>
      </c>
      <c r="L4385" s="546">
        <v>-2.9399999999999999E-2</v>
      </c>
      <c r="M4385" s="546">
        <v>-1.2200000000000001E-2</v>
      </c>
    </row>
    <row r="4386" spans="10:13" x14ac:dyDescent="0.6">
      <c r="J4386" s="311">
        <v>0</v>
      </c>
      <c r="K4386" s="546">
        <v>-4.0899999999999999E-2</v>
      </c>
      <c r="L4386" s="546">
        <v>-2.9399999999999999E-2</v>
      </c>
      <c r="M4386" s="546">
        <v>-1.2200000000000001E-2</v>
      </c>
    </row>
    <row r="4387" spans="10:13" x14ac:dyDescent="0.6">
      <c r="J4387" s="311">
        <v>0</v>
      </c>
      <c r="K4387" s="546">
        <v>-4.0899999999999999E-2</v>
      </c>
      <c r="L4387" s="546">
        <v>-2.9399999999999999E-2</v>
      </c>
      <c r="M4387" s="546">
        <v>-1.2200000000000001E-2</v>
      </c>
    </row>
    <row r="4388" spans="10:13" x14ac:dyDescent="0.6">
      <c r="J4388" s="311">
        <v>0</v>
      </c>
      <c r="K4388" s="546">
        <v>-4.0899999999999999E-2</v>
      </c>
      <c r="L4388" s="546">
        <v>-2.9399999999999999E-2</v>
      </c>
      <c r="M4388" s="546">
        <v>-1.2200000000000001E-2</v>
      </c>
    </row>
    <row r="4389" spans="10:13" x14ac:dyDescent="0.6">
      <c r="J4389" s="311">
        <v>0</v>
      </c>
      <c r="K4389" s="546">
        <v>-4.0899999999999999E-2</v>
      </c>
      <c r="L4389" s="546">
        <v>-2.9399999999999999E-2</v>
      </c>
      <c r="M4389" s="546">
        <v>-1.2200000000000001E-2</v>
      </c>
    </row>
    <row r="4390" spans="10:13" x14ac:dyDescent="0.6">
      <c r="J4390" s="311">
        <v>0</v>
      </c>
      <c r="K4390" s="546">
        <v>-4.0899999999999999E-2</v>
      </c>
      <c r="L4390" s="546">
        <v>-2.9399999999999999E-2</v>
      </c>
      <c r="M4390" s="546">
        <v>-1.2200000000000001E-2</v>
      </c>
    </row>
    <row r="4391" spans="10:13" x14ac:dyDescent="0.6">
      <c r="J4391" s="311">
        <v>0</v>
      </c>
      <c r="K4391" s="546">
        <v>-4.0899999999999999E-2</v>
      </c>
      <c r="L4391" s="546">
        <v>-2.9399999999999999E-2</v>
      </c>
      <c r="M4391" s="546">
        <v>-1.2200000000000001E-2</v>
      </c>
    </row>
    <row r="4392" spans="10:13" x14ac:dyDescent="0.6">
      <c r="J4392" s="311">
        <v>0</v>
      </c>
      <c r="K4392" s="546">
        <v>-4.0899999999999999E-2</v>
      </c>
      <c r="L4392" s="546">
        <v>-2.9399999999999999E-2</v>
      </c>
      <c r="M4392" s="546">
        <v>-1.2200000000000001E-2</v>
      </c>
    </row>
    <row r="4393" spans="10:13" x14ac:dyDescent="0.6">
      <c r="J4393" s="311">
        <v>0</v>
      </c>
      <c r="K4393" s="546">
        <v>-4.0899999999999999E-2</v>
      </c>
      <c r="L4393" s="546">
        <v>-2.9399999999999999E-2</v>
      </c>
      <c r="M4393" s="546">
        <v>-1.2200000000000001E-2</v>
      </c>
    </row>
    <row r="4394" spans="10:13" x14ac:dyDescent="0.6">
      <c r="J4394" s="311">
        <v>0</v>
      </c>
      <c r="K4394" s="546">
        <v>-4.0899999999999999E-2</v>
      </c>
      <c r="L4394" s="546">
        <v>-2.9399999999999999E-2</v>
      </c>
      <c r="M4394" s="546">
        <v>-1.2200000000000001E-2</v>
      </c>
    </row>
    <row r="4395" spans="10:13" x14ac:dyDescent="0.6">
      <c r="J4395" s="311">
        <v>0</v>
      </c>
      <c r="K4395" s="546">
        <v>-4.0899999999999999E-2</v>
      </c>
      <c r="L4395" s="546">
        <v>-2.9399999999999999E-2</v>
      </c>
      <c r="M4395" s="546">
        <v>-1.2200000000000001E-2</v>
      </c>
    </row>
    <row r="4396" spans="10:13" x14ac:dyDescent="0.6">
      <c r="J4396" s="311">
        <v>0</v>
      </c>
      <c r="K4396" s="546">
        <v>-4.0899999999999999E-2</v>
      </c>
      <c r="L4396" s="546">
        <v>-2.9399999999999999E-2</v>
      </c>
      <c r="M4396" s="546">
        <v>-1.2200000000000001E-2</v>
      </c>
    </row>
    <row r="4397" spans="10:13" x14ac:dyDescent="0.6">
      <c r="J4397" s="311">
        <v>0</v>
      </c>
      <c r="K4397" s="546">
        <v>-4.0899999999999999E-2</v>
      </c>
      <c r="L4397" s="546">
        <v>-2.9399999999999999E-2</v>
      </c>
      <c r="M4397" s="546">
        <v>-1.2200000000000001E-2</v>
      </c>
    </row>
    <row r="4398" spans="10:13" x14ac:dyDescent="0.6">
      <c r="J4398" s="311">
        <v>0</v>
      </c>
      <c r="K4398" s="546">
        <v>-4.0899999999999999E-2</v>
      </c>
      <c r="L4398" s="546">
        <v>-2.9399999999999999E-2</v>
      </c>
      <c r="M4398" s="546">
        <v>-1.2200000000000001E-2</v>
      </c>
    </row>
    <row r="4399" spans="10:13" x14ac:dyDescent="0.6">
      <c r="J4399" s="311">
        <v>0</v>
      </c>
      <c r="K4399" s="546">
        <v>-4.0899999999999999E-2</v>
      </c>
      <c r="L4399" s="546">
        <v>-2.9399999999999999E-2</v>
      </c>
      <c r="M4399" s="546">
        <v>-1.2200000000000001E-2</v>
      </c>
    </row>
    <row r="4400" spans="10:13" x14ac:dyDescent="0.6">
      <c r="J4400" s="311">
        <v>0</v>
      </c>
      <c r="K4400" s="546">
        <v>-4.0899999999999999E-2</v>
      </c>
      <c r="L4400" s="546">
        <v>-2.9399999999999999E-2</v>
      </c>
      <c r="M4400" s="546">
        <v>-1.2200000000000001E-2</v>
      </c>
    </row>
    <row r="4401" spans="10:13" x14ac:dyDescent="0.6">
      <c r="J4401" s="311">
        <v>0</v>
      </c>
      <c r="K4401" s="546">
        <v>-4.0899999999999999E-2</v>
      </c>
      <c r="L4401" s="546">
        <v>-2.9399999999999999E-2</v>
      </c>
      <c r="M4401" s="546">
        <v>-1.2200000000000001E-2</v>
      </c>
    </row>
    <row r="4402" spans="10:13" x14ac:dyDescent="0.6">
      <c r="J4402" s="311">
        <v>0</v>
      </c>
      <c r="K4402" s="546">
        <v>-4.0899999999999999E-2</v>
      </c>
      <c r="L4402" s="546">
        <v>-2.9399999999999999E-2</v>
      </c>
      <c r="M4402" s="546">
        <v>-1.2200000000000001E-2</v>
      </c>
    </row>
    <row r="4403" spans="10:13" x14ac:dyDescent="0.6">
      <c r="J4403" s="311">
        <v>0</v>
      </c>
      <c r="K4403" s="546">
        <v>-4.0899999999999999E-2</v>
      </c>
      <c r="L4403" s="546">
        <v>-2.9399999999999999E-2</v>
      </c>
      <c r="M4403" s="546">
        <v>-1.2200000000000001E-2</v>
      </c>
    </row>
    <row r="4404" spans="10:13" x14ac:dyDescent="0.6">
      <c r="J4404" s="311">
        <v>0</v>
      </c>
      <c r="K4404" s="546">
        <v>-4.0899999999999999E-2</v>
      </c>
      <c r="L4404" s="546">
        <v>-2.9399999999999999E-2</v>
      </c>
      <c r="M4404" s="546">
        <v>-1.2200000000000001E-2</v>
      </c>
    </row>
    <row r="4405" spans="10:13" x14ac:dyDescent="0.6">
      <c r="J4405" s="311">
        <v>0</v>
      </c>
      <c r="K4405" s="546">
        <v>-4.0899999999999999E-2</v>
      </c>
      <c r="L4405" s="546">
        <v>-2.9399999999999999E-2</v>
      </c>
      <c r="M4405" s="546">
        <v>-1.2200000000000001E-2</v>
      </c>
    </row>
    <row r="4406" spans="10:13" x14ac:dyDescent="0.6">
      <c r="J4406" s="311">
        <v>0</v>
      </c>
      <c r="K4406" s="546">
        <v>-4.0899999999999999E-2</v>
      </c>
      <c r="L4406" s="546">
        <v>-2.9399999999999999E-2</v>
      </c>
      <c r="M4406" s="546">
        <v>-1.2200000000000001E-2</v>
      </c>
    </row>
    <row r="4407" spans="10:13" x14ac:dyDescent="0.6">
      <c r="J4407" s="311">
        <v>0</v>
      </c>
      <c r="K4407" s="546">
        <v>-4.0899999999999999E-2</v>
      </c>
      <c r="L4407" s="546">
        <v>-2.9399999999999999E-2</v>
      </c>
      <c r="M4407" s="546">
        <v>-1.2200000000000001E-2</v>
      </c>
    </row>
    <row r="4408" spans="10:13" x14ac:dyDescent="0.6">
      <c r="J4408" s="311">
        <v>0</v>
      </c>
      <c r="K4408" s="546">
        <v>-4.0899999999999999E-2</v>
      </c>
      <c r="L4408" s="546">
        <v>-2.9399999999999999E-2</v>
      </c>
      <c r="M4408" s="546">
        <v>-1.2200000000000001E-2</v>
      </c>
    </row>
    <row r="4409" spans="10:13" x14ac:dyDescent="0.6">
      <c r="J4409" s="311">
        <v>0</v>
      </c>
      <c r="K4409" s="546">
        <v>-4.0899999999999999E-2</v>
      </c>
      <c r="L4409" s="546">
        <v>-2.9399999999999999E-2</v>
      </c>
      <c r="M4409" s="546">
        <v>-1.2200000000000001E-2</v>
      </c>
    </row>
    <row r="4410" spans="10:13" x14ac:dyDescent="0.6">
      <c r="J4410" s="311">
        <v>0</v>
      </c>
      <c r="K4410" s="546">
        <v>-4.0899999999999999E-2</v>
      </c>
      <c r="L4410" s="546">
        <v>-2.9399999999999999E-2</v>
      </c>
      <c r="M4410" s="546">
        <v>-1.2200000000000001E-2</v>
      </c>
    </row>
    <row r="4411" spans="10:13" x14ac:dyDescent="0.6">
      <c r="J4411" s="311">
        <v>0</v>
      </c>
      <c r="K4411" s="546">
        <v>-4.0899999999999999E-2</v>
      </c>
      <c r="L4411" s="546">
        <v>-2.9399999999999999E-2</v>
      </c>
      <c r="M4411" s="546">
        <v>-1.2200000000000001E-2</v>
      </c>
    </row>
    <row r="4412" spans="10:13" x14ac:dyDescent="0.6">
      <c r="J4412" s="311">
        <v>0</v>
      </c>
      <c r="K4412" s="546">
        <v>-4.0899999999999999E-2</v>
      </c>
      <c r="L4412" s="546">
        <v>-2.9399999999999999E-2</v>
      </c>
      <c r="M4412" s="546">
        <v>-1.2200000000000001E-2</v>
      </c>
    </row>
    <row r="4413" spans="10:13" x14ac:dyDescent="0.6">
      <c r="J4413" s="311">
        <v>0</v>
      </c>
      <c r="K4413" s="546">
        <v>-4.0899999999999999E-2</v>
      </c>
      <c r="L4413" s="546">
        <v>-2.9399999999999999E-2</v>
      </c>
      <c r="M4413" s="546">
        <v>-1.2200000000000001E-2</v>
      </c>
    </row>
    <row r="4414" spans="10:13" x14ac:dyDescent="0.6">
      <c r="J4414" s="311">
        <v>0</v>
      </c>
      <c r="K4414" s="546">
        <v>-4.0899999999999999E-2</v>
      </c>
      <c r="L4414" s="546">
        <v>-2.9399999999999999E-2</v>
      </c>
      <c r="M4414" s="546">
        <v>-1.2200000000000001E-2</v>
      </c>
    </row>
    <row r="4415" spans="10:13" x14ac:dyDescent="0.6">
      <c r="J4415" s="311">
        <v>0</v>
      </c>
      <c r="K4415" s="546">
        <v>-4.0899999999999999E-2</v>
      </c>
      <c r="L4415" s="546">
        <v>-2.9399999999999999E-2</v>
      </c>
      <c r="M4415" s="546">
        <v>-1.2200000000000001E-2</v>
      </c>
    </row>
    <row r="4416" spans="10:13" x14ac:dyDescent="0.6">
      <c r="J4416" s="311">
        <v>0</v>
      </c>
      <c r="K4416" s="546">
        <v>-4.0899999999999999E-2</v>
      </c>
      <c r="L4416" s="546">
        <v>-2.9399999999999999E-2</v>
      </c>
      <c r="M4416" s="546">
        <v>-1.2200000000000001E-2</v>
      </c>
    </row>
    <row r="4417" spans="10:13" x14ac:dyDescent="0.6">
      <c r="J4417" s="311">
        <v>0</v>
      </c>
      <c r="K4417" s="546">
        <v>-4.0899999999999999E-2</v>
      </c>
      <c r="L4417" s="546">
        <v>-2.9399999999999999E-2</v>
      </c>
      <c r="M4417" s="546">
        <v>-1.2200000000000001E-2</v>
      </c>
    </row>
    <row r="4418" spans="10:13" x14ac:dyDescent="0.6">
      <c r="J4418" s="311">
        <v>0</v>
      </c>
      <c r="K4418" s="546">
        <v>-4.0899999999999999E-2</v>
      </c>
      <c r="L4418" s="546">
        <v>-2.9399999999999999E-2</v>
      </c>
      <c r="M4418" s="546">
        <v>-1.2200000000000001E-2</v>
      </c>
    </row>
    <row r="4419" spans="10:13" x14ac:dyDescent="0.6">
      <c r="J4419" s="311">
        <v>0</v>
      </c>
      <c r="K4419" s="546">
        <v>-4.0899999999999999E-2</v>
      </c>
      <c r="L4419" s="546">
        <v>-2.9399999999999999E-2</v>
      </c>
      <c r="M4419" s="546">
        <v>-1.2200000000000001E-2</v>
      </c>
    </row>
    <row r="4420" spans="10:13" x14ac:dyDescent="0.6">
      <c r="J4420" s="311">
        <v>0</v>
      </c>
      <c r="K4420" s="546">
        <v>-4.0899999999999999E-2</v>
      </c>
      <c r="L4420" s="546">
        <v>-2.9399999999999999E-2</v>
      </c>
      <c r="M4420" s="546">
        <v>-1.2200000000000001E-2</v>
      </c>
    </row>
    <row r="4421" spans="10:13" x14ac:dyDescent="0.6">
      <c r="J4421" s="311">
        <v>0</v>
      </c>
      <c r="K4421" s="546">
        <v>-4.0899999999999999E-2</v>
      </c>
      <c r="L4421" s="546">
        <v>-2.9399999999999999E-2</v>
      </c>
      <c r="M4421" s="546">
        <v>-1.2200000000000001E-2</v>
      </c>
    </row>
    <row r="4422" spans="10:13" x14ac:dyDescent="0.6">
      <c r="J4422" s="311">
        <v>0</v>
      </c>
      <c r="K4422" s="546">
        <v>-4.0899999999999999E-2</v>
      </c>
      <c r="L4422" s="546">
        <v>-2.9399999999999999E-2</v>
      </c>
      <c r="M4422" s="546">
        <v>-1.2200000000000001E-2</v>
      </c>
    </row>
    <row r="4423" spans="10:13" x14ac:dyDescent="0.6">
      <c r="J4423" s="311">
        <v>0</v>
      </c>
      <c r="K4423" s="546">
        <v>-4.0899999999999999E-2</v>
      </c>
      <c r="L4423" s="546">
        <v>-2.9399999999999999E-2</v>
      </c>
      <c r="M4423" s="546">
        <v>-1.2200000000000001E-2</v>
      </c>
    </row>
    <row r="4424" spans="10:13" x14ac:dyDescent="0.6">
      <c r="J4424" s="311">
        <v>0</v>
      </c>
      <c r="K4424" s="546">
        <v>-4.0899999999999999E-2</v>
      </c>
      <c r="L4424" s="546">
        <v>-2.9399999999999999E-2</v>
      </c>
      <c r="M4424" s="546">
        <v>-1.2200000000000001E-2</v>
      </c>
    </row>
    <row r="4425" spans="10:13" x14ac:dyDescent="0.6">
      <c r="J4425" s="311">
        <v>0</v>
      </c>
      <c r="K4425" s="546">
        <v>-4.0899999999999999E-2</v>
      </c>
      <c r="L4425" s="546">
        <v>-2.9399999999999999E-2</v>
      </c>
      <c r="M4425" s="546">
        <v>-1.2200000000000001E-2</v>
      </c>
    </row>
    <row r="4426" spans="10:13" x14ac:dyDescent="0.6">
      <c r="J4426" s="311">
        <v>0</v>
      </c>
      <c r="K4426" s="546">
        <v>-4.0899999999999999E-2</v>
      </c>
      <c r="L4426" s="546">
        <v>-2.9399999999999999E-2</v>
      </c>
      <c r="M4426" s="546">
        <v>-1.2200000000000001E-2</v>
      </c>
    </row>
    <row r="4427" spans="10:13" x14ac:dyDescent="0.6">
      <c r="J4427" s="311">
        <v>0</v>
      </c>
      <c r="K4427" s="546">
        <v>-4.0899999999999999E-2</v>
      </c>
      <c r="L4427" s="546">
        <v>-2.9399999999999999E-2</v>
      </c>
      <c r="M4427" s="546">
        <v>-1.2200000000000001E-2</v>
      </c>
    </row>
    <row r="4428" spans="10:13" x14ac:dyDescent="0.6">
      <c r="J4428" s="311">
        <v>0</v>
      </c>
      <c r="K4428" s="546">
        <v>-4.0899999999999999E-2</v>
      </c>
      <c r="L4428" s="546">
        <v>-2.9399999999999999E-2</v>
      </c>
      <c r="M4428" s="546">
        <v>-1.2200000000000001E-2</v>
      </c>
    </row>
    <row r="4429" spans="10:13" x14ac:dyDescent="0.6">
      <c r="J4429" s="311">
        <v>0</v>
      </c>
      <c r="K4429" s="546">
        <v>-4.0899999999999999E-2</v>
      </c>
      <c r="L4429" s="546">
        <v>-2.9399999999999999E-2</v>
      </c>
      <c r="M4429" s="546">
        <v>-1.2200000000000001E-2</v>
      </c>
    </row>
    <row r="4430" spans="10:13" x14ac:dyDescent="0.6">
      <c r="J4430" s="311">
        <v>0</v>
      </c>
      <c r="K4430" s="546">
        <v>-4.0899999999999999E-2</v>
      </c>
      <c r="L4430" s="546">
        <v>-2.9399999999999999E-2</v>
      </c>
      <c r="M4430" s="546">
        <v>-1.2200000000000001E-2</v>
      </c>
    </row>
    <row r="4431" spans="10:13" x14ac:dyDescent="0.6">
      <c r="J4431" s="311">
        <v>0</v>
      </c>
      <c r="K4431" s="546">
        <v>-4.0899999999999999E-2</v>
      </c>
      <c r="L4431" s="546">
        <v>-2.9399999999999999E-2</v>
      </c>
      <c r="M4431" s="546">
        <v>-1.2200000000000001E-2</v>
      </c>
    </row>
    <row r="4432" spans="10:13" x14ac:dyDescent="0.6">
      <c r="J4432" s="311">
        <v>0</v>
      </c>
      <c r="K4432" s="546">
        <v>-4.0899999999999999E-2</v>
      </c>
      <c r="L4432" s="546">
        <v>-2.9399999999999999E-2</v>
      </c>
      <c r="M4432" s="546">
        <v>-1.2200000000000001E-2</v>
      </c>
    </row>
    <row r="4433" spans="10:13" x14ac:dyDescent="0.6">
      <c r="J4433" s="311">
        <v>0</v>
      </c>
      <c r="K4433" s="546">
        <v>-4.0899999999999999E-2</v>
      </c>
      <c r="L4433" s="546">
        <v>-2.9399999999999999E-2</v>
      </c>
      <c r="M4433" s="546">
        <v>-1.2200000000000001E-2</v>
      </c>
    </row>
    <row r="4434" spans="10:13" x14ac:dyDescent="0.6">
      <c r="J4434" s="311">
        <v>0</v>
      </c>
      <c r="K4434" s="546">
        <v>-4.0899999999999999E-2</v>
      </c>
      <c r="L4434" s="546">
        <v>-2.9399999999999999E-2</v>
      </c>
      <c r="M4434" s="546">
        <v>-1.2200000000000001E-2</v>
      </c>
    </row>
    <row r="4435" spans="10:13" x14ac:dyDescent="0.6">
      <c r="J4435" s="311">
        <v>0</v>
      </c>
      <c r="K4435" s="546">
        <v>-4.0899999999999999E-2</v>
      </c>
      <c r="L4435" s="546">
        <v>-2.9399999999999999E-2</v>
      </c>
      <c r="M4435" s="546">
        <v>-1.2200000000000001E-2</v>
      </c>
    </row>
    <row r="4436" spans="10:13" x14ac:dyDescent="0.6">
      <c r="J4436" s="311">
        <v>0</v>
      </c>
      <c r="K4436" s="546">
        <v>-4.0899999999999999E-2</v>
      </c>
      <c r="L4436" s="546">
        <v>-2.9399999999999999E-2</v>
      </c>
      <c r="M4436" s="546">
        <v>-1.2200000000000001E-2</v>
      </c>
    </row>
    <row r="4437" spans="10:13" x14ac:dyDescent="0.6">
      <c r="J4437" s="311">
        <v>0</v>
      </c>
      <c r="K4437" s="546">
        <v>-4.0899999999999999E-2</v>
      </c>
      <c r="L4437" s="546">
        <v>-2.9399999999999999E-2</v>
      </c>
      <c r="M4437" s="546">
        <v>-1.2200000000000001E-2</v>
      </c>
    </row>
    <row r="4438" spans="10:13" x14ac:dyDescent="0.6">
      <c r="J4438" s="311">
        <v>0</v>
      </c>
      <c r="K4438" s="546">
        <v>-4.0899999999999999E-2</v>
      </c>
      <c r="L4438" s="546">
        <v>-2.9399999999999999E-2</v>
      </c>
      <c r="M4438" s="546">
        <v>-1.2200000000000001E-2</v>
      </c>
    </row>
    <row r="4439" spans="10:13" x14ac:dyDescent="0.6">
      <c r="J4439" s="311">
        <v>0</v>
      </c>
      <c r="K4439" s="546">
        <v>-4.0899999999999999E-2</v>
      </c>
      <c r="L4439" s="546">
        <v>-2.9399999999999999E-2</v>
      </c>
      <c r="M4439" s="546">
        <v>-1.2200000000000001E-2</v>
      </c>
    </row>
    <row r="4440" spans="10:13" x14ac:dyDescent="0.6">
      <c r="J4440" s="311">
        <v>0</v>
      </c>
      <c r="K4440" s="546">
        <v>-4.0899999999999999E-2</v>
      </c>
      <c r="L4440" s="546">
        <v>-2.9399999999999999E-2</v>
      </c>
      <c r="M4440" s="546">
        <v>-1.2200000000000001E-2</v>
      </c>
    </row>
    <row r="4441" spans="10:13" x14ac:dyDescent="0.6">
      <c r="J4441" s="311">
        <v>0</v>
      </c>
      <c r="K4441" s="546">
        <v>-4.0899999999999999E-2</v>
      </c>
      <c r="L4441" s="546">
        <v>-2.9399999999999999E-2</v>
      </c>
      <c r="M4441" s="546">
        <v>-1.2200000000000001E-2</v>
      </c>
    </row>
    <row r="4442" spans="10:13" x14ac:dyDescent="0.6">
      <c r="J4442" s="311">
        <v>0</v>
      </c>
      <c r="K4442" s="546">
        <v>-4.0899999999999999E-2</v>
      </c>
      <c r="L4442" s="546">
        <v>-2.9399999999999999E-2</v>
      </c>
      <c r="M4442" s="546">
        <v>-1.2200000000000001E-2</v>
      </c>
    </row>
    <row r="4443" spans="10:13" x14ac:dyDescent="0.6">
      <c r="J4443" s="311">
        <v>0</v>
      </c>
      <c r="K4443" s="546">
        <v>-4.0899999999999999E-2</v>
      </c>
      <c r="L4443" s="546">
        <v>-2.9399999999999999E-2</v>
      </c>
      <c r="M4443" s="546">
        <v>-1.2200000000000001E-2</v>
      </c>
    </row>
    <row r="4444" spans="10:13" x14ac:dyDescent="0.6">
      <c r="J4444" s="311">
        <v>0</v>
      </c>
      <c r="K4444" s="546">
        <v>-4.0899999999999999E-2</v>
      </c>
      <c r="L4444" s="546">
        <v>-2.9399999999999999E-2</v>
      </c>
      <c r="M4444" s="546">
        <v>-1.2200000000000001E-2</v>
      </c>
    </row>
    <row r="4445" spans="10:13" x14ac:dyDescent="0.6">
      <c r="J4445" s="311">
        <v>0</v>
      </c>
      <c r="K4445" s="546">
        <v>-4.0899999999999999E-2</v>
      </c>
      <c r="L4445" s="546">
        <v>-2.9399999999999999E-2</v>
      </c>
      <c r="M4445" s="546">
        <v>-1.2200000000000001E-2</v>
      </c>
    </row>
    <row r="4446" spans="10:13" x14ac:dyDescent="0.6">
      <c r="J4446" s="311">
        <v>0</v>
      </c>
      <c r="K4446" s="546">
        <v>-4.0899999999999999E-2</v>
      </c>
      <c r="L4446" s="546">
        <v>-2.9399999999999999E-2</v>
      </c>
      <c r="M4446" s="546">
        <v>-1.2200000000000001E-2</v>
      </c>
    </row>
    <row r="4447" spans="10:13" x14ac:dyDescent="0.6">
      <c r="J4447" s="311">
        <v>0</v>
      </c>
      <c r="K4447" s="546">
        <v>-4.0899999999999999E-2</v>
      </c>
      <c r="L4447" s="546">
        <v>-2.9399999999999999E-2</v>
      </c>
      <c r="M4447" s="546">
        <v>-1.2200000000000001E-2</v>
      </c>
    </row>
    <row r="4448" spans="10:13" x14ac:dyDescent="0.6">
      <c r="J4448" s="311">
        <v>0</v>
      </c>
      <c r="K4448" s="546">
        <v>-4.0899999999999999E-2</v>
      </c>
      <c r="L4448" s="546">
        <v>-2.9399999999999999E-2</v>
      </c>
      <c r="M4448" s="546">
        <v>-1.2200000000000001E-2</v>
      </c>
    </row>
    <row r="4449" spans="10:13" x14ac:dyDescent="0.6">
      <c r="J4449" s="311">
        <v>0</v>
      </c>
      <c r="K4449" s="546">
        <v>-4.0899999999999999E-2</v>
      </c>
      <c r="L4449" s="546">
        <v>-2.9399999999999999E-2</v>
      </c>
      <c r="M4449" s="546">
        <v>-1.2200000000000001E-2</v>
      </c>
    </row>
    <row r="4450" spans="10:13" x14ac:dyDescent="0.6">
      <c r="J4450" s="311">
        <v>0</v>
      </c>
      <c r="K4450" s="546">
        <v>-4.0899999999999999E-2</v>
      </c>
      <c r="L4450" s="546">
        <v>-2.9399999999999999E-2</v>
      </c>
      <c r="M4450" s="546">
        <v>-1.2200000000000001E-2</v>
      </c>
    </row>
    <row r="4451" spans="10:13" x14ac:dyDescent="0.6">
      <c r="J4451" s="311">
        <v>0</v>
      </c>
      <c r="K4451" s="546">
        <v>-4.0899999999999999E-2</v>
      </c>
      <c r="L4451" s="546">
        <v>-2.9399999999999999E-2</v>
      </c>
      <c r="M4451" s="546">
        <v>-1.2200000000000001E-2</v>
      </c>
    </row>
    <row r="4452" spans="10:13" x14ac:dyDescent="0.6">
      <c r="J4452" s="311">
        <v>0</v>
      </c>
      <c r="K4452" s="546">
        <v>-4.0899999999999999E-2</v>
      </c>
      <c r="L4452" s="546">
        <v>-2.9399999999999999E-2</v>
      </c>
      <c r="M4452" s="546">
        <v>-1.2200000000000001E-2</v>
      </c>
    </row>
    <row r="4453" spans="10:13" x14ac:dyDescent="0.6">
      <c r="J4453" s="311">
        <v>0</v>
      </c>
      <c r="K4453" s="546">
        <v>-4.0899999999999999E-2</v>
      </c>
      <c r="L4453" s="546">
        <v>-2.9399999999999999E-2</v>
      </c>
      <c r="M4453" s="546">
        <v>-1.2200000000000001E-2</v>
      </c>
    </row>
    <row r="4454" spans="10:13" x14ac:dyDescent="0.6">
      <c r="J4454" s="311">
        <v>0</v>
      </c>
      <c r="K4454" s="546">
        <v>-4.0899999999999999E-2</v>
      </c>
      <c r="L4454" s="546">
        <v>-2.9399999999999999E-2</v>
      </c>
      <c r="M4454" s="546">
        <v>-1.2200000000000001E-2</v>
      </c>
    </row>
    <row r="4455" spans="10:13" x14ac:dyDescent="0.6">
      <c r="J4455" s="311">
        <v>0</v>
      </c>
      <c r="K4455" s="546">
        <v>-4.0899999999999999E-2</v>
      </c>
      <c r="L4455" s="546">
        <v>-2.9399999999999999E-2</v>
      </c>
      <c r="M4455" s="546">
        <v>-1.2200000000000001E-2</v>
      </c>
    </row>
    <row r="4456" spans="10:13" x14ac:dyDescent="0.6">
      <c r="J4456" s="311">
        <v>0</v>
      </c>
      <c r="K4456" s="546">
        <v>-4.0899999999999999E-2</v>
      </c>
      <c r="L4456" s="546">
        <v>-2.9399999999999999E-2</v>
      </c>
      <c r="M4456" s="546">
        <v>-1.2200000000000001E-2</v>
      </c>
    </row>
    <row r="4457" spans="10:13" x14ac:dyDescent="0.6">
      <c r="J4457" s="311">
        <v>0</v>
      </c>
      <c r="K4457" s="546">
        <v>-4.0899999999999999E-2</v>
      </c>
      <c r="L4457" s="546">
        <v>-2.9399999999999999E-2</v>
      </c>
      <c r="M4457" s="546">
        <v>-1.2200000000000001E-2</v>
      </c>
    </row>
    <row r="4458" spans="10:13" x14ac:dyDescent="0.6">
      <c r="J4458" s="311">
        <v>0</v>
      </c>
      <c r="K4458" s="546">
        <v>-4.0899999999999999E-2</v>
      </c>
      <c r="L4458" s="546">
        <v>-2.9399999999999999E-2</v>
      </c>
      <c r="M4458" s="546">
        <v>-1.2200000000000001E-2</v>
      </c>
    </row>
    <row r="4459" spans="10:13" x14ac:dyDescent="0.6">
      <c r="J4459" s="311">
        <v>0</v>
      </c>
      <c r="K4459" s="546">
        <v>-4.0899999999999999E-2</v>
      </c>
      <c r="L4459" s="546">
        <v>-2.9399999999999999E-2</v>
      </c>
      <c r="M4459" s="546">
        <v>-1.2200000000000001E-2</v>
      </c>
    </row>
    <row r="4460" spans="10:13" x14ac:dyDescent="0.6">
      <c r="J4460" s="311">
        <v>0</v>
      </c>
      <c r="K4460" s="546">
        <v>-4.0899999999999999E-2</v>
      </c>
      <c r="L4460" s="546">
        <v>-2.9399999999999999E-2</v>
      </c>
      <c r="M4460" s="546">
        <v>-1.2200000000000001E-2</v>
      </c>
    </row>
    <row r="4461" spans="10:13" x14ac:dyDescent="0.6">
      <c r="J4461" s="311">
        <v>0</v>
      </c>
      <c r="K4461" s="546">
        <v>-4.0899999999999999E-2</v>
      </c>
      <c r="L4461" s="546">
        <v>-2.9399999999999999E-2</v>
      </c>
      <c r="M4461" s="546">
        <v>-1.2200000000000001E-2</v>
      </c>
    </row>
    <row r="4462" spans="10:13" x14ac:dyDescent="0.6">
      <c r="J4462" s="311">
        <v>0</v>
      </c>
      <c r="K4462" s="546">
        <v>-4.0899999999999999E-2</v>
      </c>
      <c r="L4462" s="546">
        <v>-2.9399999999999999E-2</v>
      </c>
      <c r="M4462" s="546">
        <v>-1.2200000000000001E-2</v>
      </c>
    </row>
    <row r="4463" spans="10:13" x14ac:dyDescent="0.6">
      <c r="J4463" s="311">
        <v>0</v>
      </c>
      <c r="K4463" s="546">
        <v>-4.0899999999999999E-2</v>
      </c>
      <c r="L4463" s="546">
        <v>-2.9399999999999999E-2</v>
      </c>
      <c r="M4463" s="546">
        <v>-1.2200000000000001E-2</v>
      </c>
    </row>
    <row r="4464" spans="10:13" x14ac:dyDescent="0.6">
      <c r="J4464" s="311">
        <v>0</v>
      </c>
      <c r="K4464" s="546">
        <v>-4.0899999999999999E-2</v>
      </c>
      <c r="L4464" s="546">
        <v>-2.9399999999999999E-2</v>
      </c>
      <c r="M4464" s="546">
        <v>-1.2200000000000001E-2</v>
      </c>
    </row>
    <row r="4465" spans="10:13" x14ac:dyDescent="0.6">
      <c r="J4465" s="311">
        <v>0</v>
      </c>
      <c r="K4465" s="546">
        <v>-4.0899999999999999E-2</v>
      </c>
      <c r="L4465" s="546">
        <v>-2.9399999999999999E-2</v>
      </c>
      <c r="M4465" s="546">
        <v>-1.2200000000000001E-2</v>
      </c>
    </row>
    <row r="4466" spans="10:13" x14ac:dyDescent="0.6">
      <c r="J4466" s="311">
        <v>0</v>
      </c>
      <c r="K4466" s="546">
        <v>-4.0899999999999999E-2</v>
      </c>
      <c r="L4466" s="546">
        <v>-2.9399999999999999E-2</v>
      </c>
      <c r="M4466" s="546">
        <v>-1.2200000000000001E-2</v>
      </c>
    </row>
    <row r="4467" spans="10:13" x14ac:dyDescent="0.6">
      <c r="J4467" s="311">
        <v>0</v>
      </c>
      <c r="K4467" s="546">
        <v>-4.0899999999999999E-2</v>
      </c>
      <c r="L4467" s="546">
        <v>-2.9399999999999999E-2</v>
      </c>
      <c r="M4467" s="546">
        <v>-1.2200000000000001E-2</v>
      </c>
    </row>
    <row r="4468" spans="10:13" x14ac:dyDescent="0.6">
      <c r="J4468" s="311">
        <v>0</v>
      </c>
      <c r="K4468" s="546">
        <v>-4.0899999999999999E-2</v>
      </c>
      <c r="L4468" s="546">
        <v>-2.9399999999999999E-2</v>
      </c>
      <c r="M4468" s="546">
        <v>-1.2200000000000001E-2</v>
      </c>
    </row>
    <row r="4469" spans="10:13" x14ac:dyDescent="0.6">
      <c r="J4469" s="311">
        <v>0</v>
      </c>
      <c r="K4469" s="546">
        <v>-4.0899999999999999E-2</v>
      </c>
      <c r="L4469" s="546">
        <v>-2.9399999999999999E-2</v>
      </c>
      <c r="M4469" s="546">
        <v>-1.2200000000000001E-2</v>
      </c>
    </row>
    <row r="4470" spans="10:13" x14ac:dyDescent="0.6">
      <c r="J4470" s="311">
        <v>0</v>
      </c>
      <c r="K4470" s="546">
        <v>-4.0899999999999999E-2</v>
      </c>
      <c r="L4470" s="546">
        <v>-2.9399999999999999E-2</v>
      </c>
      <c r="M4470" s="546">
        <v>-1.2200000000000001E-2</v>
      </c>
    </row>
    <row r="4471" spans="10:13" x14ac:dyDescent="0.6">
      <c r="J4471" s="311">
        <v>0</v>
      </c>
      <c r="K4471" s="546">
        <v>-4.0899999999999999E-2</v>
      </c>
      <c r="L4471" s="546">
        <v>-2.9399999999999999E-2</v>
      </c>
      <c r="M4471" s="546">
        <v>-1.2200000000000001E-2</v>
      </c>
    </row>
    <row r="4472" spans="10:13" x14ac:dyDescent="0.6">
      <c r="J4472" s="311">
        <v>0</v>
      </c>
      <c r="K4472" s="546">
        <v>-4.0899999999999999E-2</v>
      </c>
      <c r="L4472" s="546">
        <v>-2.9399999999999999E-2</v>
      </c>
      <c r="M4472" s="546">
        <v>-1.2200000000000001E-2</v>
      </c>
    </row>
    <row r="4473" spans="10:13" x14ac:dyDescent="0.6">
      <c r="J4473" s="311">
        <v>0</v>
      </c>
      <c r="K4473" s="546">
        <v>-4.0899999999999999E-2</v>
      </c>
      <c r="L4473" s="546">
        <v>-2.9399999999999999E-2</v>
      </c>
      <c r="M4473" s="546">
        <v>-1.2200000000000001E-2</v>
      </c>
    </row>
    <row r="4474" spans="10:13" x14ac:dyDescent="0.6">
      <c r="J4474" s="311">
        <v>0</v>
      </c>
      <c r="K4474" s="546">
        <v>-4.0899999999999999E-2</v>
      </c>
      <c r="L4474" s="546">
        <v>-2.9399999999999999E-2</v>
      </c>
      <c r="M4474" s="546">
        <v>-1.2200000000000001E-2</v>
      </c>
    </row>
    <row r="4475" spans="10:13" x14ac:dyDescent="0.6">
      <c r="J4475" s="311">
        <v>0</v>
      </c>
      <c r="K4475" s="546">
        <v>-4.0899999999999999E-2</v>
      </c>
      <c r="L4475" s="546">
        <v>-2.9399999999999999E-2</v>
      </c>
      <c r="M4475" s="546">
        <v>-1.2200000000000001E-2</v>
      </c>
    </row>
    <row r="4476" spans="10:13" x14ac:dyDescent="0.6">
      <c r="J4476" s="311">
        <v>0</v>
      </c>
      <c r="K4476" s="546">
        <v>-4.0899999999999999E-2</v>
      </c>
      <c r="L4476" s="546">
        <v>-2.9399999999999999E-2</v>
      </c>
      <c r="M4476" s="546">
        <v>-1.2200000000000001E-2</v>
      </c>
    </row>
    <row r="4477" spans="10:13" x14ac:dyDescent="0.6">
      <c r="J4477" s="311">
        <v>0</v>
      </c>
      <c r="K4477" s="546">
        <v>-4.0899999999999999E-2</v>
      </c>
      <c r="L4477" s="546">
        <v>-2.9399999999999999E-2</v>
      </c>
      <c r="M4477" s="546">
        <v>-1.2200000000000001E-2</v>
      </c>
    </row>
    <row r="4478" spans="10:13" x14ac:dyDescent="0.6">
      <c r="J4478" s="311">
        <v>0</v>
      </c>
      <c r="K4478" s="546">
        <v>-4.0899999999999999E-2</v>
      </c>
      <c r="L4478" s="546">
        <v>-2.9399999999999999E-2</v>
      </c>
      <c r="M4478" s="546">
        <v>-1.2200000000000001E-2</v>
      </c>
    </row>
    <row r="4479" spans="10:13" x14ac:dyDescent="0.6">
      <c r="J4479" s="311">
        <v>0</v>
      </c>
      <c r="K4479" s="546">
        <v>-4.0899999999999999E-2</v>
      </c>
      <c r="L4479" s="546">
        <v>-2.9399999999999999E-2</v>
      </c>
      <c r="M4479" s="546">
        <v>-1.2200000000000001E-2</v>
      </c>
    </row>
    <row r="4480" spans="10:13" x14ac:dyDescent="0.6">
      <c r="J4480" s="311">
        <v>0</v>
      </c>
      <c r="K4480" s="546">
        <v>-4.0899999999999999E-2</v>
      </c>
      <c r="L4480" s="546">
        <v>-2.9399999999999999E-2</v>
      </c>
      <c r="M4480" s="546">
        <v>-1.2200000000000001E-2</v>
      </c>
    </row>
    <row r="4481" spans="10:13" x14ac:dyDescent="0.6">
      <c r="J4481" s="311">
        <v>0</v>
      </c>
      <c r="K4481" s="546">
        <v>-4.0899999999999999E-2</v>
      </c>
      <c r="L4481" s="546">
        <v>-2.9399999999999999E-2</v>
      </c>
      <c r="M4481" s="546">
        <v>-1.2200000000000001E-2</v>
      </c>
    </row>
    <row r="4482" spans="10:13" x14ac:dyDescent="0.6">
      <c r="J4482" s="311">
        <v>0</v>
      </c>
      <c r="K4482" s="546">
        <v>-4.0899999999999999E-2</v>
      </c>
      <c r="L4482" s="546">
        <v>-2.9399999999999999E-2</v>
      </c>
      <c r="M4482" s="546">
        <v>-1.2200000000000001E-2</v>
      </c>
    </row>
    <row r="4483" spans="10:13" x14ac:dyDescent="0.6">
      <c r="J4483" s="311">
        <v>0</v>
      </c>
      <c r="K4483" s="546">
        <v>-4.0899999999999999E-2</v>
      </c>
      <c r="L4483" s="546">
        <v>-2.9399999999999999E-2</v>
      </c>
      <c r="M4483" s="546">
        <v>-1.2200000000000001E-2</v>
      </c>
    </row>
    <row r="4484" spans="10:13" x14ac:dyDescent="0.6">
      <c r="J4484" s="311">
        <v>0</v>
      </c>
      <c r="K4484" s="546">
        <v>-4.0899999999999999E-2</v>
      </c>
      <c r="L4484" s="546">
        <v>-2.9399999999999999E-2</v>
      </c>
      <c r="M4484" s="546">
        <v>-1.2200000000000001E-2</v>
      </c>
    </row>
    <row r="4485" spans="10:13" x14ac:dyDescent="0.6">
      <c r="J4485" s="311">
        <v>0</v>
      </c>
      <c r="K4485" s="546">
        <v>-4.0899999999999999E-2</v>
      </c>
      <c r="L4485" s="546">
        <v>-2.9399999999999999E-2</v>
      </c>
      <c r="M4485" s="546">
        <v>-1.2200000000000001E-2</v>
      </c>
    </row>
    <row r="4486" spans="10:13" x14ac:dyDescent="0.6">
      <c r="J4486" s="311">
        <v>0</v>
      </c>
      <c r="K4486" s="546">
        <v>-4.0899999999999999E-2</v>
      </c>
      <c r="L4486" s="546">
        <v>-2.9399999999999999E-2</v>
      </c>
      <c r="M4486" s="546">
        <v>-1.2200000000000001E-2</v>
      </c>
    </row>
    <row r="4487" spans="10:13" x14ac:dyDescent="0.6">
      <c r="J4487" s="311">
        <v>0</v>
      </c>
      <c r="K4487" s="546">
        <v>-4.0899999999999999E-2</v>
      </c>
      <c r="L4487" s="546">
        <v>-2.9399999999999999E-2</v>
      </c>
      <c r="M4487" s="546">
        <v>-1.2200000000000001E-2</v>
      </c>
    </row>
    <row r="4488" spans="10:13" x14ac:dyDescent="0.6">
      <c r="J4488" s="311">
        <v>0</v>
      </c>
      <c r="K4488" s="546">
        <v>-4.0899999999999999E-2</v>
      </c>
      <c r="L4488" s="546">
        <v>-2.9399999999999999E-2</v>
      </c>
      <c r="M4488" s="546">
        <v>-1.2200000000000001E-2</v>
      </c>
    </row>
    <row r="4489" spans="10:13" x14ac:dyDescent="0.6">
      <c r="J4489" s="311">
        <v>0</v>
      </c>
      <c r="K4489" s="546">
        <v>-4.0899999999999999E-2</v>
      </c>
      <c r="L4489" s="546">
        <v>-2.9399999999999999E-2</v>
      </c>
      <c r="M4489" s="546">
        <v>-1.2200000000000001E-2</v>
      </c>
    </row>
    <row r="4490" spans="10:13" x14ac:dyDescent="0.6">
      <c r="J4490" s="311">
        <v>0</v>
      </c>
      <c r="K4490" s="546">
        <v>-4.0899999999999999E-2</v>
      </c>
      <c r="L4490" s="546">
        <v>-2.9399999999999999E-2</v>
      </c>
      <c r="M4490" s="546">
        <v>-1.2200000000000001E-2</v>
      </c>
    </row>
    <row r="4491" spans="10:13" x14ac:dyDescent="0.6">
      <c r="J4491" s="311">
        <v>0</v>
      </c>
      <c r="K4491" s="546">
        <v>-4.0899999999999999E-2</v>
      </c>
      <c r="L4491" s="546">
        <v>-2.9399999999999999E-2</v>
      </c>
      <c r="M4491" s="546">
        <v>-1.2200000000000001E-2</v>
      </c>
    </row>
    <row r="4492" spans="10:13" x14ac:dyDescent="0.6">
      <c r="J4492" s="311">
        <v>0</v>
      </c>
      <c r="K4492" s="546">
        <v>-4.0899999999999999E-2</v>
      </c>
      <c r="L4492" s="546">
        <v>-2.9399999999999999E-2</v>
      </c>
      <c r="M4492" s="546">
        <v>-1.2200000000000001E-2</v>
      </c>
    </row>
    <row r="4493" spans="10:13" x14ac:dyDescent="0.6">
      <c r="J4493" s="311">
        <v>0</v>
      </c>
      <c r="K4493" s="546">
        <v>-4.0899999999999999E-2</v>
      </c>
      <c r="L4493" s="546">
        <v>-2.9399999999999999E-2</v>
      </c>
      <c r="M4493" s="546">
        <v>-1.2200000000000001E-2</v>
      </c>
    </row>
    <row r="4494" spans="10:13" x14ac:dyDescent="0.6">
      <c r="J4494" s="311">
        <v>0</v>
      </c>
      <c r="K4494" s="546">
        <v>-4.0899999999999999E-2</v>
      </c>
      <c r="L4494" s="546">
        <v>-2.9399999999999999E-2</v>
      </c>
      <c r="M4494" s="546">
        <v>-1.2200000000000001E-2</v>
      </c>
    </row>
    <row r="4495" spans="10:13" x14ac:dyDescent="0.6">
      <c r="J4495" s="311">
        <v>0</v>
      </c>
      <c r="K4495" s="546">
        <v>-4.0899999999999999E-2</v>
      </c>
      <c r="L4495" s="546">
        <v>-2.9399999999999999E-2</v>
      </c>
      <c r="M4495" s="546">
        <v>-1.2200000000000001E-2</v>
      </c>
    </row>
    <row r="4496" spans="10:13" x14ac:dyDescent="0.6">
      <c r="J4496" s="311">
        <v>0</v>
      </c>
      <c r="K4496" s="546">
        <v>-4.0899999999999999E-2</v>
      </c>
      <c r="L4496" s="546">
        <v>-2.9399999999999999E-2</v>
      </c>
      <c r="M4496" s="546">
        <v>-1.2200000000000001E-2</v>
      </c>
    </row>
    <row r="4497" spans="10:13" x14ac:dyDescent="0.6">
      <c r="J4497" s="311">
        <v>0</v>
      </c>
      <c r="K4497" s="546">
        <v>-4.0899999999999999E-2</v>
      </c>
      <c r="L4497" s="546">
        <v>-2.9399999999999999E-2</v>
      </c>
      <c r="M4497" s="546">
        <v>-1.2200000000000001E-2</v>
      </c>
    </row>
    <row r="4498" spans="10:13" x14ac:dyDescent="0.6">
      <c r="J4498" s="311">
        <v>0</v>
      </c>
      <c r="K4498" s="546">
        <v>-4.0899999999999999E-2</v>
      </c>
      <c r="L4498" s="546">
        <v>-2.9399999999999999E-2</v>
      </c>
      <c r="M4498" s="546">
        <v>-1.2200000000000001E-2</v>
      </c>
    </row>
    <row r="4499" spans="10:13" x14ac:dyDescent="0.6">
      <c r="J4499" s="311">
        <v>0</v>
      </c>
      <c r="K4499" s="546">
        <v>-4.0899999999999999E-2</v>
      </c>
      <c r="L4499" s="546">
        <v>-2.9399999999999999E-2</v>
      </c>
      <c r="M4499" s="546">
        <v>-1.2200000000000001E-2</v>
      </c>
    </row>
    <row r="4500" spans="10:13" x14ac:dyDescent="0.6">
      <c r="J4500" s="311">
        <v>0</v>
      </c>
      <c r="K4500" s="546">
        <v>-4.0899999999999999E-2</v>
      </c>
      <c r="L4500" s="546">
        <v>-2.9399999999999999E-2</v>
      </c>
      <c r="M4500" s="546">
        <v>-1.2200000000000001E-2</v>
      </c>
    </row>
    <row r="4501" spans="10:13" x14ac:dyDescent="0.6">
      <c r="J4501" s="311">
        <v>0</v>
      </c>
      <c r="K4501" s="546">
        <v>-4.0899999999999999E-2</v>
      </c>
      <c r="L4501" s="546">
        <v>-2.9399999999999999E-2</v>
      </c>
      <c r="M4501" s="546">
        <v>-1.2200000000000001E-2</v>
      </c>
    </row>
    <row r="4502" spans="10:13" x14ac:dyDescent="0.6">
      <c r="J4502" s="311">
        <v>0</v>
      </c>
      <c r="K4502" s="546">
        <v>-4.0899999999999999E-2</v>
      </c>
      <c r="L4502" s="546">
        <v>-2.9399999999999999E-2</v>
      </c>
      <c r="M4502" s="546">
        <v>-1.2200000000000001E-2</v>
      </c>
    </row>
    <row r="4503" spans="10:13" x14ac:dyDescent="0.6">
      <c r="J4503" s="311">
        <v>0</v>
      </c>
      <c r="K4503" s="546">
        <v>-4.0899999999999999E-2</v>
      </c>
      <c r="L4503" s="546">
        <v>-2.9399999999999999E-2</v>
      </c>
      <c r="M4503" s="546">
        <v>-1.2200000000000001E-2</v>
      </c>
    </row>
    <row r="4504" spans="10:13" x14ac:dyDescent="0.6">
      <c r="J4504" s="311">
        <v>0</v>
      </c>
      <c r="K4504" s="546">
        <v>-4.0899999999999999E-2</v>
      </c>
      <c r="L4504" s="546">
        <v>-2.9399999999999999E-2</v>
      </c>
      <c r="M4504" s="546">
        <v>-1.2200000000000001E-2</v>
      </c>
    </row>
    <row r="4505" spans="10:13" x14ac:dyDescent="0.6">
      <c r="J4505" s="311">
        <v>0</v>
      </c>
      <c r="K4505" s="546">
        <v>-4.0899999999999999E-2</v>
      </c>
      <c r="L4505" s="546">
        <v>-2.9399999999999999E-2</v>
      </c>
      <c r="M4505" s="546">
        <v>-1.2200000000000001E-2</v>
      </c>
    </row>
    <row r="4506" spans="10:13" x14ac:dyDescent="0.6">
      <c r="J4506" s="311">
        <v>0</v>
      </c>
      <c r="K4506" s="546">
        <v>-4.0899999999999999E-2</v>
      </c>
      <c r="L4506" s="546">
        <v>-2.9399999999999999E-2</v>
      </c>
      <c r="M4506" s="546">
        <v>-1.2200000000000001E-2</v>
      </c>
    </row>
    <row r="4507" spans="10:13" x14ac:dyDescent="0.6">
      <c r="J4507" s="311">
        <v>0</v>
      </c>
      <c r="K4507" s="546">
        <v>-4.0899999999999999E-2</v>
      </c>
      <c r="L4507" s="546">
        <v>-2.9399999999999999E-2</v>
      </c>
      <c r="M4507" s="546">
        <v>-1.2200000000000001E-2</v>
      </c>
    </row>
    <row r="4508" spans="10:13" x14ac:dyDescent="0.6">
      <c r="J4508" s="311">
        <v>0</v>
      </c>
      <c r="K4508" s="546">
        <v>-4.0899999999999999E-2</v>
      </c>
      <c r="L4508" s="546">
        <v>-2.9399999999999999E-2</v>
      </c>
      <c r="M4508" s="546">
        <v>-1.2200000000000001E-2</v>
      </c>
    </row>
    <row r="4509" spans="10:13" x14ac:dyDescent="0.6">
      <c r="J4509" s="311">
        <v>0</v>
      </c>
      <c r="K4509" s="546">
        <v>-4.0899999999999999E-2</v>
      </c>
      <c r="L4509" s="546">
        <v>-2.9399999999999999E-2</v>
      </c>
      <c r="M4509" s="546">
        <v>-1.2200000000000001E-2</v>
      </c>
    </row>
    <row r="4510" spans="10:13" x14ac:dyDescent="0.6">
      <c r="J4510" s="311">
        <v>0</v>
      </c>
      <c r="K4510" s="546">
        <v>-4.0899999999999999E-2</v>
      </c>
      <c r="L4510" s="546">
        <v>-2.9399999999999999E-2</v>
      </c>
      <c r="M4510" s="546">
        <v>-1.2200000000000001E-2</v>
      </c>
    </row>
    <row r="4511" spans="10:13" x14ac:dyDescent="0.6">
      <c r="J4511" s="311">
        <v>0</v>
      </c>
      <c r="K4511" s="546">
        <v>-4.0899999999999999E-2</v>
      </c>
      <c r="L4511" s="546">
        <v>-2.9399999999999999E-2</v>
      </c>
      <c r="M4511" s="546">
        <v>-1.2200000000000001E-2</v>
      </c>
    </row>
    <row r="4512" spans="10:13" x14ac:dyDescent="0.6">
      <c r="J4512" s="311">
        <v>0</v>
      </c>
      <c r="K4512" s="546">
        <v>-4.0899999999999999E-2</v>
      </c>
      <c r="L4512" s="546">
        <v>-2.9399999999999999E-2</v>
      </c>
      <c r="M4512" s="546">
        <v>-1.2200000000000001E-2</v>
      </c>
    </row>
    <row r="4513" spans="10:13" x14ac:dyDescent="0.6">
      <c r="J4513" s="311">
        <v>0</v>
      </c>
      <c r="K4513" s="546">
        <v>-4.0899999999999999E-2</v>
      </c>
      <c r="L4513" s="546">
        <v>-2.9399999999999999E-2</v>
      </c>
      <c r="M4513" s="546">
        <v>-1.2200000000000001E-2</v>
      </c>
    </row>
    <row r="4514" spans="10:13" x14ac:dyDescent="0.6">
      <c r="J4514" s="311">
        <v>0</v>
      </c>
      <c r="K4514" s="546">
        <v>-4.0899999999999999E-2</v>
      </c>
      <c r="L4514" s="546">
        <v>-2.9399999999999999E-2</v>
      </c>
      <c r="M4514" s="546">
        <v>-1.2200000000000001E-2</v>
      </c>
    </row>
    <row r="4515" spans="10:13" x14ac:dyDescent="0.6">
      <c r="J4515" s="311">
        <v>0</v>
      </c>
      <c r="K4515" s="546">
        <v>-4.0899999999999999E-2</v>
      </c>
      <c r="L4515" s="546">
        <v>-2.9399999999999999E-2</v>
      </c>
      <c r="M4515" s="546">
        <v>-1.2200000000000001E-2</v>
      </c>
    </row>
    <row r="4516" spans="10:13" x14ac:dyDescent="0.6">
      <c r="J4516" s="311">
        <v>0</v>
      </c>
      <c r="K4516" s="546">
        <v>-4.0899999999999999E-2</v>
      </c>
      <c r="L4516" s="546">
        <v>-2.9399999999999999E-2</v>
      </c>
      <c r="M4516" s="546">
        <v>-1.2200000000000001E-2</v>
      </c>
    </row>
    <row r="4517" spans="10:13" x14ac:dyDescent="0.6">
      <c r="J4517" s="311">
        <v>0</v>
      </c>
      <c r="K4517" s="546">
        <v>-4.0899999999999999E-2</v>
      </c>
      <c r="L4517" s="546">
        <v>-2.9399999999999999E-2</v>
      </c>
      <c r="M4517" s="546">
        <v>-1.2200000000000001E-2</v>
      </c>
    </row>
    <row r="4518" spans="10:13" x14ac:dyDescent="0.6">
      <c r="J4518" s="311">
        <v>0</v>
      </c>
      <c r="K4518" s="546">
        <v>-4.0899999999999999E-2</v>
      </c>
      <c r="L4518" s="546">
        <v>-2.9399999999999999E-2</v>
      </c>
      <c r="M4518" s="546">
        <v>-1.2200000000000001E-2</v>
      </c>
    </row>
    <row r="4519" spans="10:13" x14ac:dyDescent="0.6">
      <c r="J4519" s="311">
        <v>0</v>
      </c>
      <c r="K4519" s="546">
        <v>-4.0899999999999999E-2</v>
      </c>
      <c r="L4519" s="546">
        <v>-2.9399999999999999E-2</v>
      </c>
      <c r="M4519" s="546">
        <v>-1.2200000000000001E-2</v>
      </c>
    </row>
    <row r="4520" spans="10:13" x14ac:dyDescent="0.6">
      <c r="J4520" s="311">
        <v>0</v>
      </c>
      <c r="K4520" s="546">
        <v>-4.0899999999999999E-2</v>
      </c>
      <c r="L4520" s="546">
        <v>-2.9399999999999999E-2</v>
      </c>
      <c r="M4520" s="546">
        <v>-1.2200000000000001E-2</v>
      </c>
    </row>
    <row r="4521" spans="10:13" x14ac:dyDescent="0.6">
      <c r="J4521" s="311">
        <v>0</v>
      </c>
      <c r="K4521" s="546">
        <v>-4.0899999999999999E-2</v>
      </c>
      <c r="L4521" s="546">
        <v>-2.9399999999999999E-2</v>
      </c>
      <c r="M4521" s="546">
        <v>-1.2200000000000001E-2</v>
      </c>
    </row>
    <row r="4522" spans="10:13" x14ac:dyDescent="0.6">
      <c r="J4522" s="311">
        <v>0</v>
      </c>
      <c r="K4522" s="546">
        <v>-4.0899999999999999E-2</v>
      </c>
      <c r="L4522" s="546">
        <v>-2.9399999999999999E-2</v>
      </c>
      <c r="M4522" s="546">
        <v>-1.2200000000000001E-2</v>
      </c>
    </row>
    <row r="4523" spans="10:13" x14ac:dyDescent="0.6">
      <c r="J4523" s="311">
        <v>0</v>
      </c>
      <c r="K4523" s="546">
        <v>-4.0899999999999999E-2</v>
      </c>
      <c r="L4523" s="546">
        <v>-2.9399999999999999E-2</v>
      </c>
      <c r="M4523" s="546">
        <v>-1.2200000000000001E-2</v>
      </c>
    </row>
    <row r="4524" spans="10:13" x14ac:dyDescent="0.6">
      <c r="J4524" s="311">
        <v>0</v>
      </c>
      <c r="K4524" s="546">
        <v>-4.0899999999999999E-2</v>
      </c>
      <c r="L4524" s="546">
        <v>-2.9399999999999999E-2</v>
      </c>
      <c r="M4524" s="546">
        <v>-1.2200000000000001E-2</v>
      </c>
    </row>
    <row r="4525" spans="10:13" x14ac:dyDescent="0.6">
      <c r="J4525" s="311">
        <v>0</v>
      </c>
      <c r="K4525" s="546">
        <v>-4.0899999999999999E-2</v>
      </c>
      <c r="L4525" s="546">
        <v>-2.9399999999999999E-2</v>
      </c>
      <c r="M4525" s="546">
        <v>-1.2200000000000001E-2</v>
      </c>
    </row>
    <row r="4526" spans="10:13" x14ac:dyDescent="0.6">
      <c r="J4526" s="311">
        <v>0</v>
      </c>
      <c r="K4526" s="546">
        <v>-4.0899999999999999E-2</v>
      </c>
      <c r="L4526" s="546">
        <v>-2.9399999999999999E-2</v>
      </c>
      <c r="M4526" s="546">
        <v>-1.2200000000000001E-2</v>
      </c>
    </row>
    <row r="4527" spans="10:13" x14ac:dyDescent="0.6">
      <c r="J4527" s="311">
        <v>0</v>
      </c>
      <c r="K4527" s="546">
        <v>-4.0899999999999999E-2</v>
      </c>
      <c r="L4527" s="546">
        <v>-2.9399999999999999E-2</v>
      </c>
      <c r="M4527" s="546">
        <v>-1.2200000000000001E-2</v>
      </c>
    </row>
    <row r="4528" spans="10:13" x14ac:dyDescent="0.6">
      <c r="J4528" s="311">
        <v>0</v>
      </c>
      <c r="K4528" s="546">
        <v>-4.0899999999999999E-2</v>
      </c>
      <c r="L4528" s="546">
        <v>-2.9399999999999999E-2</v>
      </c>
      <c r="M4528" s="546">
        <v>-1.2200000000000001E-2</v>
      </c>
    </row>
    <row r="4529" spans="10:13" x14ac:dyDescent="0.6">
      <c r="J4529" s="311">
        <v>0</v>
      </c>
      <c r="K4529" s="546">
        <v>-4.0899999999999999E-2</v>
      </c>
      <c r="L4529" s="546">
        <v>-2.9399999999999999E-2</v>
      </c>
      <c r="M4529" s="546">
        <v>-1.2200000000000001E-2</v>
      </c>
    </row>
    <row r="4530" spans="10:13" x14ac:dyDescent="0.6">
      <c r="J4530" s="311">
        <v>0</v>
      </c>
      <c r="K4530" s="546">
        <v>-4.0899999999999999E-2</v>
      </c>
      <c r="L4530" s="546">
        <v>-2.9399999999999999E-2</v>
      </c>
      <c r="M4530" s="546">
        <v>-1.2200000000000001E-2</v>
      </c>
    </row>
    <row r="4531" spans="10:13" x14ac:dyDescent="0.6">
      <c r="J4531" s="311">
        <v>0</v>
      </c>
      <c r="K4531" s="546">
        <v>-4.0899999999999999E-2</v>
      </c>
      <c r="L4531" s="546">
        <v>-2.9399999999999999E-2</v>
      </c>
      <c r="M4531" s="546">
        <v>-1.2200000000000001E-2</v>
      </c>
    </row>
    <row r="4532" spans="10:13" x14ac:dyDescent="0.6">
      <c r="J4532" s="311">
        <v>0</v>
      </c>
      <c r="K4532" s="546">
        <v>-4.0899999999999999E-2</v>
      </c>
      <c r="L4532" s="546">
        <v>-2.9399999999999999E-2</v>
      </c>
      <c r="M4532" s="546">
        <v>-1.2200000000000001E-2</v>
      </c>
    </row>
    <row r="4533" spans="10:13" x14ac:dyDescent="0.6">
      <c r="J4533" s="311">
        <v>0</v>
      </c>
      <c r="K4533" s="546">
        <v>-4.0899999999999999E-2</v>
      </c>
      <c r="L4533" s="546">
        <v>-2.9399999999999999E-2</v>
      </c>
      <c r="M4533" s="546">
        <v>-1.2200000000000001E-2</v>
      </c>
    </row>
    <row r="4534" spans="10:13" x14ac:dyDescent="0.6">
      <c r="J4534" s="311">
        <v>0</v>
      </c>
      <c r="K4534" s="546">
        <v>-4.0899999999999999E-2</v>
      </c>
      <c r="L4534" s="546">
        <v>-2.9399999999999999E-2</v>
      </c>
      <c r="M4534" s="546">
        <v>-1.2200000000000001E-2</v>
      </c>
    </row>
    <row r="4535" spans="10:13" x14ac:dyDescent="0.6">
      <c r="J4535" s="311">
        <v>0</v>
      </c>
      <c r="K4535" s="546">
        <v>-4.0899999999999999E-2</v>
      </c>
      <c r="L4535" s="546">
        <v>-2.9399999999999999E-2</v>
      </c>
      <c r="M4535" s="546">
        <v>-1.2200000000000001E-2</v>
      </c>
    </row>
    <row r="4536" spans="10:13" x14ac:dyDescent="0.6">
      <c r="J4536" s="311">
        <v>0</v>
      </c>
      <c r="K4536" s="546">
        <v>-4.0899999999999999E-2</v>
      </c>
      <c r="L4536" s="546">
        <v>-2.9399999999999999E-2</v>
      </c>
      <c r="M4536" s="546">
        <v>-1.2200000000000001E-2</v>
      </c>
    </row>
    <row r="4537" spans="10:13" x14ac:dyDescent="0.6">
      <c r="J4537" s="311">
        <v>0</v>
      </c>
      <c r="K4537" s="546">
        <v>-4.0899999999999999E-2</v>
      </c>
      <c r="L4537" s="546">
        <v>-2.9399999999999999E-2</v>
      </c>
      <c r="M4537" s="546">
        <v>-1.2200000000000001E-2</v>
      </c>
    </row>
    <row r="4538" spans="10:13" x14ac:dyDescent="0.6">
      <c r="J4538" s="311">
        <v>0</v>
      </c>
      <c r="K4538" s="546">
        <v>-4.0899999999999999E-2</v>
      </c>
      <c r="L4538" s="546">
        <v>-2.9399999999999999E-2</v>
      </c>
      <c r="M4538" s="546">
        <v>-1.2200000000000001E-2</v>
      </c>
    </row>
    <row r="4539" spans="10:13" x14ac:dyDescent="0.6">
      <c r="J4539" s="311">
        <v>0</v>
      </c>
      <c r="K4539" s="546">
        <v>-4.0899999999999999E-2</v>
      </c>
      <c r="L4539" s="546">
        <v>-2.9399999999999999E-2</v>
      </c>
      <c r="M4539" s="546">
        <v>-1.2200000000000001E-2</v>
      </c>
    </row>
    <row r="4540" spans="10:13" x14ac:dyDescent="0.6">
      <c r="J4540" s="311">
        <v>0</v>
      </c>
      <c r="K4540" s="546">
        <v>-4.0899999999999999E-2</v>
      </c>
      <c r="L4540" s="546">
        <v>-2.9399999999999999E-2</v>
      </c>
      <c r="M4540" s="546">
        <v>-1.2200000000000001E-2</v>
      </c>
    </row>
    <row r="4541" spans="10:13" x14ac:dyDescent="0.6">
      <c r="J4541" s="311">
        <v>0</v>
      </c>
      <c r="K4541" s="546">
        <v>-4.0899999999999999E-2</v>
      </c>
      <c r="L4541" s="546">
        <v>-2.9399999999999999E-2</v>
      </c>
      <c r="M4541" s="546">
        <v>-1.2200000000000001E-2</v>
      </c>
    </row>
    <row r="4542" spans="10:13" x14ac:dyDescent="0.6">
      <c r="J4542" s="311">
        <v>0</v>
      </c>
      <c r="K4542" s="546">
        <v>-4.0899999999999999E-2</v>
      </c>
      <c r="L4542" s="546">
        <v>-2.9399999999999999E-2</v>
      </c>
      <c r="M4542" s="546">
        <v>-1.2200000000000001E-2</v>
      </c>
    </row>
    <row r="4543" spans="10:13" x14ac:dyDescent="0.6">
      <c r="J4543" s="311">
        <v>0</v>
      </c>
      <c r="K4543" s="546">
        <v>-4.0899999999999999E-2</v>
      </c>
      <c r="L4543" s="546">
        <v>-2.9399999999999999E-2</v>
      </c>
      <c r="M4543" s="546">
        <v>-1.2200000000000001E-2</v>
      </c>
    </row>
    <row r="4544" spans="10:13" x14ac:dyDescent="0.6">
      <c r="J4544" s="311">
        <v>0</v>
      </c>
      <c r="K4544" s="546">
        <v>-4.0899999999999999E-2</v>
      </c>
      <c r="L4544" s="546">
        <v>-2.9399999999999999E-2</v>
      </c>
      <c r="M4544" s="546">
        <v>-1.2200000000000001E-2</v>
      </c>
    </row>
    <row r="4545" spans="10:13" x14ac:dyDescent="0.6">
      <c r="J4545" s="311">
        <v>0</v>
      </c>
      <c r="K4545" s="546">
        <v>-4.0899999999999999E-2</v>
      </c>
      <c r="L4545" s="546">
        <v>-2.9399999999999999E-2</v>
      </c>
      <c r="M4545" s="546">
        <v>-1.2200000000000001E-2</v>
      </c>
    </row>
    <row r="4546" spans="10:13" x14ac:dyDescent="0.6">
      <c r="J4546" s="311">
        <v>0</v>
      </c>
      <c r="K4546" s="546">
        <v>-4.0899999999999999E-2</v>
      </c>
      <c r="L4546" s="546">
        <v>-2.9399999999999999E-2</v>
      </c>
      <c r="M4546" s="546">
        <v>-1.2200000000000001E-2</v>
      </c>
    </row>
    <row r="4547" spans="10:13" x14ac:dyDescent="0.6">
      <c r="J4547" s="311">
        <v>0</v>
      </c>
      <c r="K4547" s="546">
        <v>-4.0899999999999999E-2</v>
      </c>
      <c r="L4547" s="546">
        <v>-2.9399999999999999E-2</v>
      </c>
      <c r="M4547" s="546">
        <v>-1.2200000000000001E-2</v>
      </c>
    </row>
    <row r="4548" spans="10:13" x14ac:dyDescent="0.6">
      <c r="J4548" s="311">
        <v>0</v>
      </c>
      <c r="K4548" s="546">
        <v>-4.0899999999999999E-2</v>
      </c>
      <c r="L4548" s="546">
        <v>-2.9399999999999999E-2</v>
      </c>
      <c r="M4548" s="546">
        <v>-1.2200000000000001E-2</v>
      </c>
    </row>
    <row r="4549" spans="10:13" x14ac:dyDescent="0.6">
      <c r="J4549" s="311">
        <v>0</v>
      </c>
      <c r="K4549" s="546">
        <v>-4.0899999999999999E-2</v>
      </c>
      <c r="L4549" s="546">
        <v>-2.9399999999999999E-2</v>
      </c>
      <c r="M4549" s="546">
        <v>-1.2200000000000001E-2</v>
      </c>
    </row>
    <row r="4550" spans="10:13" x14ac:dyDescent="0.6">
      <c r="J4550" s="311">
        <v>0</v>
      </c>
      <c r="K4550" s="546">
        <v>-4.0899999999999999E-2</v>
      </c>
      <c r="L4550" s="546">
        <v>-2.9399999999999999E-2</v>
      </c>
      <c r="M4550" s="546">
        <v>-1.2200000000000001E-2</v>
      </c>
    </row>
    <row r="4551" spans="10:13" x14ac:dyDescent="0.6">
      <c r="J4551" s="311">
        <v>0</v>
      </c>
      <c r="K4551" s="546">
        <v>-4.0899999999999999E-2</v>
      </c>
      <c r="L4551" s="546">
        <v>-2.9399999999999999E-2</v>
      </c>
      <c r="M4551" s="546">
        <v>-1.2200000000000001E-2</v>
      </c>
    </row>
    <row r="4552" spans="10:13" x14ac:dyDescent="0.6">
      <c r="J4552" s="311">
        <v>0</v>
      </c>
      <c r="K4552" s="546">
        <v>-4.0899999999999999E-2</v>
      </c>
      <c r="L4552" s="546">
        <v>-2.9399999999999999E-2</v>
      </c>
      <c r="M4552" s="546">
        <v>-1.2200000000000001E-2</v>
      </c>
    </row>
    <row r="4553" spans="10:13" x14ac:dyDescent="0.6">
      <c r="J4553" s="311">
        <v>0</v>
      </c>
      <c r="K4553" s="546">
        <v>-4.0899999999999999E-2</v>
      </c>
      <c r="L4553" s="546">
        <v>-2.9399999999999999E-2</v>
      </c>
      <c r="M4553" s="546">
        <v>-1.2200000000000001E-2</v>
      </c>
    </row>
    <row r="4554" spans="10:13" x14ac:dyDescent="0.6">
      <c r="J4554" s="311">
        <v>0</v>
      </c>
      <c r="K4554" s="546">
        <v>-4.0899999999999999E-2</v>
      </c>
      <c r="L4554" s="546">
        <v>-2.9399999999999999E-2</v>
      </c>
      <c r="M4554" s="546">
        <v>-1.2200000000000001E-2</v>
      </c>
    </row>
    <row r="4555" spans="10:13" x14ac:dyDescent="0.6">
      <c r="J4555" s="311">
        <v>0</v>
      </c>
      <c r="K4555" s="546">
        <v>-4.0899999999999999E-2</v>
      </c>
      <c r="L4555" s="546">
        <v>-2.9399999999999999E-2</v>
      </c>
      <c r="M4555" s="546">
        <v>-1.2200000000000001E-2</v>
      </c>
    </row>
    <row r="4556" spans="10:13" x14ac:dyDescent="0.6">
      <c r="J4556" s="311">
        <v>0</v>
      </c>
      <c r="K4556" s="546">
        <v>-4.0899999999999999E-2</v>
      </c>
      <c r="L4556" s="546">
        <v>-2.9399999999999999E-2</v>
      </c>
      <c r="M4556" s="546">
        <v>-1.2200000000000001E-2</v>
      </c>
    </row>
    <row r="4557" spans="10:13" x14ac:dyDescent="0.6">
      <c r="J4557" s="311">
        <v>0</v>
      </c>
      <c r="K4557" s="546">
        <v>-4.0899999999999999E-2</v>
      </c>
      <c r="L4557" s="546">
        <v>-2.9399999999999999E-2</v>
      </c>
      <c r="M4557" s="546">
        <v>-1.2200000000000001E-2</v>
      </c>
    </row>
    <row r="4558" spans="10:13" x14ac:dyDescent="0.6">
      <c r="J4558" s="311">
        <v>0</v>
      </c>
      <c r="K4558" s="546">
        <v>-4.0899999999999999E-2</v>
      </c>
      <c r="L4558" s="546">
        <v>-2.9399999999999999E-2</v>
      </c>
      <c r="M4558" s="546">
        <v>-1.2200000000000001E-2</v>
      </c>
    </row>
    <row r="4559" spans="10:13" x14ac:dyDescent="0.6">
      <c r="J4559" s="311">
        <v>0</v>
      </c>
      <c r="K4559" s="546">
        <v>-4.0899999999999999E-2</v>
      </c>
      <c r="L4559" s="546">
        <v>-2.9399999999999999E-2</v>
      </c>
      <c r="M4559" s="546">
        <v>-1.2200000000000001E-2</v>
      </c>
    </row>
    <row r="4560" spans="10:13" x14ac:dyDescent="0.6">
      <c r="J4560" s="311">
        <v>0</v>
      </c>
      <c r="K4560" s="546">
        <v>-4.0899999999999999E-2</v>
      </c>
      <c r="L4560" s="546">
        <v>-2.9399999999999999E-2</v>
      </c>
      <c r="M4560" s="546">
        <v>-1.2200000000000001E-2</v>
      </c>
    </row>
    <row r="4561" spans="10:13" x14ac:dyDescent="0.6">
      <c r="J4561" s="311">
        <v>0</v>
      </c>
      <c r="K4561" s="546">
        <v>-4.0899999999999999E-2</v>
      </c>
      <c r="L4561" s="546">
        <v>-2.9399999999999999E-2</v>
      </c>
      <c r="M4561" s="546">
        <v>-1.2200000000000001E-2</v>
      </c>
    </row>
    <row r="4562" spans="10:13" x14ac:dyDescent="0.6">
      <c r="J4562" s="311">
        <v>0</v>
      </c>
      <c r="K4562" s="546">
        <v>-4.0899999999999999E-2</v>
      </c>
      <c r="L4562" s="546">
        <v>-2.9399999999999999E-2</v>
      </c>
      <c r="M4562" s="546">
        <v>-1.2200000000000001E-2</v>
      </c>
    </row>
    <row r="4563" spans="10:13" x14ac:dyDescent="0.6">
      <c r="J4563" s="311">
        <v>0</v>
      </c>
      <c r="K4563" s="546">
        <v>-4.0899999999999999E-2</v>
      </c>
      <c r="L4563" s="546">
        <v>-2.9399999999999999E-2</v>
      </c>
      <c r="M4563" s="546">
        <v>-1.2200000000000001E-2</v>
      </c>
    </row>
    <row r="4564" spans="10:13" x14ac:dyDescent="0.6">
      <c r="J4564" s="311">
        <v>0</v>
      </c>
      <c r="K4564" s="546">
        <v>-4.0899999999999999E-2</v>
      </c>
      <c r="L4564" s="546">
        <v>-2.9399999999999999E-2</v>
      </c>
      <c r="M4564" s="546">
        <v>-1.2200000000000001E-2</v>
      </c>
    </row>
    <row r="4565" spans="10:13" x14ac:dyDescent="0.6">
      <c r="J4565" s="311">
        <v>0</v>
      </c>
      <c r="K4565" s="546">
        <v>-4.0899999999999999E-2</v>
      </c>
      <c r="L4565" s="546">
        <v>-2.9399999999999999E-2</v>
      </c>
      <c r="M4565" s="546">
        <v>-1.2200000000000001E-2</v>
      </c>
    </row>
    <row r="4566" spans="10:13" x14ac:dyDescent="0.6">
      <c r="J4566" s="311">
        <v>0</v>
      </c>
      <c r="K4566" s="546">
        <v>-4.0899999999999999E-2</v>
      </c>
      <c r="L4566" s="546">
        <v>-2.9399999999999999E-2</v>
      </c>
      <c r="M4566" s="546">
        <v>-1.2200000000000001E-2</v>
      </c>
    </row>
    <row r="4567" spans="10:13" x14ac:dyDescent="0.6">
      <c r="J4567" s="311">
        <v>0</v>
      </c>
      <c r="K4567" s="546">
        <v>-4.0899999999999999E-2</v>
      </c>
      <c r="L4567" s="546">
        <v>-2.9399999999999999E-2</v>
      </c>
      <c r="M4567" s="546">
        <v>-1.2200000000000001E-2</v>
      </c>
    </row>
    <row r="4568" spans="10:13" x14ac:dyDescent="0.6">
      <c r="J4568" s="311">
        <v>0</v>
      </c>
      <c r="K4568" s="546">
        <v>-4.0899999999999999E-2</v>
      </c>
      <c r="L4568" s="546">
        <v>-2.9399999999999999E-2</v>
      </c>
      <c r="M4568" s="546">
        <v>-1.2200000000000001E-2</v>
      </c>
    </row>
    <row r="4569" spans="10:13" x14ac:dyDescent="0.6">
      <c r="J4569" s="311">
        <v>0</v>
      </c>
      <c r="K4569" s="546">
        <v>-4.0899999999999999E-2</v>
      </c>
      <c r="L4569" s="546">
        <v>-2.9399999999999999E-2</v>
      </c>
      <c r="M4569" s="546">
        <v>-1.2200000000000001E-2</v>
      </c>
    </row>
    <row r="4570" spans="10:13" x14ac:dyDescent="0.6">
      <c r="J4570" s="311">
        <v>0</v>
      </c>
      <c r="K4570" s="546">
        <v>-4.0899999999999999E-2</v>
      </c>
      <c r="L4570" s="546">
        <v>-2.9399999999999999E-2</v>
      </c>
      <c r="M4570" s="546">
        <v>-1.2200000000000001E-2</v>
      </c>
    </row>
    <row r="4571" spans="10:13" x14ac:dyDescent="0.6">
      <c r="J4571" s="311">
        <v>0</v>
      </c>
      <c r="K4571" s="546">
        <v>-4.0899999999999999E-2</v>
      </c>
      <c r="L4571" s="546">
        <v>-2.9399999999999999E-2</v>
      </c>
      <c r="M4571" s="546">
        <v>-1.2200000000000001E-2</v>
      </c>
    </row>
    <row r="4572" spans="10:13" x14ac:dyDescent="0.6">
      <c r="J4572" s="311">
        <v>0</v>
      </c>
      <c r="K4572" s="546">
        <v>-4.0899999999999999E-2</v>
      </c>
      <c r="L4572" s="546">
        <v>-2.9399999999999999E-2</v>
      </c>
      <c r="M4572" s="546">
        <v>-1.2200000000000001E-2</v>
      </c>
    </row>
    <row r="4573" spans="10:13" x14ac:dyDescent="0.6">
      <c r="J4573" s="311">
        <v>0</v>
      </c>
      <c r="K4573" s="546">
        <v>-4.0899999999999999E-2</v>
      </c>
      <c r="L4573" s="546">
        <v>-2.9399999999999999E-2</v>
      </c>
      <c r="M4573" s="546">
        <v>-1.2200000000000001E-2</v>
      </c>
    </row>
    <row r="4574" spans="10:13" x14ac:dyDescent="0.6">
      <c r="J4574" s="311">
        <v>0</v>
      </c>
      <c r="K4574" s="546">
        <v>-4.0899999999999999E-2</v>
      </c>
      <c r="L4574" s="546">
        <v>-2.9399999999999999E-2</v>
      </c>
      <c r="M4574" s="546">
        <v>-1.2200000000000001E-2</v>
      </c>
    </row>
    <row r="4575" spans="10:13" x14ac:dyDescent="0.6">
      <c r="J4575" s="311">
        <v>0</v>
      </c>
      <c r="K4575" s="546">
        <v>-4.0899999999999999E-2</v>
      </c>
      <c r="L4575" s="546">
        <v>-2.9399999999999999E-2</v>
      </c>
      <c r="M4575" s="546">
        <v>-1.2200000000000001E-2</v>
      </c>
    </row>
    <row r="4576" spans="10:13" x14ac:dyDescent="0.6">
      <c r="J4576" s="311">
        <v>0</v>
      </c>
      <c r="K4576" s="546">
        <v>-4.0899999999999999E-2</v>
      </c>
      <c r="L4576" s="546">
        <v>-2.9399999999999999E-2</v>
      </c>
      <c r="M4576" s="546">
        <v>-1.2200000000000001E-2</v>
      </c>
    </row>
    <row r="4577" spans="10:13" x14ac:dyDescent="0.6">
      <c r="J4577" s="311">
        <v>0</v>
      </c>
      <c r="K4577" s="546">
        <v>-4.0899999999999999E-2</v>
      </c>
      <c r="L4577" s="546">
        <v>-2.9399999999999999E-2</v>
      </c>
      <c r="M4577" s="546">
        <v>-1.2200000000000001E-2</v>
      </c>
    </row>
    <row r="4578" spans="10:13" x14ac:dyDescent="0.6">
      <c r="J4578" s="311">
        <v>0</v>
      </c>
      <c r="K4578" s="546">
        <v>-4.0899999999999999E-2</v>
      </c>
      <c r="L4578" s="546">
        <v>-2.9399999999999999E-2</v>
      </c>
      <c r="M4578" s="546">
        <v>-1.2200000000000001E-2</v>
      </c>
    </row>
    <row r="4579" spans="10:13" x14ac:dyDescent="0.6">
      <c r="J4579" s="311">
        <v>0</v>
      </c>
      <c r="K4579" s="546">
        <v>-4.0899999999999999E-2</v>
      </c>
      <c r="L4579" s="546">
        <v>-2.9399999999999999E-2</v>
      </c>
      <c r="M4579" s="546">
        <v>-1.2200000000000001E-2</v>
      </c>
    </row>
    <row r="4580" spans="10:13" x14ac:dyDescent="0.6">
      <c r="J4580" s="311">
        <v>0</v>
      </c>
      <c r="K4580" s="546">
        <v>-4.0899999999999999E-2</v>
      </c>
      <c r="L4580" s="546">
        <v>-2.9399999999999999E-2</v>
      </c>
      <c r="M4580" s="546">
        <v>-1.2200000000000001E-2</v>
      </c>
    </row>
    <row r="4581" spans="10:13" x14ac:dyDescent="0.6">
      <c r="J4581" s="311">
        <v>0</v>
      </c>
      <c r="K4581" s="546">
        <v>-4.0899999999999999E-2</v>
      </c>
      <c r="L4581" s="546">
        <v>-2.9399999999999999E-2</v>
      </c>
      <c r="M4581" s="546">
        <v>-1.2200000000000001E-2</v>
      </c>
    </row>
    <row r="4582" spans="10:13" x14ac:dyDescent="0.6">
      <c r="J4582" s="311">
        <v>0</v>
      </c>
      <c r="K4582" s="546">
        <v>-4.0899999999999999E-2</v>
      </c>
      <c r="L4582" s="546">
        <v>-2.9399999999999999E-2</v>
      </c>
      <c r="M4582" s="546">
        <v>-1.2200000000000001E-2</v>
      </c>
    </row>
    <row r="4583" spans="10:13" x14ac:dyDescent="0.6">
      <c r="J4583" s="311">
        <v>0</v>
      </c>
      <c r="K4583" s="546">
        <v>-4.0899999999999999E-2</v>
      </c>
      <c r="L4583" s="546">
        <v>-2.9399999999999999E-2</v>
      </c>
      <c r="M4583" s="546">
        <v>-1.2200000000000001E-2</v>
      </c>
    </row>
    <row r="4584" spans="10:13" x14ac:dyDescent="0.6">
      <c r="J4584" s="311">
        <v>0</v>
      </c>
      <c r="K4584" s="546">
        <v>-4.0899999999999999E-2</v>
      </c>
      <c r="L4584" s="546">
        <v>-2.9399999999999999E-2</v>
      </c>
      <c r="M4584" s="546">
        <v>-1.2200000000000001E-2</v>
      </c>
    </row>
    <row r="4585" spans="10:13" x14ac:dyDescent="0.6">
      <c r="J4585" s="311">
        <v>0</v>
      </c>
      <c r="K4585" s="546">
        <v>-4.0899999999999999E-2</v>
      </c>
      <c r="L4585" s="546">
        <v>-2.9399999999999999E-2</v>
      </c>
      <c r="M4585" s="546">
        <v>-1.2200000000000001E-2</v>
      </c>
    </row>
    <row r="4586" spans="10:13" x14ac:dyDescent="0.6">
      <c r="J4586" s="311">
        <v>0</v>
      </c>
      <c r="K4586" s="546">
        <v>-4.0899999999999999E-2</v>
      </c>
      <c r="L4586" s="546">
        <v>-2.9399999999999999E-2</v>
      </c>
      <c r="M4586" s="546">
        <v>-1.2200000000000001E-2</v>
      </c>
    </row>
    <row r="4587" spans="10:13" x14ac:dyDescent="0.6">
      <c r="J4587" s="311">
        <v>0</v>
      </c>
      <c r="K4587" s="546">
        <v>-4.0899999999999999E-2</v>
      </c>
      <c r="L4587" s="546">
        <v>-2.9399999999999999E-2</v>
      </c>
      <c r="M4587" s="546">
        <v>-1.2200000000000001E-2</v>
      </c>
    </row>
    <row r="4588" spans="10:13" x14ac:dyDescent="0.6">
      <c r="J4588" s="311">
        <v>0</v>
      </c>
      <c r="K4588" s="546">
        <v>-4.0899999999999999E-2</v>
      </c>
      <c r="L4588" s="546">
        <v>-2.9399999999999999E-2</v>
      </c>
      <c r="M4588" s="546">
        <v>-1.2200000000000001E-2</v>
      </c>
    </row>
    <row r="4589" spans="10:13" x14ac:dyDescent="0.6">
      <c r="J4589" s="311">
        <v>0</v>
      </c>
      <c r="K4589" s="546">
        <v>-4.0899999999999999E-2</v>
      </c>
      <c r="L4589" s="546">
        <v>-2.9399999999999999E-2</v>
      </c>
      <c r="M4589" s="546">
        <v>-1.2200000000000001E-2</v>
      </c>
    </row>
    <row r="4590" spans="10:13" x14ac:dyDescent="0.6">
      <c r="J4590" s="311">
        <v>0</v>
      </c>
      <c r="K4590" s="546">
        <v>-4.0899999999999999E-2</v>
      </c>
      <c r="L4590" s="546">
        <v>-2.9399999999999999E-2</v>
      </c>
      <c r="M4590" s="546">
        <v>-1.2200000000000001E-2</v>
      </c>
    </row>
    <row r="4591" spans="10:13" x14ac:dyDescent="0.6">
      <c r="J4591" s="311">
        <v>0</v>
      </c>
      <c r="K4591" s="546">
        <v>-4.0899999999999999E-2</v>
      </c>
      <c r="L4591" s="546">
        <v>-2.9399999999999999E-2</v>
      </c>
      <c r="M4591" s="546">
        <v>-1.2200000000000001E-2</v>
      </c>
    </row>
    <row r="4592" spans="10:13" x14ac:dyDescent="0.6">
      <c r="J4592" s="311">
        <v>0</v>
      </c>
      <c r="K4592" s="546">
        <v>-4.0899999999999999E-2</v>
      </c>
      <c r="L4592" s="546">
        <v>-2.9399999999999999E-2</v>
      </c>
      <c r="M4592" s="546">
        <v>-1.2200000000000001E-2</v>
      </c>
    </row>
    <row r="4593" spans="10:13" x14ac:dyDescent="0.6">
      <c r="J4593" s="311">
        <v>0</v>
      </c>
      <c r="K4593" s="546">
        <v>-4.0899999999999999E-2</v>
      </c>
      <c r="L4593" s="546">
        <v>-2.9399999999999999E-2</v>
      </c>
      <c r="M4593" s="546">
        <v>-1.2200000000000001E-2</v>
      </c>
    </row>
    <row r="4594" spans="10:13" x14ac:dyDescent="0.6">
      <c r="J4594" s="311">
        <v>0</v>
      </c>
      <c r="K4594" s="546">
        <v>-4.0899999999999999E-2</v>
      </c>
      <c r="L4594" s="546">
        <v>-2.9399999999999999E-2</v>
      </c>
      <c r="M4594" s="546">
        <v>-1.2200000000000001E-2</v>
      </c>
    </row>
    <row r="4595" spans="10:13" x14ac:dyDescent="0.6">
      <c r="J4595" s="311">
        <v>0</v>
      </c>
      <c r="K4595" s="546">
        <v>-4.0899999999999999E-2</v>
      </c>
      <c r="L4595" s="546">
        <v>-2.9399999999999999E-2</v>
      </c>
      <c r="M4595" s="546">
        <v>-1.2200000000000001E-2</v>
      </c>
    </row>
    <row r="4596" spans="10:13" x14ac:dyDescent="0.6">
      <c r="J4596" s="311">
        <v>0</v>
      </c>
      <c r="K4596" s="546">
        <v>-4.0899999999999999E-2</v>
      </c>
      <c r="L4596" s="546">
        <v>-2.9399999999999999E-2</v>
      </c>
      <c r="M4596" s="546">
        <v>-1.2200000000000001E-2</v>
      </c>
    </row>
    <row r="4597" spans="10:13" x14ac:dyDescent="0.6">
      <c r="J4597" s="311">
        <v>0</v>
      </c>
      <c r="K4597" s="546">
        <v>-4.0899999999999999E-2</v>
      </c>
      <c r="L4597" s="546">
        <v>-2.9399999999999999E-2</v>
      </c>
      <c r="M4597" s="546">
        <v>-1.2200000000000001E-2</v>
      </c>
    </row>
    <row r="4598" spans="10:13" x14ac:dyDescent="0.6">
      <c r="J4598" s="311">
        <v>0</v>
      </c>
      <c r="K4598" s="546">
        <v>-4.0899999999999999E-2</v>
      </c>
      <c r="L4598" s="546">
        <v>-2.9399999999999999E-2</v>
      </c>
      <c r="M4598" s="546">
        <v>-1.2200000000000001E-2</v>
      </c>
    </row>
    <row r="4599" spans="10:13" x14ac:dyDescent="0.6">
      <c r="J4599" s="311">
        <v>0</v>
      </c>
      <c r="K4599" s="546">
        <v>-4.0899999999999999E-2</v>
      </c>
      <c r="L4599" s="546">
        <v>-2.9399999999999999E-2</v>
      </c>
      <c r="M4599" s="546">
        <v>-1.2200000000000001E-2</v>
      </c>
    </row>
    <row r="4600" spans="10:13" x14ac:dyDescent="0.6">
      <c r="J4600" s="311">
        <v>0</v>
      </c>
      <c r="K4600" s="546">
        <v>-4.0899999999999999E-2</v>
      </c>
      <c r="L4600" s="546">
        <v>-2.9399999999999999E-2</v>
      </c>
      <c r="M4600" s="546">
        <v>-1.2200000000000001E-2</v>
      </c>
    </row>
    <row r="4601" spans="10:13" x14ac:dyDescent="0.6">
      <c r="J4601" s="311">
        <v>0</v>
      </c>
      <c r="K4601" s="546">
        <v>-4.0899999999999999E-2</v>
      </c>
      <c r="L4601" s="546">
        <v>-2.9399999999999999E-2</v>
      </c>
      <c r="M4601" s="546">
        <v>-1.2200000000000001E-2</v>
      </c>
    </row>
    <row r="4602" spans="10:13" x14ac:dyDescent="0.6">
      <c r="J4602" s="311">
        <v>0</v>
      </c>
      <c r="K4602" s="546">
        <v>-4.0899999999999999E-2</v>
      </c>
      <c r="L4602" s="546">
        <v>-2.9399999999999999E-2</v>
      </c>
      <c r="M4602" s="546">
        <v>-1.2200000000000001E-2</v>
      </c>
    </row>
    <row r="4603" spans="10:13" x14ac:dyDescent="0.6">
      <c r="J4603" s="311">
        <v>0</v>
      </c>
      <c r="K4603" s="546">
        <v>-4.0899999999999999E-2</v>
      </c>
      <c r="L4603" s="546">
        <v>-2.9399999999999999E-2</v>
      </c>
      <c r="M4603" s="546">
        <v>-1.2200000000000001E-2</v>
      </c>
    </row>
    <row r="4604" spans="10:13" x14ac:dyDescent="0.6">
      <c r="J4604" s="311">
        <v>0</v>
      </c>
      <c r="K4604" s="546">
        <v>-4.0899999999999999E-2</v>
      </c>
      <c r="L4604" s="546">
        <v>-2.9399999999999999E-2</v>
      </c>
      <c r="M4604" s="546">
        <v>-1.2200000000000001E-2</v>
      </c>
    </row>
    <row r="4605" spans="10:13" x14ac:dyDescent="0.6">
      <c r="J4605" s="311">
        <v>0</v>
      </c>
      <c r="K4605" s="546">
        <v>-4.0899999999999999E-2</v>
      </c>
      <c r="L4605" s="546">
        <v>-2.9399999999999999E-2</v>
      </c>
      <c r="M4605" s="546">
        <v>-1.2200000000000001E-2</v>
      </c>
    </row>
    <row r="4606" spans="10:13" x14ac:dyDescent="0.6">
      <c r="J4606" s="311">
        <v>0</v>
      </c>
      <c r="K4606" s="546">
        <v>-4.0899999999999999E-2</v>
      </c>
      <c r="L4606" s="546">
        <v>-2.9399999999999999E-2</v>
      </c>
      <c r="M4606" s="546">
        <v>-1.2200000000000001E-2</v>
      </c>
    </row>
    <row r="4607" spans="10:13" x14ac:dyDescent="0.6">
      <c r="J4607" s="311">
        <v>0</v>
      </c>
      <c r="K4607" s="546">
        <v>-4.0899999999999999E-2</v>
      </c>
      <c r="L4607" s="546">
        <v>-2.9399999999999999E-2</v>
      </c>
      <c r="M4607" s="546">
        <v>-1.2200000000000001E-2</v>
      </c>
    </row>
    <row r="4608" spans="10:13" x14ac:dyDescent="0.6">
      <c r="J4608" s="311">
        <v>0</v>
      </c>
      <c r="K4608" s="546">
        <v>-4.0899999999999999E-2</v>
      </c>
      <c r="L4608" s="546">
        <v>-2.9399999999999999E-2</v>
      </c>
      <c r="M4608" s="546">
        <v>-1.2200000000000001E-2</v>
      </c>
    </row>
    <row r="4609" spans="10:13" x14ac:dyDescent="0.6">
      <c r="J4609" s="311">
        <v>0</v>
      </c>
      <c r="K4609" s="546">
        <v>-4.0899999999999999E-2</v>
      </c>
      <c r="L4609" s="546">
        <v>-2.9399999999999999E-2</v>
      </c>
      <c r="M4609" s="546">
        <v>-1.2200000000000001E-2</v>
      </c>
    </row>
    <row r="4610" spans="10:13" x14ac:dyDescent="0.6">
      <c r="J4610" s="311">
        <v>0</v>
      </c>
      <c r="K4610" s="546">
        <v>-4.0899999999999999E-2</v>
      </c>
      <c r="L4610" s="546">
        <v>-2.9399999999999999E-2</v>
      </c>
      <c r="M4610" s="546">
        <v>-1.2200000000000001E-2</v>
      </c>
    </row>
    <row r="4611" spans="10:13" x14ac:dyDescent="0.6">
      <c r="J4611" s="311">
        <v>0</v>
      </c>
      <c r="K4611" s="546">
        <v>-4.0899999999999999E-2</v>
      </c>
      <c r="L4611" s="546">
        <v>-2.9399999999999999E-2</v>
      </c>
      <c r="M4611" s="546">
        <v>-1.2200000000000001E-2</v>
      </c>
    </row>
    <row r="4612" spans="10:13" x14ac:dyDescent="0.6">
      <c r="J4612" s="311">
        <v>0</v>
      </c>
      <c r="K4612" s="546">
        <v>-4.0899999999999999E-2</v>
      </c>
      <c r="L4612" s="546">
        <v>-2.9399999999999999E-2</v>
      </c>
      <c r="M4612" s="546">
        <v>-1.2200000000000001E-2</v>
      </c>
    </row>
    <row r="4613" spans="10:13" x14ac:dyDescent="0.6">
      <c r="J4613" s="311">
        <v>0</v>
      </c>
      <c r="K4613" s="546">
        <v>-4.0899999999999999E-2</v>
      </c>
      <c r="L4613" s="546">
        <v>-2.9399999999999999E-2</v>
      </c>
      <c r="M4613" s="546">
        <v>-1.2200000000000001E-2</v>
      </c>
    </row>
    <row r="4614" spans="10:13" x14ac:dyDescent="0.6">
      <c r="J4614" s="311">
        <v>0</v>
      </c>
      <c r="K4614" s="546">
        <v>-4.0899999999999999E-2</v>
      </c>
      <c r="L4614" s="546">
        <v>-2.9399999999999999E-2</v>
      </c>
      <c r="M4614" s="546">
        <v>-1.2200000000000001E-2</v>
      </c>
    </row>
    <row r="4615" spans="10:13" x14ac:dyDescent="0.6">
      <c r="J4615" s="311">
        <v>0</v>
      </c>
      <c r="K4615" s="546">
        <v>-4.0899999999999999E-2</v>
      </c>
      <c r="L4615" s="546">
        <v>-2.9399999999999999E-2</v>
      </c>
      <c r="M4615" s="546">
        <v>-1.2200000000000001E-2</v>
      </c>
    </row>
    <row r="4616" spans="10:13" x14ac:dyDescent="0.6">
      <c r="J4616" s="311">
        <v>0</v>
      </c>
      <c r="K4616" s="546">
        <v>-4.0899999999999999E-2</v>
      </c>
      <c r="L4616" s="546">
        <v>-2.9399999999999999E-2</v>
      </c>
      <c r="M4616" s="546">
        <v>-1.2200000000000001E-2</v>
      </c>
    </row>
    <row r="4617" spans="10:13" x14ac:dyDescent="0.6">
      <c r="J4617" s="311">
        <v>0</v>
      </c>
      <c r="K4617" s="546">
        <v>-4.0899999999999999E-2</v>
      </c>
      <c r="L4617" s="546">
        <v>-2.9399999999999999E-2</v>
      </c>
      <c r="M4617" s="546">
        <v>-1.2200000000000001E-2</v>
      </c>
    </row>
    <row r="4618" spans="10:13" x14ac:dyDescent="0.6">
      <c r="J4618" s="311">
        <v>0</v>
      </c>
      <c r="K4618" s="546">
        <v>-4.0899999999999999E-2</v>
      </c>
      <c r="L4618" s="546">
        <v>-2.9399999999999999E-2</v>
      </c>
      <c r="M4618" s="546">
        <v>-1.2200000000000001E-2</v>
      </c>
    </row>
    <row r="4619" spans="10:13" x14ac:dyDescent="0.6">
      <c r="J4619" s="311">
        <v>0</v>
      </c>
      <c r="K4619" s="546">
        <v>-4.0899999999999999E-2</v>
      </c>
      <c r="L4619" s="546">
        <v>-2.9399999999999999E-2</v>
      </c>
      <c r="M4619" s="546">
        <v>-1.2200000000000001E-2</v>
      </c>
    </row>
    <row r="4620" spans="10:13" x14ac:dyDescent="0.6">
      <c r="J4620" s="311">
        <v>0</v>
      </c>
      <c r="K4620" s="546">
        <v>-4.0899999999999999E-2</v>
      </c>
      <c r="L4620" s="546">
        <v>-2.9399999999999999E-2</v>
      </c>
      <c r="M4620" s="546">
        <v>-1.2200000000000001E-2</v>
      </c>
    </row>
    <row r="4621" spans="10:13" x14ac:dyDescent="0.6">
      <c r="J4621" s="311">
        <v>0</v>
      </c>
      <c r="K4621" s="546">
        <v>-4.0899999999999999E-2</v>
      </c>
      <c r="L4621" s="546">
        <v>-2.9399999999999999E-2</v>
      </c>
      <c r="M4621" s="546">
        <v>-1.2200000000000001E-2</v>
      </c>
    </row>
    <row r="4622" spans="10:13" x14ac:dyDescent="0.6">
      <c r="J4622" s="311">
        <v>0</v>
      </c>
      <c r="K4622" s="546">
        <v>-4.0899999999999999E-2</v>
      </c>
      <c r="L4622" s="546">
        <v>-2.9399999999999999E-2</v>
      </c>
      <c r="M4622" s="546">
        <v>-1.2200000000000001E-2</v>
      </c>
    </row>
    <row r="4623" spans="10:13" x14ac:dyDescent="0.6">
      <c r="J4623" s="311">
        <v>0</v>
      </c>
      <c r="K4623" s="546">
        <v>-4.0899999999999999E-2</v>
      </c>
      <c r="L4623" s="546">
        <v>-2.9399999999999999E-2</v>
      </c>
      <c r="M4623" s="546">
        <v>-1.2200000000000001E-2</v>
      </c>
    </row>
    <row r="4624" spans="10:13" x14ac:dyDescent="0.6">
      <c r="J4624" s="311">
        <v>0</v>
      </c>
      <c r="K4624" s="546">
        <v>-4.0899999999999999E-2</v>
      </c>
      <c r="L4624" s="546">
        <v>-2.9399999999999999E-2</v>
      </c>
      <c r="M4624" s="546">
        <v>-1.2200000000000001E-2</v>
      </c>
    </row>
    <row r="4625" spans="10:13" x14ac:dyDescent="0.6">
      <c r="J4625" s="311">
        <v>0</v>
      </c>
      <c r="K4625" s="546">
        <v>-4.0899999999999999E-2</v>
      </c>
      <c r="L4625" s="546">
        <v>-2.9399999999999999E-2</v>
      </c>
      <c r="M4625" s="546">
        <v>-1.2200000000000001E-2</v>
      </c>
    </row>
    <row r="4626" spans="10:13" x14ac:dyDescent="0.6">
      <c r="J4626" s="311">
        <v>0</v>
      </c>
      <c r="K4626" s="546">
        <v>-4.0899999999999999E-2</v>
      </c>
      <c r="L4626" s="546">
        <v>-2.9399999999999999E-2</v>
      </c>
      <c r="M4626" s="546">
        <v>-1.2200000000000001E-2</v>
      </c>
    </row>
    <row r="4627" spans="10:13" x14ac:dyDescent="0.6">
      <c r="J4627" s="311">
        <v>0</v>
      </c>
      <c r="K4627" s="546">
        <v>-4.0899999999999999E-2</v>
      </c>
      <c r="L4627" s="546">
        <v>-2.9399999999999999E-2</v>
      </c>
      <c r="M4627" s="546">
        <v>-1.2200000000000001E-2</v>
      </c>
    </row>
    <row r="4628" spans="10:13" x14ac:dyDescent="0.6">
      <c r="J4628" s="311">
        <v>0</v>
      </c>
      <c r="K4628" s="546">
        <v>-4.0899999999999999E-2</v>
      </c>
      <c r="L4628" s="546">
        <v>-2.9399999999999999E-2</v>
      </c>
      <c r="M4628" s="546">
        <v>-1.2200000000000001E-2</v>
      </c>
    </row>
    <row r="4629" spans="10:13" x14ac:dyDescent="0.6">
      <c r="J4629" s="311">
        <v>0</v>
      </c>
      <c r="K4629" s="546">
        <v>-4.0899999999999999E-2</v>
      </c>
      <c r="L4629" s="546">
        <v>-2.9399999999999999E-2</v>
      </c>
      <c r="M4629" s="546">
        <v>-1.2200000000000001E-2</v>
      </c>
    </row>
    <row r="4630" spans="10:13" x14ac:dyDescent="0.6">
      <c r="J4630" s="311">
        <v>0</v>
      </c>
      <c r="K4630" s="546">
        <v>-4.0899999999999999E-2</v>
      </c>
      <c r="L4630" s="546">
        <v>-2.9399999999999999E-2</v>
      </c>
      <c r="M4630" s="546">
        <v>-1.2200000000000001E-2</v>
      </c>
    </row>
    <row r="4631" spans="10:13" x14ac:dyDescent="0.6">
      <c r="J4631" s="311">
        <v>0</v>
      </c>
      <c r="K4631" s="546">
        <v>-4.0899999999999999E-2</v>
      </c>
      <c r="L4631" s="546">
        <v>-2.9399999999999999E-2</v>
      </c>
      <c r="M4631" s="546">
        <v>-1.2200000000000001E-2</v>
      </c>
    </row>
    <row r="4632" spans="10:13" x14ac:dyDescent="0.6">
      <c r="J4632" s="311">
        <v>0</v>
      </c>
      <c r="K4632" s="546">
        <v>-4.0899999999999999E-2</v>
      </c>
      <c r="L4632" s="546">
        <v>-2.9399999999999999E-2</v>
      </c>
      <c r="M4632" s="546">
        <v>-1.2200000000000001E-2</v>
      </c>
    </row>
    <row r="4633" spans="10:13" x14ac:dyDescent="0.6">
      <c r="J4633" s="311">
        <v>0</v>
      </c>
      <c r="K4633" s="546">
        <v>-4.0899999999999999E-2</v>
      </c>
      <c r="L4633" s="546">
        <v>-2.9399999999999999E-2</v>
      </c>
      <c r="M4633" s="546">
        <v>-1.2200000000000001E-2</v>
      </c>
    </row>
    <row r="4634" spans="10:13" x14ac:dyDescent="0.6">
      <c r="J4634" s="311">
        <v>0</v>
      </c>
      <c r="K4634" s="546">
        <v>-4.0899999999999999E-2</v>
      </c>
      <c r="L4634" s="546">
        <v>-2.9399999999999999E-2</v>
      </c>
      <c r="M4634" s="546">
        <v>-1.2200000000000001E-2</v>
      </c>
    </row>
    <row r="4635" spans="10:13" x14ac:dyDescent="0.6">
      <c r="J4635" s="311">
        <v>0</v>
      </c>
      <c r="K4635" s="546">
        <v>-4.0899999999999999E-2</v>
      </c>
      <c r="L4635" s="546">
        <v>-2.9399999999999999E-2</v>
      </c>
      <c r="M4635" s="546">
        <v>-1.2200000000000001E-2</v>
      </c>
    </row>
    <row r="4636" spans="10:13" x14ac:dyDescent="0.6">
      <c r="J4636" s="311">
        <v>0</v>
      </c>
      <c r="K4636" s="546">
        <v>-4.0899999999999999E-2</v>
      </c>
      <c r="L4636" s="546">
        <v>-2.9399999999999999E-2</v>
      </c>
      <c r="M4636" s="546">
        <v>-1.2200000000000001E-2</v>
      </c>
    </row>
    <row r="4637" spans="10:13" x14ac:dyDescent="0.6">
      <c r="J4637" s="311">
        <v>0</v>
      </c>
      <c r="K4637" s="546">
        <v>-4.0899999999999999E-2</v>
      </c>
      <c r="L4637" s="546">
        <v>-2.9399999999999999E-2</v>
      </c>
      <c r="M4637" s="546">
        <v>-1.2200000000000001E-2</v>
      </c>
    </row>
    <row r="4638" spans="10:13" x14ac:dyDescent="0.6">
      <c r="J4638" s="311">
        <v>0</v>
      </c>
      <c r="K4638" s="546">
        <v>-4.0899999999999999E-2</v>
      </c>
      <c r="L4638" s="546">
        <v>-2.9399999999999999E-2</v>
      </c>
      <c r="M4638" s="546">
        <v>-1.2200000000000001E-2</v>
      </c>
    </row>
    <row r="4639" spans="10:13" x14ac:dyDescent="0.6">
      <c r="J4639" s="311">
        <v>0</v>
      </c>
      <c r="K4639" s="546">
        <v>-4.0899999999999999E-2</v>
      </c>
      <c r="L4639" s="546">
        <v>-2.9399999999999999E-2</v>
      </c>
      <c r="M4639" s="546">
        <v>-1.2200000000000001E-2</v>
      </c>
    </row>
    <row r="4640" spans="10:13" x14ac:dyDescent="0.6">
      <c r="J4640" s="311">
        <v>0</v>
      </c>
      <c r="K4640" s="546">
        <v>-4.0899999999999999E-2</v>
      </c>
      <c r="L4640" s="546">
        <v>-2.9399999999999999E-2</v>
      </c>
      <c r="M4640" s="546">
        <v>-1.2200000000000001E-2</v>
      </c>
    </row>
    <row r="4641" spans="10:13" x14ac:dyDescent="0.6">
      <c r="J4641" s="311">
        <v>0</v>
      </c>
      <c r="K4641" s="546">
        <v>-4.0899999999999999E-2</v>
      </c>
      <c r="L4641" s="546">
        <v>-2.9399999999999999E-2</v>
      </c>
      <c r="M4641" s="546">
        <v>-1.2200000000000001E-2</v>
      </c>
    </row>
    <row r="4642" spans="10:13" x14ac:dyDescent="0.6">
      <c r="J4642" s="311">
        <v>0</v>
      </c>
      <c r="K4642" s="546">
        <v>-4.0899999999999999E-2</v>
      </c>
      <c r="L4642" s="546">
        <v>-2.9399999999999999E-2</v>
      </c>
      <c r="M4642" s="546">
        <v>-1.2200000000000001E-2</v>
      </c>
    </row>
    <row r="4643" spans="10:13" x14ac:dyDescent="0.6">
      <c r="J4643" s="311">
        <v>0</v>
      </c>
      <c r="K4643" s="546">
        <v>-4.0899999999999999E-2</v>
      </c>
      <c r="L4643" s="546">
        <v>-2.9399999999999999E-2</v>
      </c>
      <c r="M4643" s="546">
        <v>-1.2200000000000001E-2</v>
      </c>
    </row>
    <row r="4644" spans="10:13" x14ac:dyDescent="0.6">
      <c r="J4644" s="311">
        <v>0</v>
      </c>
      <c r="K4644" s="546">
        <v>-4.0899999999999999E-2</v>
      </c>
      <c r="L4644" s="546">
        <v>-2.9399999999999999E-2</v>
      </c>
      <c r="M4644" s="546">
        <v>-1.2200000000000001E-2</v>
      </c>
    </row>
    <row r="4645" spans="10:13" x14ac:dyDescent="0.6">
      <c r="J4645" s="311">
        <v>0</v>
      </c>
      <c r="K4645" s="546">
        <v>-4.0899999999999999E-2</v>
      </c>
      <c r="L4645" s="546">
        <v>-2.9399999999999999E-2</v>
      </c>
      <c r="M4645" s="546">
        <v>-1.2200000000000001E-2</v>
      </c>
    </row>
    <row r="4646" spans="10:13" x14ac:dyDescent="0.6">
      <c r="J4646" s="311">
        <v>0</v>
      </c>
      <c r="K4646" s="546">
        <v>-4.0899999999999999E-2</v>
      </c>
      <c r="L4646" s="546">
        <v>-2.9399999999999999E-2</v>
      </c>
      <c r="M4646" s="546">
        <v>-1.2200000000000001E-2</v>
      </c>
    </row>
    <row r="4647" spans="10:13" x14ac:dyDescent="0.6">
      <c r="J4647" s="311">
        <v>0</v>
      </c>
      <c r="K4647" s="546">
        <v>-4.0899999999999999E-2</v>
      </c>
      <c r="L4647" s="546">
        <v>-2.9399999999999999E-2</v>
      </c>
      <c r="M4647" s="546">
        <v>-1.2200000000000001E-2</v>
      </c>
    </row>
    <row r="4648" spans="10:13" x14ac:dyDescent="0.6">
      <c r="J4648" s="311">
        <v>0</v>
      </c>
      <c r="K4648" s="546">
        <v>-4.0899999999999999E-2</v>
      </c>
      <c r="L4648" s="546">
        <v>-2.9399999999999999E-2</v>
      </c>
      <c r="M4648" s="546">
        <v>-1.2200000000000001E-2</v>
      </c>
    </row>
    <row r="4649" spans="10:13" x14ac:dyDescent="0.6">
      <c r="J4649" s="311">
        <v>0</v>
      </c>
      <c r="K4649" s="546">
        <v>-4.0899999999999999E-2</v>
      </c>
      <c r="L4649" s="546">
        <v>-2.9399999999999999E-2</v>
      </c>
      <c r="M4649" s="546">
        <v>-1.2200000000000001E-2</v>
      </c>
    </row>
    <row r="4650" spans="10:13" x14ac:dyDescent="0.6">
      <c r="J4650" s="311">
        <v>0</v>
      </c>
      <c r="K4650" s="546">
        <v>-4.0899999999999999E-2</v>
      </c>
      <c r="L4650" s="546">
        <v>-2.9399999999999999E-2</v>
      </c>
      <c r="M4650" s="546">
        <v>-1.2200000000000001E-2</v>
      </c>
    </row>
    <row r="4651" spans="10:13" x14ac:dyDescent="0.6">
      <c r="J4651" s="311">
        <v>0</v>
      </c>
      <c r="K4651" s="546">
        <v>-4.0899999999999999E-2</v>
      </c>
      <c r="L4651" s="546">
        <v>-2.9399999999999999E-2</v>
      </c>
      <c r="M4651" s="546">
        <v>-1.2200000000000001E-2</v>
      </c>
    </row>
    <row r="4652" spans="10:13" x14ac:dyDescent="0.6">
      <c r="J4652" s="311">
        <v>0</v>
      </c>
      <c r="K4652" s="546">
        <v>-4.0899999999999999E-2</v>
      </c>
      <c r="L4652" s="546">
        <v>-2.9399999999999999E-2</v>
      </c>
      <c r="M4652" s="546">
        <v>-1.2200000000000001E-2</v>
      </c>
    </row>
    <row r="4653" spans="10:13" x14ac:dyDescent="0.6">
      <c r="J4653" s="311">
        <v>0</v>
      </c>
      <c r="K4653" s="546">
        <v>-4.0899999999999999E-2</v>
      </c>
      <c r="L4653" s="546">
        <v>-2.9399999999999999E-2</v>
      </c>
      <c r="M4653" s="546">
        <v>-1.2200000000000001E-2</v>
      </c>
    </row>
    <row r="4654" spans="10:13" x14ac:dyDescent="0.6">
      <c r="J4654" s="311">
        <v>0</v>
      </c>
      <c r="K4654" s="546">
        <v>-4.0899999999999999E-2</v>
      </c>
      <c r="L4654" s="546">
        <v>-2.9399999999999999E-2</v>
      </c>
      <c r="M4654" s="546">
        <v>-1.2200000000000001E-2</v>
      </c>
    </row>
    <row r="4655" spans="10:13" x14ac:dyDescent="0.6">
      <c r="J4655" s="311">
        <v>0</v>
      </c>
      <c r="K4655" s="546">
        <v>-4.0899999999999999E-2</v>
      </c>
      <c r="L4655" s="546">
        <v>-2.9399999999999999E-2</v>
      </c>
      <c r="M4655" s="546">
        <v>-1.2200000000000001E-2</v>
      </c>
    </row>
    <row r="4656" spans="10:13" x14ac:dyDescent="0.6">
      <c r="J4656" s="311">
        <v>0</v>
      </c>
      <c r="K4656" s="546">
        <v>-4.0899999999999999E-2</v>
      </c>
      <c r="L4656" s="546">
        <v>-2.9399999999999999E-2</v>
      </c>
      <c r="M4656" s="546">
        <v>-1.2200000000000001E-2</v>
      </c>
    </row>
    <row r="4657" spans="10:13" x14ac:dyDescent="0.6">
      <c r="J4657" s="311">
        <v>0</v>
      </c>
      <c r="K4657" s="546">
        <v>-4.0899999999999999E-2</v>
      </c>
      <c r="L4657" s="546">
        <v>-2.9399999999999999E-2</v>
      </c>
      <c r="M4657" s="546">
        <v>-1.2200000000000001E-2</v>
      </c>
    </row>
    <row r="4658" spans="10:13" x14ac:dyDescent="0.6">
      <c r="J4658" s="311">
        <v>0</v>
      </c>
      <c r="K4658" s="546">
        <v>-4.0899999999999999E-2</v>
      </c>
      <c r="L4658" s="546">
        <v>-2.9399999999999999E-2</v>
      </c>
      <c r="M4658" s="546">
        <v>-1.2200000000000001E-2</v>
      </c>
    </row>
    <row r="4659" spans="10:13" x14ac:dyDescent="0.6">
      <c r="J4659" s="311">
        <v>0</v>
      </c>
      <c r="K4659" s="546">
        <v>-4.0899999999999999E-2</v>
      </c>
      <c r="L4659" s="546">
        <v>-2.9399999999999999E-2</v>
      </c>
      <c r="M4659" s="546">
        <v>-1.2200000000000001E-2</v>
      </c>
    </row>
    <row r="4660" spans="10:13" x14ac:dyDescent="0.6">
      <c r="J4660" s="311">
        <v>0</v>
      </c>
      <c r="K4660" s="546">
        <v>-4.0899999999999999E-2</v>
      </c>
      <c r="L4660" s="546">
        <v>-2.9399999999999999E-2</v>
      </c>
      <c r="M4660" s="546">
        <v>-1.2200000000000001E-2</v>
      </c>
    </row>
    <row r="4661" spans="10:13" x14ac:dyDescent="0.6">
      <c r="J4661" s="311">
        <v>0</v>
      </c>
      <c r="K4661" s="546">
        <v>-4.0899999999999999E-2</v>
      </c>
      <c r="L4661" s="546">
        <v>-2.9399999999999999E-2</v>
      </c>
      <c r="M4661" s="546">
        <v>-1.2200000000000001E-2</v>
      </c>
    </row>
    <row r="4662" spans="10:13" x14ac:dyDescent="0.6">
      <c r="J4662" s="311">
        <v>0</v>
      </c>
      <c r="K4662" s="546">
        <v>-4.0899999999999999E-2</v>
      </c>
      <c r="L4662" s="546">
        <v>-2.9399999999999999E-2</v>
      </c>
      <c r="M4662" s="546">
        <v>-1.2200000000000001E-2</v>
      </c>
    </row>
    <row r="4663" spans="10:13" x14ac:dyDescent="0.6">
      <c r="J4663" s="311">
        <v>0</v>
      </c>
      <c r="K4663" s="546">
        <v>-4.0899999999999999E-2</v>
      </c>
      <c r="L4663" s="546">
        <v>-2.9399999999999999E-2</v>
      </c>
      <c r="M4663" s="546">
        <v>-1.2200000000000001E-2</v>
      </c>
    </row>
    <row r="4664" spans="10:13" x14ac:dyDescent="0.6">
      <c r="J4664" s="311">
        <v>0</v>
      </c>
      <c r="K4664" s="546">
        <v>-4.0899999999999999E-2</v>
      </c>
      <c r="L4664" s="546">
        <v>-2.9399999999999999E-2</v>
      </c>
      <c r="M4664" s="546">
        <v>-1.2200000000000001E-2</v>
      </c>
    </row>
    <row r="4665" spans="10:13" x14ac:dyDescent="0.6">
      <c r="J4665" s="311">
        <v>0</v>
      </c>
      <c r="K4665" s="546">
        <v>-4.0899999999999999E-2</v>
      </c>
      <c r="L4665" s="546">
        <v>-2.9399999999999999E-2</v>
      </c>
      <c r="M4665" s="546">
        <v>-1.2200000000000001E-2</v>
      </c>
    </row>
    <row r="4666" spans="10:13" x14ac:dyDescent="0.6">
      <c r="J4666" s="311">
        <v>0</v>
      </c>
      <c r="K4666" s="546">
        <v>-4.0899999999999999E-2</v>
      </c>
      <c r="L4666" s="546">
        <v>-2.9399999999999999E-2</v>
      </c>
      <c r="M4666" s="546">
        <v>-1.2200000000000001E-2</v>
      </c>
    </row>
    <row r="4667" spans="10:13" x14ac:dyDescent="0.6">
      <c r="J4667" s="311">
        <v>0</v>
      </c>
      <c r="K4667" s="546">
        <v>-4.0899999999999999E-2</v>
      </c>
      <c r="L4667" s="546">
        <v>-2.9399999999999999E-2</v>
      </c>
      <c r="M4667" s="546">
        <v>-1.2200000000000001E-2</v>
      </c>
    </row>
    <row r="4668" spans="10:13" x14ac:dyDescent="0.6">
      <c r="J4668" s="311">
        <v>0</v>
      </c>
      <c r="K4668" s="546">
        <v>-4.0899999999999999E-2</v>
      </c>
      <c r="L4668" s="546">
        <v>-2.9399999999999999E-2</v>
      </c>
      <c r="M4668" s="546">
        <v>-1.2200000000000001E-2</v>
      </c>
    </row>
    <row r="4669" spans="10:13" x14ac:dyDescent="0.6">
      <c r="J4669" s="311">
        <v>0</v>
      </c>
      <c r="K4669" s="546">
        <v>-4.0899999999999999E-2</v>
      </c>
      <c r="L4669" s="546">
        <v>-2.9399999999999999E-2</v>
      </c>
      <c r="M4669" s="546">
        <v>-1.2200000000000001E-2</v>
      </c>
    </row>
    <row r="4670" spans="10:13" x14ac:dyDescent="0.6">
      <c r="J4670" s="311">
        <v>0</v>
      </c>
      <c r="K4670" s="546">
        <v>-4.0899999999999999E-2</v>
      </c>
      <c r="L4670" s="546">
        <v>-2.9399999999999999E-2</v>
      </c>
      <c r="M4670" s="546">
        <v>-1.2200000000000001E-2</v>
      </c>
    </row>
    <row r="4671" spans="10:13" x14ac:dyDescent="0.6">
      <c r="J4671" s="311">
        <v>0</v>
      </c>
      <c r="K4671" s="546">
        <v>-4.0899999999999999E-2</v>
      </c>
      <c r="L4671" s="546">
        <v>-2.9399999999999999E-2</v>
      </c>
      <c r="M4671" s="546">
        <v>-1.2200000000000001E-2</v>
      </c>
    </row>
    <row r="4672" spans="10:13" x14ac:dyDescent="0.6">
      <c r="J4672" s="311">
        <v>0</v>
      </c>
      <c r="K4672" s="546">
        <v>-4.0899999999999999E-2</v>
      </c>
      <c r="L4672" s="546">
        <v>-2.9399999999999999E-2</v>
      </c>
      <c r="M4672" s="546">
        <v>-1.2200000000000001E-2</v>
      </c>
    </row>
    <row r="4673" spans="10:13" x14ac:dyDescent="0.6">
      <c r="J4673" s="311">
        <v>0</v>
      </c>
      <c r="K4673" s="546">
        <v>-4.0899999999999999E-2</v>
      </c>
      <c r="L4673" s="546">
        <v>-2.9399999999999999E-2</v>
      </c>
      <c r="M4673" s="546">
        <v>-1.2200000000000001E-2</v>
      </c>
    </row>
    <row r="4674" spans="10:13" x14ac:dyDescent="0.6">
      <c r="J4674" s="311">
        <v>0</v>
      </c>
      <c r="K4674" s="546">
        <v>-4.0899999999999999E-2</v>
      </c>
      <c r="L4674" s="546">
        <v>-2.9399999999999999E-2</v>
      </c>
      <c r="M4674" s="546">
        <v>-1.2200000000000001E-2</v>
      </c>
    </row>
    <row r="4675" spans="10:13" x14ac:dyDescent="0.6">
      <c r="J4675" s="311">
        <v>0</v>
      </c>
      <c r="K4675" s="546">
        <v>-4.0899999999999999E-2</v>
      </c>
      <c r="L4675" s="546">
        <v>-2.9399999999999999E-2</v>
      </c>
      <c r="M4675" s="546">
        <v>-1.2200000000000001E-2</v>
      </c>
    </row>
    <row r="4676" spans="10:13" x14ac:dyDescent="0.6">
      <c r="J4676" s="311">
        <v>0</v>
      </c>
      <c r="K4676" s="546">
        <v>-4.0899999999999999E-2</v>
      </c>
      <c r="L4676" s="546">
        <v>-2.9399999999999999E-2</v>
      </c>
      <c r="M4676" s="546">
        <v>-1.2200000000000001E-2</v>
      </c>
    </row>
    <row r="4677" spans="10:13" x14ac:dyDescent="0.6">
      <c r="J4677" s="311">
        <v>0</v>
      </c>
      <c r="K4677" s="546">
        <v>-4.0899999999999999E-2</v>
      </c>
      <c r="L4677" s="546">
        <v>-2.9399999999999999E-2</v>
      </c>
      <c r="M4677" s="546">
        <v>-1.2200000000000001E-2</v>
      </c>
    </row>
    <row r="4678" spans="10:13" x14ac:dyDescent="0.6">
      <c r="J4678" s="311">
        <v>0</v>
      </c>
      <c r="K4678" s="546">
        <v>-4.0899999999999999E-2</v>
      </c>
      <c r="L4678" s="546">
        <v>-2.9399999999999999E-2</v>
      </c>
      <c r="M4678" s="546">
        <v>-1.2200000000000001E-2</v>
      </c>
    </row>
    <row r="4679" spans="10:13" x14ac:dyDescent="0.6">
      <c r="J4679" s="311">
        <v>0</v>
      </c>
      <c r="K4679" s="546">
        <v>-4.0899999999999999E-2</v>
      </c>
      <c r="L4679" s="546">
        <v>-2.9399999999999999E-2</v>
      </c>
      <c r="M4679" s="546">
        <v>-1.2200000000000001E-2</v>
      </c>
    </row>
    <row r="4680" spans="10:13" x14ac:dyDescent="0.6">
      <c r="J4680" s="311">
        <v>0</v>
      </c>
      <c r="K4680" s="546">
        <v>-4.0899999999999999E-2</v>
      </c>
      <c r="L4680" s="546">
        <v>-2.9399999999999999E-2</v>
      </c>
      <c r="M4680" s="546">
        <v>-1.2200000000000001E-2</v>
      </c>
    </row>
    <row r="4681" spans="10:13" x14ac:dyDescent="0.6">
      <c r="J4681" s="311">
        <v>0</v>
      </c>
      <c r="K4681" s="546">
        <v>-4.0899999999999999E-2</v>
      </c>
      <c r="L4681" s="546">
        <v>-2.9399999999999999E-2</v>
      </c>
      <c r="M4681" s="546">
        <v>-1.2200000000000001E-2</v>
      </c>
    </row>
    <row r="4682" spans="10:13" x14ac:dyDescent="0.6">
      <c r="J4682" s="311">
        <v>0</v>
      </c>
      <c r="K4682" s="546">
        <v>-4.0899999999999999E-2</v>
      </c>
      <c r="L4682" s="546">
        <v>-2.9399999999999999E-2</v>
      </c>
      <c r="M4682" s="546">
        <v>-1.2200000000000001E-2</v>
      </c>
    </row>
    <row r="4683" spans="10:13" x14ac:dyDescent="0.6">
      <c r="J4683" s="311">
        <v>0</v>
      </c>
      <c r="K4683" s="546">
        <v>-4.0899999999999999E-2</v>
      </c>
      <c r="L4683" s="546">
        <v>-2.9399999999999999E-2</v>
      </c>
      <c r="M4683" s="546">
        <v>-1.2200000000000001E-2</v>
      </c>
    </row>
    <row r="4684" spans="10:13" x14ac:dyDescent="0.6">
      <c r="J4684" s="311">
        <v>0</v>
      </c>
      <c r="K4684" s="546">
        <v>-4.0899999999999999E-2</v>
      </c>
      <c r="L4684" s="546">
        <v>-2.9399999999999999E-2</v>
      </c>
      <c r="M4684" s="546">
        <v>-1.2200000000000001E-2</v>
      </c>
    </row>
    <row r="4685" spans="10:13" x14ac:dyDescent="0.6">
      <c r="J4685" s="311">
        <v>0</v>
      </c>
      <c r="K4685" s="546">
        <v>-4.0899999999999999E-2</v>
      </c>
      <c r="L4685" s="546">
        <v>-2.9399999999999999E-2</v>
      </c>
      <c r="M4685" s="546">
        <v>-1.2200000000000001E-2</v>
      </c>
    </row>
    <row r="4686" spans="10:13" x14ac:dyDescent="0.6">
      <c r="J4686" s="311">
        <v>0</v>
      </c>
      <c r="K4686" s="546">
        <v>-4.0899999999999999E-2</v>
      </c>
      <c r="L4686" s="546">
        <v>-2.9399999999999999E-2</v>
      </c>
      <c r="M4686" s="546">
        <v>-1.2200000000000001E-2</v>
      </c>
    </row>
    <row r="4687" spans="10:13" x14ac:dyDescent="0.6">
      <c r="J4687" s="311">
        <v>0</v>
      </c>
      <c r="K4687" s="546">
        <v>-4.0899999999999999E-2</v>
      </c>
      <c r="L4687" s="546">
        <v>-2.9399999999999999E-2</v>
      </c>
      <c r="M4687" s="546">
        <v>-1.2200000000000001E-2</v>
      </c>
    </row>
    <row r="4688" spans="10:13" x14ac:dyDescent="0.6">
      <c r="J4688" s="311">
        <v>0</v>
      </c>
      <c r="K4688" s="546">
        <v>-4.0899999999999999E-2</v>
      </c>
      <c r="L4688" s="546">
        <v>-2.9399999999999999E-2</v>
      </c>
      <c r="M4688" s="546">
        <v>-1.2200000000000001E-2</v>
      </c>
    </row>
    <row r="4689" spans="10:13" x14ac:dyDescent="0.6">
      <c r="J4689" s="311">
        <v>0</v>
      </c>
      <c r="K4689" s="546">
        <v>-4.0899999999999999E-2</v>
      </c>
      <c r="L4689" s="546">
        <v>-2.9399999999999999E-2</v>
      </c>
      <c r="M4689" s="546">
        <v>-1.2200000000000001E-2</v>
      </c>
    </row>
    <row r="4690" spans="10:13" x14ac:dyDescent="0.6">
      <c r="J4690" s="311">
        <v>0</v>
      </c>
      <c r="K4690" s="546">
        <v>-4.0899999999999999E-2</v>
      </c>
      <c r="L4690" s="546">
        <v>-2.9399999999999999E-2</v>
      </c>
      <c r="M4690" s="546">
        <v>-1.2200000000000001E-2</v>
      </c>
    </row>
    <row r="4691" spans="10:13" x14ac:dyDescent="0.6">
      <c r="J4691" s="311">
        <v>0</v>
      </c>
      <c r="K4691" s="546">
        <v>-4.0899999999999999E-2</v>
      </c>
      <c r="L4691" s="546">
        <v>-2.9399999999999999E-2</v>
      </c>
      <c r="M4691" s="546">
        <v>-1.2200000000000001E-2</v>
      </c>
    </row>
    <row r="4692" spans="10:13" x14ac:dyDescent="0.6">
      <c r="J4692" s="311">
        <v>0</v>
      </c>
      <c r="K4692" s="546">
        <v>-4.0899999999999999E-2</v>
      </c>
      <c r="L4692" s="546">
        <v>-2.9399999999999999E-2</v>
      </c>
      <c r="M4692" s="546">
        <v>-1.2200000000000001E-2</v>
      </c>
    </row>
    <row r="4693" spans="10:13" x14ac:dyDescent="0.6">
      <c r="J4693" s="311">
        <v>0</v>
      </c>
      <c r="K4693" s="546">
        <v>-4.0899999999999999E-2</v>
      </c>
      <c r="L4693" s="546">
        <v>-2.9399999999999999E-2</v>
      </c>
      <c r="M4693" s="546">
        <v>-1.2200000000000001E-2</v>
      </c>
    </row>
    <row r="4694" spans="10:13" x14ac:dyDescent="0.6">
      <c r="J4694" s="311">
        <v>0</v>
      </c>
      <c r="K4694" s="546">
        <v>-4.0899999999999999E-2</v>
      </c>
      <c r="L4694" s="546">
        <v>-2.9399999999999999E-2</v>
      </c>
      <c r="M4694" s="546">
        <v>-1.2200000000000001E-2</v>
      </c>
    </row>
    <row r="4695" spans="10:13" x14ac:dyDescent="0.6">
      <c r="J4695" s="311">
        <v>0</v>
      </c>
      <c r="K4695" s="546">
        <v>-4.0899999999999999E-2</v>
      </c>
      <c r="L4695" s="546">
        <v>-2.9399999999999999E-2</v>
      </c>
      <c r="M4695" s="546">
        <v>-1.2200000000000001E-2</v>
      </c>
    </row>
    <row r="4696" spans="10:13" x14ac:dyDescent="0.6">
      <c r="J4696" s="311">
        <v>0</v>
      </c>
      <c r="K4696" s="546">
        <v>-4.0899999999999999E-2</v>
      </c>
      <c r="L4696" s="546">
        <v>-2.9399999999999999E-2</v>
      </c>
      <c r="M4696" s="546">
        <v>-1.2200000000000001E-2</v>
      </c>
    </row>
    <row r="4697" spans="10:13" x14ac:dyDescent="0.6">
      <c r="J4697" s="311">
        <v>0</v>
      </c>
      <c r="K4697" s="546">
        <v>-4.0899999999999999E-2</v>
      </c>
      <c r="L4697" s="546">
        <v>-2.9399999999999999E-2</v>
      </c>
      <c r="M4697" s="546">
        <v>-1.2200000000000001E-2</v>
      </c>
    </row>
    <row r="4698" spans="10:13" x14ac:dyDescent="0.6">
      <c r="J4698" s="311">
        <v>0</v>
      </c>
      <c r="K4698" s="546">
        <v>-4.0899999999999999E-2</v>
      </c>
      <c r="L4698" s="546">
        <v>-2.9399999999999999E-2</v>
      </c>
      <c r="M4698" s="546">
        <v>-1.2200000000000001E-2</v>
      </c>
    </row>
    <row r="4699" spans="10:13" x14ac:dyDescent="0.6">
      <c r="J4699" s="311">
        <v>0</v>
      </c>
      <c r="K4699" s="546">
        <v>-4.0899999999999999E-2</v>
      </c>
      <c r="L4699" s="546">
        <v>-2.9399999999999999E-2</v>
      </c>
      <c r="M4699" s="546">
        <v>-1.2200000000000001E-2</v>
      </c>
    </row>
    <row r="4700" spans="10:13" x14ac:dyDescent="0.6">
      <c r="J4700" s="311">
        <v>0</v>
      </c>
      <c r="K4700" s="546">
        <v>-4.0899999999999999E-2</v>
      </c>
      <c r="L4700" s="546">
        <v>-2.9399999999999999E-2</v>
      </c>
      <c r="M4700" s="546">
        <v>-1.2200000000000001E-2</v>
      </c>
    </row>
    <row r="4701" spans="10:13" x14ac:dyDescent="0.6">
      <c r="J4701" s="311">
        <v>0</v>
      </c>
      <c r="K4701" s="546">
        <v>-4.0899999999999999E-2</v>
      </c>
      <c r="L4701" s="546">
        <v>-2.9399999999999999E-2</v>
      </c>
      <c r="M4701" s="546">
        <v>-1.2200000000000001E-2</v>
      </c>
    </row>
    <row r="4702" spans="10:13" x14ac:dyDescent="0.6">
      <c r="J4702" s="311">
        <v>0</v>
      </c>
      <c r="K4702" s="546">
        <v>-4.0899999999999999E-2</v>
      </c>
      <c r="L4702" s="546">
        <v>-2.9399999999999999E-2</v>
      </c>
      <c r="M4702" s="546">
        <v>-1.2200000000000001E-2</v>
      </c>
    </row>
    <row r="4703" spans="10:13" x14ac:dyDescent="0.6">
      <c r="J4703" s="311">
        <v>0</v>
      </c>
      <c r="K4703" s="546">
        <v>-4.0899999999999999E-2</v>
      </c>
      <c r="L4703" s="546">
        <v>-2.9399999999999999E-2</v>
      </c>
      <c r="M4703" s="546">
        <v>-1.2200000000000001E-2</v>
      </c>
    </row>
    <row r="4704" spans="10:13" x14ac:dyDescent="0.6">
      <c r="J4704" s="311">
        <v>0</v>
      </c>
      <c r="K4704" s="546">
        <v>-4.0899999999999999E-2</v>
      </c>
      <c r="L4704" s="546">
        <v>-2.9399999999999999E-2</v>
      </c>
      <c r="M4704" s="546">
        <v>-1.2200000000000001E-2</v>
      </c>
    </row>
    <row r="4705" spans="10:13" x14ac:dyDescent="0.6">
      <c r="J4705" s="311">
        <v>0</v>
      </c>
      <c r="K4705" s="546">
        <v>-4.0899999999999999E-2</v>
      </c>
      <c r="L4705" s="546">
        <v>-2.9399999999999999E-2</v>
      </c>
      <c r="M4705" s="546">
        <v>-1.2200000000000001E-2</v>
      </c>
    </row>
    <row r="4706" spans="10:13" x14ac:dyDescent="0.6">
      <c r="J4706" s="311">
        <v>0</v>
      </c>
      <c r="K4706" s="546">
        <v>-4.0899999999999999E-2</v>
      </c>
      <c r="L4706" s="546">
        <v>-2.9399999999999999E-2</v>
      </c>
      <c r="M4706" s="546">
        <v>-1.2200000000000001E-2</v>
      </c>
    </row>
    <row r="4707" spans="10:13" x14ac:dyDescent="0.6">
      <c r="J4707" s="311">
        <v>0</v>
      </c>
      <c r="K4707" s="546">
        <v>-4.0899999999999999E-2</v>
      </c>
      <c r="L4707" s="546">
        <v>-2.9399999999999999E-2</v>
      </c>
      <c r="M4707" s="546">
        <v>-1.2200000000000001E-2</v>
      </c>
    </row>
    <row r="4708" spans="10:13" x14ac:dyDescent="0.6">
      <c r="J4708" s="311">
        <v>0</v>
      </c>
      <c r="K4708" s="546">
        <v>-4.0899999999999999E-2</v>
      </c>
      <c r="L4708" s="546">
        <v>-2.9399999999999999E-2</v>
      </c>
      <c r="M4708" s="546">
        <v>-1.2200000000000001E-2</v>
      </c>
    </row>
    <row r="4709" spans="10:13" x14ac:dyDescent="0.6">
      <c r="J4709" s="311">
        <v>0</v>
      </c>
      <c r="K4709" s="546">
        <v>-4.0899999999999999E-2</v>
      </c>
      <c r="L4709" s="546">
        <v>-2.9399999999999999E-2</v>
      </c>
      <c r="M4709" s="546">
        <v>-1.2200000000000001E-2</v>
      </c>
    </row>
    <row r="4710" spans="10:13" x14ac:dyDescent="0.6">
      <c r="J4710" s="311">
        <v>0</v>
      </c>
      <c r="K4710" s="546">
        <v>-4.0899999999999999E-2</v>
      </c>
      <c r="L4710" s="546">
        <v>-2.9399999999999999E-2</v>
      </c>
      <c r="M4710" s="546">
        <v>-1.2200000000000001E-2</v>
      </c>
    </row>
    <row r="4711" spans="10:13" x14ac:dyDescent="0.6">
      <c r="J4711" s="311">
        <v>0</v>
      </c>
      <c r="K4711" s="546">
        <v>-4.0899999999999999E-2</v>
      </c>
      <c r="L4711" s="546">
        <v>-2.9399999999999999E-2</v>
      </c>
      <c r="M4711" s="546">
        <v>-1.2200000000000001E-2</v>
      </c>
    </row>
    <row r="4712" spans="10:13" x14ac:dyDescent="0.6">
      <c r="J4712" s="311">
        <v>0</v>
      </c>
      <c r="K4712" s="546">
        <v>-4.0899999999999999E-2</v>
      </c>
      <c r="L4712" s="546">
        <v>-2.9399999999999999E-2</v>
      </c>
      <c r="M4712" s="546">
        <v>-1.2200000000000001E-2</v>
      </c>
    </row>
    <row r="4713" spans="10:13" x14ac:dyDescent="0.6">
      <c r="J4713" s="311">
        <v>0</v>
      </c>
      <c r="K4713" s="546">
        <v>-4.0899999999999999E-2</v>
      </c>
      <c r="L4713" s="546">
        <v>-2.9399999999999999E-2</v>
      </c>
      <c r="M4713" s="546">
        <v>-1.2200000000000001E-2</v>
      </c>
    </row>
    <row r="4714" spans="10:13" x14ac:dyDescent="0.6">
      <c r="J4714" s="311">
        <v>0</v>
      </c>
      <c r="K4714" s="546">
        <v>-4.0899999999999999E-2</v>
      </c>
      <c r="L4714" s="546">
        <v>-2.9399999999999999E-2</v>
      </c>
      <c r="M4714" s="546">
        <v>-1.2200000000000001E-2</v>
      </c>
    </row>
    <row r="4715" spans="10:13" x14ac:dyDescent="0.6">
      <c r="J4715" s="311">
        <v>0</v>
      </c>
      <c r="K4715" s="546">
        <v>-4.0899999999999999E-2</v>
      </c>
      <c r="L4715" s="546">
        <v>-2.9399999999999999E-2</v>
      </c>
      <c r="M4715" s="546">
        <v>-1.2200000000000001E-2</v>
      </c>
    </row>
    <row r="4716" spans="10:13" x14ac:dyDescent="0.6">
      <c r="J4716" s="311">
        <v>0</v>
      </c>
      <c r="K4716" s="546">
        <v>-4.0899999999999999E-2</v>
      </c>
      <c r="L4716" s="546">
        <v>-2.9399999999999999E-2</v>
      </c>
      <c r="M4716" s="546">
        <v>-1.2200000000000001E-2</v>
      </c>
    </row>
    <row r="4717" spans="10:13" x14ac:dyDescent="0.6">
      <c r="J4717" s="311">
        <v>0</v>
      </c>
      <c r="K4717" s="546">
        <v>-4.0899999999999999E-2</v>
      </c>
      <c r="L4717" s="546">
        <v>-2.9399999999999999E-2</v>
      </c>
      <c r="M4717" s="546">
        <v>-1.2200000000000001E-2</v>
      </c>
    </row>
    <row r="4718" spans="10:13" x14ac:dyDescent="0.6">
      <c r="J4718" s="311">
        <v>0</v>
      </c>
      <c r="K4718" s="546">
        <v>-4.0899999999999999E-2</v>
      </c>
      <c r="L4718" s="546">
        <v>-2.9399999999999999E-2</v>
      </c>
      <c r="M4718" s="546">
        <v>-1.2200000000000001E-2</v>
      </c>
    </row>
    <row r="4719" spans="10:13" x14ac:dyDescent="0.6">
      <c r="J4719" s="311">
        <v>0</v>
      </c>
      <c r="K4719" s="546">
        <v>-4.0899999999999999E-2</v>
      </c>
      <c r="L4719" s="546">
        <v>-2.9399999999999999E-2</v>
      </c>
      <c r="M4719" s="546">
        <v>-1.2200000000000001E-2</v>
      </c>
    </row>
    <row r="4720" spans="10:13" x14ac:dyDescent="0.6">
      <c r="J4720" s="311">
        <v>0</v>
      </c>
      <c r="K4720" s="546">
        <v>-4.0899999999999999E-2</v>
      </c>
      <c r="L4720" s="546">
        <v>-2.9399999999999999E-2</v>
      </c>
      <c r="M4720" s="546">
        <v>-1.2200000000000001E-2</v>
      </c>
    </row>
    <row r="4721" spans="10:13" x14ac:dyDescent="0.6">
      <c r="J4721" s="311">
        <v>0</v>
      </c>
      <c r="K4721" s="546">
        <v>-4.0899999999999999E-2</v>
      </c>
      <c r="L4721" s="546">
        <v>-2.9399999999999999E-2</v>
      </c>
      <c r="M4721" s="546">
        <v>-1.2200000000000001E-2</v>
      </c>
    </row>
    <row r="4722" spans="10:13" x14ac:dyDescent="0.6">
      <c r="J4722" s="311">
        <v>0</v>
      </c>
      <c r="K4722" s="546">
        <v>-4.0899999999999999E-2</v>
      </c>
      <c r="L4722" s="546">
        <v>-2.9399999999999999E-2</v>
      </c>
      <c r="M4722" s="546">
        <v>-1.2200000000000001E-2</v>
      </c>
    </row>
    <row r="4723" spans="10:13" x14ac:dyDescent="0.6">
      <c r="J4723" s="311">
        <v>0</v>
      </c>
      <c r="K4723" s="546">
        <v>-4.0899999999999999E-2</v>
      </c>
      <c r="L4723" s="546">
        <v>-2.9399999999999999E-2</v>
      </c>
      <c r="M4723" s="546">
        <v>-1.2200000000000001E-2</v>
      </c>
    </row>
    <row r="4724" spans="10:13" x14ac:dyDescent="0.6">
      <c r="J4724" s="311">
        <v>0</v>
      </c>
      <c r="K4724" s="546">
        <v>-4.0899999999999999E-2</v>
      </c>
      <c r="L4724" s="546">
        <v>-2.9399999999999999E-2</v>
      </c>
      <c r="M4724" s="546">
        <v>-1.2200000000000001E-2</v>
      </c>
    </row>
    <row r="4725" spans="10:13" x14ac:dyDescent="0.6">
      <c r="J4725" s="311">
        <v>0</v>
      </c>
      <c r="K4725" s="546">
        <v>-4.0899999999999999E-2</v>
      </c>
      <c r="L4725" s="546">
        <v>-2.9399999999999999E-2</v>
      </c>
      <c r="M4725" s="546">
        <v>-1.2200000000000001E-2</v>
      </c>
    </row>
    <row r="4726" spans="10:13" x14ac:dyDescent="0.6">
      <c r="J4726" s="311">
        <v>0</v>
      </c>
      <c r="K4726" s="546">
        <v>-4.0899999999999999E-2</v>
      </c>
      <c r="L4726" s="546">
        <v>-2.9399999999999999E-2</v>
      </c>
      <c r="M4726" s="546">
        <v>-1.2200000000000001E-2</v>
      </c>
    </row>
    <row r="4727" spans="10:13" x14ac:dyDescent="0.6">
      <c r="J4727" s="311">
        <v>0</v>
      </c>
      <c r="K4727" s="546">
        <v>-4.0899999999999999E-2</v>
      </c>
      <c r="L4727" s="546">
        <v>-2.9399999999999999E-2</v>
      </c>
      <c r="M4727" s="546">
        <v>-1.2200000000000001E-2</v>
      </c>
    </row>
    <row r="4728" spans="10:13" x14ac:dyDescent="0.6">
      <c r="J4728" s="311">
        <v>0</v>
      </c>
      <c r="K4728" s="546">
        <v>-4.0899999999999999E-2</v>
      </c>
      <c r="L4728" s="546">
        <v>-2.9399999999999999E-2</v>
      </c>
      <c r="M4728" s="546">
        <v>-1.2200000000000001E-2</v>
      </c>
    </row>
    <row r="4729" spans="10:13" x14ac:dyDescent="0.6">
      <c r="J4729" s="311">
        <v>0</v>
      </c>
      <c r="K4729" s="546">
        <v>-4.0899999999999999E-2</v>
      </c>
      <c r="L4729" s="546">
        <v>-2.9399999999999999E-2</v>
      </c>
      <c r="M4729" s="546">
        <v>-1.2200000000000001E-2</v>
      </c>
    </row>
    <row r="4730" spans="10:13" x14ac:dyDescent="0.6">
      <c r="J4730" s="311">
        <v>0</v>
      </c>
      <c r="K4730" s="546">
        <v>-4.0899999999999999E-2</v>
      </c>
      <c r="L4730" s="546">
        <v>-2.9399999999999999E-2</v>
      </c>
      <c r="M4730" s="546">
        <v>-1.2200000000000001E-2</v>
      </c>
    </row>
    <row r="4731" spans="10:13" x14ac:dyDescent="0.6">
      <c r="J4731" s="311">
        <v>0</v>
      </c>
      <c r="K4731" s="546">
        <v>-4.0899999999999999E-2</v>
      </c>
      <c r="L4731" s="546">
        <v>-2.9399999999999999E-2</v>
      </c>
      <c r="M4731" s="546">
        <v>-1.2200000000000001E-2</v>
      </c>
    </row>
    <row r="4732" spans="10:13" x14ac:dyDescent="0.6">
      <c r="J4732" s="311">
        <v>0</v>
      </c>
      <c r="K4732" s="546">
        <v>-4.0899999999999999E-2</v>
      </c>
      <c r="L4732" s="546">
        <v>-2.9399999999999999E-2</v>
      </c>
      <c r="M4732" s="546">
        <v>-1.2200000000000001E-2</v>
      </c>
    </row>
    <row r="4733" spans="10:13" x14ac:dyDescent="0.6">
      <c r="J4733" s="311">
        <v>0</v>
      </c>
      <c r="K4733" s="546">
        <v>-4.0899999999999999E-2</v>
      </c>
      <c r="L4733" s="546">
        <v>-2.9399999999999999E-2</v>
      </c>
      <c r="M4733" s="546">
        <v>-1.2200000000000001E-2</v>
      </c>
    </row>
    <row r="4734" spans="10:13" x14ac:dyDescent="0.6">
      <c r="J4734" s="311">
        <v>0</v>
      </c>
      <c r="K4734" s="546">
        <v>-4.0899999999999999E-2</v>
      </c>
      <c r="L4734" s="546">
        <v>-2.9399999999999999E-2</v>
      </c>
      <c r="M4734" s="546">
        <v>-1.2200000000000001E-2</v>
      </c>
    </row>
    <row r="4735" spans="10:13" x14ac:dyDescent="0.6">
      <c r="J4735" s="311">
        <v>0</v>
      </c>
      <c r="K4735" s="546">
        <v>-4.0899999999999999E-2</v>
      </c>
      <c r="L4735" s="546">
        <v>-2.9399999999999999E-2</v>
      </c>
      <c r="M4735" s="546">
        <v>-1.2200000000000001E-2</v>
      </c>
    </row>
    <row r="4736" spans="10:13" x14ac:dyDescent="0.6">
      <c r="J4736" s="311">
        <v>0</v>
      </c>
      <c r="K4736" s="546">
        <v>-4.0899999999999999E-2</v>
      </c>
      <c r="L4736" s="546">
        <v>-2.9399999999999999E-2</v>
      </c>
      <c r="M4736" s="546">
        <v>-1.2200000000000001E-2</v>
      </c>
    </row>
    <row r="4737" spans="10:13" x14ac:dyDescent="0.6">
      <c r="J4737" s="311">
        <v>0</v>
      </c>
      <c r="K4737" s="546">
        <v>-4.0899999999999999E-2</v>
      </c>
      <c r="L4737" s="546">
        <v>-2.9399999999999999E-2</v>
      </c>
      <c r="M4737" s="546">
        <v>-1.2200000000000001E-2</v>
      </c>
    </row>
    <row r="4738" spans="10:13" x14ac:dyDescent="0.6">
      <c r="J4738" s="311">
        <v>0</v>
      </c>
      <c r="K4738" s="546">
        <v>-4.0899999999999999E-2</v>
      </c>
      <c r="L4738" s="546">
        <v>-2.9399999999999999E-2</v>
      </c>
      <c r="M4738" s="546">
        <v>-1.2200000000000001E-2</v>
      </c>
    </row>
    <row r="4739" spans="10:13" x14ac:dyDescent="0.6">
      <c r="J4739" s="311">
        <v>0</v>
      </c>
      <c r="K4739" s="546">
        <v>-4.0899999999999999E-2</v>
      </c>
      <c r="L4739" s="546">
        <v>-2.9399999999999999E-2</v>
      </c>
      <c r="M4739" s="546">
        <v>-1.2200000000000001E-2</v>
      </c>
    </row>
    <row r="4740" spans="10:13" x14ac:dyDescent="0.6">
      <c r="J4740" s="311">
        <v>0</v>
      </c>
      <c r="K4740" s="546">
        <v>-4.0899999999999999E-2</v>
      </c>
      <c r="L4740" s="546">
        <v>-2.9399999999999999E-2</v>
      </c>
      <c r="M4740" s="546">
        <v>-1.2200000000000001E-2</v>
      </c>
    </row>
    <row r="4741" spans="10:13" x14ac:dyDescent="0.6">
      <c r="J4741" s="311">
        <v>0</v>
      </c>
      <c r="K4741" s="546">
        <v>-4.0899999999999999E-2</v>
      </c>
      <c r="L4741" s="546">
        <v>-2.9399999999999999E-2</v>
      </c>
      <c r="M4741" s="546">
        <v>-1.2200000000000001E-2</v>
      </c>
    </row>
    <row r="4742" spans="10:13" x14ac:dyDescent="0.6">
      <c r="J4742" s="311">
        <v>0</v>
      </c>
      <c r="K4742" s="546">
        <v>-4.0899999999999999E-2</v>
      </c>
      <c r="L4742" s="546">
        <v>-2.9399999999999999E-2</v>
      </c>
      <c r="M4742" s="546">
        <v>-1.2200000000000001E-2</v>
      </c>
    </row>
    <row r="4743" spans="10:13" x14ac:dyDescent="0.6">
      <c r="J4743" s="311">
        <v>0</v>
      </c>
      <c r="K4743" s="546">
        <v>-4.0899999999999999E-2</v>
      </c>
      <c r="L4743" s="546">
        <v>-2.9399999999999999E-2</v>
      </c>
      <c r="M4743" s="546">
        <v>-1.2200000000000001E-2</v>
      </c>
    </row>
    <row r="4744" spans="10:13" x14ac:dyDescent="0.6">
      <c r="J4744" s="311">
        <v>0</v>
      </c>
      <c r="K4744" s="546">
        <v>-4.0899999999999999E-2</v>
      </c>
      <c r="L4744" s="546">
        <v>-2.9399999999999999E-2</v>
      </c>
      <c r="M4744" s="546">
        <v>-1.2200000000000001E-2</v>
      </c>
    </row>
    <row r="4745" spans="10:13" x14ac:dyDescent="0.6">
      <c r="J4745" s="311">
        <v>0</v>
      </c>
      <c r="K4745" s="546">
        <v>-4.0899999999999999E-2</v>
      </c>
      <c r="L4745" s="546">
        <v>-2.9399999999999999E-2</v>
      </c>
      <c r="M4745" s="546">
        <v>-1.2200000000000001E-2</v>
      </c>
    </row>
    <row r="4746" spans="10:13" x14ac:dyDescent="0.6">
      <c r="J4746" s="311">
        <v>0</v>
      </c>
      <c r="K4746" s="546">
        <v>-4.0899999999999999E-2</v>
      </c>
      <c r="L4746" s="546">
        <v>-2.9399999999999999E-2</v>
      </c>
      <c r="M4746" s="546">
        <v>-1.2200000000000001E-2</v>
      </c>
    </row>
    <row r="4747" spans="10:13" x14ac:dyDescent="0.6">
      <c r="J4747" s="311">
        <v>0</v>
      </c>
      <c r="K4747" s="546">
        <v>-4.0899999999999999E-2</v>
      </c>
      <c r="L4747" s="546">
        <v>-2.9399999999999999E-2</v>
      </c>
      <c r="M4747" s="546">
        <v>-1.2200000000000001E-2</v>
      </c>
    </row>
    <row r="4748" spans="10:13" x14ac:dyDescent="0.6">
      <c r="J4748" s="311">
        <v>0</v>
      </c>
      <c r="K4748" s="546">
        <v>-4.0899999999999999E-2</v>
      </c>
      <c r="L4748" s="546">
        <v>-2.9399999999999999E-2</v>
      </c>
      <c r="M4748" s="546">
        <v>-1.2200000000000001E-2</v>
      </c>
    </row>
    <row r="4749" spans="10:13" x14ac:dyDescent="0.6">
      <c r="J4749" s="311">
        <v>0</v>
      </c>
      <c r="K4749" s="546">
        <v>-4.0899999999999999E-2</v>
      </c>
      <c r="L4749" s="546">
        <v>-2.9399999999999999E-2</v>
      </c>
      <c r="M4749" s="546">
        <v>-1.2200000000000001E-2</v>
      </c>
    </row>
    <row r="4750" spans="10:13" x14ac:dyDescent="0.6">
      <c r="J4750" s="311">
        <v>0</v>
      </c>
      <c r="K4750" s="546">
        <v>-4.0899999999999999E-2</v>
      </c>
      <c r="L4750" s="546">
        <v>-2.9399999999999999E-2</v>
      </c>
      <c r="M4750" s="546">
        <v>-1.2200000000000001E-2</v>
      </c>
    </row>
    <row r="4751" spans="10:13" x14ac:dyDescent="0.6">
      <c r="J4751" s="311">
        <v>0</v>
      </c>
      <c r="K4751" s="546">
        <v>-4.0899999999999999E-2</v>
      </c>
      <c r="L4751" s="546">
        <v>-2.9399999999999999E-2</v>
      </c>
      <c r="M4751" s="546">
        <v>-1.2200000000000001E-2</v>
      </c>
    </row>
    <row r="4752" spans="10:13" x14ac:dyDescent="0.6">
      <c r="J4752" s="311">
        <v>0</v>
      </c>
      <c r="K4752" s="546">
        <v>-4.0899999999999999E-2</v>
      </c>
      <c r="L4752" s="546">
        <v>-2.9399999999999999E-2</v>
      </c>
      <c r="M4752" s="546">
        <v>-1.2200000000000001E-2</v>
      </c>
    </row>
    <row r="4753" spans="10:13" x14ac:dyDescent="0.6">
      <c r="J4753" s="311">
        <v>0</v>
      </c>
      <c r="K4753" s="546">
        <v>-4.0899999999999999E-2</v>
      </c>
      <c r="L4753" s="546">
        <v>-2.9399999999999999E-2</v>
      </c>
      <c r="M4753" s="546">
        <v>-1.2200000000000001E-2</v>
      </c>
    </row>
    <row r="4754" spans="10:13" x14ac:dyDescent="0.6">
      <c r="J4754" s="311">
        <v>0</v>
      </c>
      <c r="K4754" s="546">
        <v>-4.0899999999999999E-2</v>
      </c>
      <c r="L4754" s="546">
        <v>-2.9399999999999999E-2</v>
      </c>
      <c r="M4754" s="546">
        <v>-1.2200000000000001E-2</v>
      </c>
    </row>
    <row r="4755" spans="10:13" x14ac:dyDescent="0.6">
      <c r="J4755" s="311">
        <v>0</v>
      </c>
      <c r="K4755" s="546">
        <v>-4.0899999999999999E-2</v>
      </c>
      <c r="L4755" s="546">
        <v>-2.9399999999999999E-2</v>
      </c>
      <c r="M4755" s="546">
        <v>-1.2200000000000001E-2</v>
      </c>
    </row>
    <row r="4756" spans="10:13" x14ac:dyDescent="0.6">
      <c r="J4756" s="311">
        <v>0</v>
      </c>
      <c r="K4756" s="546">
        <v>-4.0899999999999999E-2</v>
      </c>
      <c r="L4756" s="546">
        <v>-2.9399999999999999E-2</v>
      </c>
      <c r="M4756" s="546">
        <v>-1.2200000000000001E-2</v>
      </c>
    </row>
    <row r="4757" spans="10:13" x14ac:dyDescent="0.6">
      <c r="J4757" s="311">
        <v>0</v>
      </c>
      <c r="K4757" s="546">
        <v>-4.0899999999999999E-2</v>
      </c>
      <c r="L4757" s="546">
        <v>-2.9399999999999999E-2</v>
      </c>
      <c r="M4757" s="546">
        <v>-1.2200000000000001E-2</v>
      </c>
    </row>
    <row r="4758" spans="10:13" x14ac:dyDescent="0.6">
      <c r="J4758" s="311">
        <v>0</v>
      </c>
      <c r="K4758" s="546">
        <v>-4.0899999999999999E-2</v>
      </c>
      <c r="L4758" s="546">
        <v>-2.9399999999999999E-2</v>
      </c>
      <c r="M4758" s="546">
        <v>-1.2200000000000001E-2</v>
      </c>
    </row>
    <row r="4759" spans="10:13" x14ac:dyDescent="0.6">
      <c r="J4759" s="311">
        <v>0</v>
      </c>
      <c r="K4759" s="546">
        <v>-4.0899999999999999E-2</v>
      </c>
      <c r="L4759" s="546">
        <v>-2.9399999999999999E-2</v>
      </c>
      <c r="M4759" s="546">
        <v>-1.2200000000000001E-2</v>
      </c>
    </row>
    <row r="4760" spans="10:13" x14ac:dyDescent="0.6">
      <c r="J4760" s="311">
        <v>0</v>
      </c>
      <c r="K4760" s="546">
        <v>-4.0899999999999999E-2</v>
      </c>
      <c r="L4760" s="546">
        <v>-2.9399999999999999E-2</v>
      </c>
      <c r="M4760" s="546">
        <v>-1.2200000000000001E-2</v>
      </c>
    </row>
    <row r="4761" spans="10:13" x14ac:dyDescent="0.6">
      <c r="J4761" s="311">
        <v>0</v>
      </c>
      <c r="K4761" s="546">
        <v>-4.0899999999999999E-2</v>
      </c>
      <c r="L4761" s="546">
        <v>-2.9399999999999999E-2</v>
      </c>
      <c r="M4761" s="546">
        <v>-1.2200000000000001E-2</v>
      </c>
    </row>
    <row r="4762" spans="10:13" x14ac:dyDescent="0.6">
      <c r="J4762" s="311">
        <v>0</v>
      </c>
      <c r="K4762" s="546">
        <v>-4.0899999999999999E-2</v>
      </c>
      <c r="L4762" s="546">
        <v>-2.9399999999999999E-2</v>
      </c>
      <c r="M4762" s="546">
        <v>-1.2200000000000001E-2</v>
      </c>
    </row>
    <row r="4763" spans="10:13" x14ac:dyDescent="0.6">
      <c r="J4763" s="311">
        <v>0</v>
      </c>
      <c r="K4763" s="546">
        <v>-4.0899999999999999E-2</v>
      </c>
      <c r="L4763" s="546">
        <v>-2.9399999999999999E-2</v>
      </c>
      <c r="M4763" s="546">
        <v>-1.2200000000000001E-2</v>
      </c>
    </row>
    <row r="4764" spans="10:13" x14ac:dyDescent="0.6">
      <c r="J4764" s="311">
        <v>0</v>
      </c>
      <c r="K4764" s="546">
        <v>-4.0899999999999999E-2</v>
      </c>
      <c r="L4764" s="546">
        <v>-2.9399999999999999E-2</v>
      </c>
      <c r="M4764" s="546">
        <v>-1.2200000000000001E-2</v>
      </c>
    </row>
    <row r="4765" spans="10:13" x14ac:dyDescent="0.6">
      <c r="J4765" s="311">
        <v>0</v>
      </c>
      <c r="K4765" s="546">
        <v>-4.0899999999999999E-2</v>
      </c>
      <c r="L4765" s="546">
        <v>-2.9399999999999999E-2</v>
      </c>
      <c r="M4765" s="546">
        <v>-1.2200000000000001E-2</v>
      </c>
    </row>
    <row r="4766" spans="10:13" x14ac:dyDescent="0.6">
      <c r="J4766" s="311">
        <v>0</v>
      </c>
      <c r="K4766" s="546">
        <v>-4.0899999999999999E-2</v>
      </c>
      <c r="L4766" s="546">
        <v>-2.9399999999999999E-2</v>
      </c>
      <c r="M4766" s="546">
        <v>-1.2200000000000001E-2</v>
      </c>
    </row>
    <row r="4767" spans="10:13" x14ac:dyDescent="0.6">
      <c r="J4767" s="311">
        <v>0</v>
      </c>
      <c r="K4767" s="546">
        <v>-4.0899999999999999E-2</v>
      </c>
      <c r="L4767" s="546">
        <v>-2.9399999999999999E-2</v>
      </c>
      <c r="M4767" s="546">
        <v>-1.2200000000000001E-2</v>
      </c>
    </row>
    <row r="4768" spans="10:13" x14ac:dyDescent="0.6">
      <c r="J4768" s="311">
        <v>0</v>
      </c>
      <c r="K4768" s="546">
        <v>-4.0899999999999999E-2</v>
      </c>
      <c r="L4768" s="546">
        <v>-2.9399999999999999E-2</v>
      </c>
      <c r="M4768" s="546">
        <v>-1.2200000000000001E-2</v>
      </c>
    </row>
    <row r="4769" spans="10:13" x14ac:dyDescent="0.6">
      <c r="J4769" s="311">
        <v>0</v>
      </c>
      <c r="K4769" s="546">
        <v>-4.0899999999999999E-2</v>
      </c>
      <c r="L4769" s="546">
        <v>-2.9399999999999999E-2</v>
      </c>
      <c r="M4769" s="546">
        <v>-1.2200000000000001E-2</v>
      </c>
    </row>
    <row r="4770" spans="10:13" x14ac:dyDescent="0.6">
      <c r="J4770" s="311">
        <v>0</v>
      </c>
      <c r="K4770" s="546">
        <v>-4.0899999999999999E-2</v>
      </c>
      <c r="L4770" s="546">
        <v>-2.9399999999999999E-2</v>
      </c>
      <c r="M4770" s="546">
        <v>-1.2200000000000001E-2</v>
      </c>
    </row>
    <row r="4771" spans="10:13" x14ac:dyDescent="0.6">
      <c r="J4771" s="311">
        <v>0</v>
      </c>
      <c r="K4771" s="546">
        <v>-4.0899999999999999E-2</v>
      </c>
      <c r="L4771" s="546">
        <v>-2.9399999999999999E-2</v>
      </c>
      <c r="M4771" s="546">
        <v>-1.2200000000000001E-2</v>
      </c>
    </row>
    <row r="4772" spans="10:13" x14ac:dyDescent="0.6">
      <c r="J4772" s="311">
        <v>0</v>
      </c>
      <c r="K4772" s="546">
        <v>-4.0899999999999999E-2</v>
      </c>
      <c r="L4772" s="546">
        <v>-2.9399999999999999E-2</v>
      </c>
      <c r="M4772" s="546">
        <v>-1.2200000000000001E-2</v>
      </c>
    </row>
    <row r="4773" spans="10:13" x14ac:dyDescent="0.6">
      <c r="J4773" s="311">
        <v>0</v>
      </c>
      <c r="K4773" s="546">
        <v>-4.0899999999999999E-2</v>
      </c>
      <c r="L4773" s="546">
        <v>-2.9399999999999999E-2</v>
      </c>
      <c r="M4773" s="546">
        <v>-1.2200000000000001E-2</v>
      </c>
    </row>
    <row r="4774" spans="10:13" x14ac:dyDescent="0.6">
      <c r="J4774" s="311">
        <v>0</v>
      </c>
      <c r="K4774" s="546">
        <v>-4.0899999999999999E-2</v>
      </c>
      <c r="L4774" s="546">
        <v>-2.9399999999999999E-2</v>
      </c>
      <c r="M4774" s="546">
        <v>-1.2200000000000001E-2</v>
      </c>
    </row>
    <row r="4775" spans="10:13" x14ac:dyDescent="0.6">
      <c r="J4775" s="311">
        <v>0</v>
      </c>
      <c r="K4775" s="546">
        <v>-4.0899999999999999E-2</v>
      </c>
      <c r="L4775" s="546">
        <v>-2.9399999999999999E-2</v>
      </c>
      <c r="M4775" s="546">
        <v>-1.2200000000000001E-2</v>
      </c>
    </row>
    <row r="4776" spans="10:13" x14ac:dyDescent="0.6">
      <c r="J4776" s="311">
        <v>0</v>
      </c>
      <c r="K4776" s="546">
        <v>-4.0899999999999999E-2</v>
      </c>
      <c r="L4776" s="546">
        <v>-2.9399999999999999E-2</v>
      </c>
      <c r="M4776" s="546">
        <v>-1.2200000000000001E-2</v>
      </c>
    </row>
    <row r="4777" spans="10:13" x14ac:dyDescent="0.6">
      <c r="J4777" s="311">
        <v>0</v>
      </c>
      <c r="K4777" s="546">
        <v>-4.0899999999999999E-2</v>
      </c>
      <c r="L4777" s="546">
        <v>-2.9399999999999999E-2</v>
      </c>
      <c r="M4777" s="546">
        <v>-1.2200000000000001E-2</v>
      </c>
    </row>
    <row r="4778" spans="10:13" x14ac:dyDescent="0.6">
      <c r="J4778" s="311">
        <v>0</v>
      </c>
      <c r="K4778" s="546">
        <v>-4.0899999999999999E-2</v>
      </c>
      <c r="L4778" s="546">
        <v>-2.9399999999999999E-2</v>
      </c>
      <c r="M4778" s="546">
        <v>-1.2200000000000001E-2</v>
      </c>
    </row>
    <row r="4779" spans="10:13" x14ac:dyDescent="0.6">
      <c r="J4779" s="311">
        <v>0</v>
      </c>
      <c r="K4779" s="546">
        <v>-4.0899999999999999E-2</v>
      </c>
      <c r="L4779" s="546">
        <v>-2.9399999999999999E-2</v>
      </c>
      <c r="M4779" s="546">
        <v>-1.2200000000000001E-2</v>
      </c>
    </row>
    <row r="4780" spans="10:13" x14ac:dyDescent="0.6">
      <c r="J4780" s="311">
        <v>0</v>
      </c>
      <c r="K4780" s="546">
        <v>-4.0899999999999999E-2</v>
      </c>
      <c r="L4780" s="546">
        <v>-2.9399999999999999E-2</v>
      </c>
      <c r="M4780" s="546">
        <v>-1.2200000000000001E-2</v>
      </c>
    </row>
    <row r="4781" spans="10:13" x14ac:dyDescent="0.6">
      <c r="J4781" s="311">
        <v>0</v>
      </c>
      <c r="K4781" s="546">
        <v>-4.0899999999999999E-2</v>
      </c>
      <c r="L4781" s="546">
        <v>-2.9399999999999999E-2</v>
      </c>
      <c r="M4781" s="546">
        <v>-1.2200000000000001E-2</v>
      </c>
    </row>
    <row r="4782" spans="10:13" x14ac:dyDescent="0.6">
      <c r="J4782" s="311">
        <v>0</v>
      </c>
      <c r="K4782" s="546">
        <v>-4.0899999999999999E-2</v>
      </c>
      <c r="L4782" s="546">
        <v>-2.9399999999999999E-2</v>
      </c>
      <c r="M4782" s="546">
        <v>-1.2200000000000001E-2</v>
      </c>
    </row>
    <row r="4783" spans="10:13" x14ac:dyDescent="0.6">
      <c r="J4783" s="311">
        <v>0</v>
      </c>
      <c r="K4783" s="546">
        <v>-4.0899999999999999E-2</v>
      </c>
      <c r="L4783" s="546">
        <v>-2.9399999999999999E-2</v>
      </c>
      <c r="M4783" s="546">
        <v>-1.2200000000000001E-2</v>
      </c>
    </row>
    <row r="4784" spans="10:13" x14ac:dyDescent="0.6">
      <c r="J4784" s="311">
        <v>0</v>
      </c>
      <c r="K4784" s="546">
        <v>-4.0899999999999999E-2</v>
      </c>
      <c r="L4784" s="546">
        <v>-2.9399999999999999E-2</v>
      </c>
      <c r="M4784" s="546">
        <v>-1.2200000000000001E-2</v>
      </c>
    </row>
    <row r="4785" spans="10:13" x14ac:dyDescent="0.6">
      <c r="J4785" s="311">
        <v>0</v>
      </c>
      <c r="K4785" s="546">
        <v>-4.0899999999999999E-2</v>
      </c>
      <c r="L4785" s="546">
        <v>-2.9399999999999999E-2</v>
      </c>
      <c r="M4785" s="546">
        <v>-1.2200000000000001E-2</v>
      </c>
    </row>
    <row r="4786" spans="10:13" x14ac:dyDescent="0.6">
      <c r="J4786" s="311">
        <v>0</v>
      </c>
      <c r="K4786" s="546">
        <v>-4.0899999999999999E-2</v>
      </c>
      <c r="L4786" s="546">
        <v>-2.9399999999999999E-2</v>
      </c>
      <c r="M4786" s="546">
        <v>-1.2200000000000001E-2</v>
      </c>
    </row>
    <row r="4787" spans="10:13" x14ac:dyDescent="0.6">
      <c r="J4787" s="311">
        <v>0</v>
      </c>
      <c r="K4787" s="546">
        <v>-4.0899999999999999E-2</v>
      </c>
      <c r="L4787" s="546">
        <v>-2.9399999999999999E-2</v>
      </c>
      <c r="M4787" s="546">
        <v>-1.2200000000000001E-2</v>
      </c>
    </row>
    <row r="4788" spans="10:13" x14ac:dyDescent="0.6">
      <c r="J4788" s="311">
        <v>0</v>
      </c>
      <c r="K4788" s="546">
        <v>-4.0899999999999999E-2</v>
      </c>
      <c r="L4788" s="546">
        <v>-2.9399999999999999E-2</v>
      </c>
      <c r="M4788" s="546">
        <v>-1.2200000000000001E-2</v>
      </c>
    </row>
    <row r="4789" spans="10:13" x14ac:dyDescent="0.6">
      <c r="J4789" s="311">
        <v>0</v>
      </c>
      <c r="K4789" s="546">
        <v>-4.0899999999999999E-2</v>
      </c>
      <c r="L4789" s="546">
        <v>-2.9399999999999999E-2</v>
      </c>
      <c r="M4789" s="546">
        <v>-1.2200000000000001E-2</v>
      </c>
    </row>
    <row r="4790" spans="10:13" x14ac:dyDescent="0.6">
      <c r="J4790" s="311">
        <v>0</v>
      </c>
      <c r="K4790" s="546">
        <v>-4.0899999999999999E-2</v>
      </c>
      <c r="L4790" s="546">
        <v>-2.9399999999999999E-2</v>
      </c>
      <c r="M4790" s="546">
        <v>-1.2200000000000001E-2</v>
      </c>
    </row>
    <row r="4791" spans="10:13" x14ac:dyDescent="0.6">
      <c r="J4791" s="311">
        <v>0</v>
      </c>
      <c r="K4791" s="546">
        <v>-4.0899999999999999E-2</v>
      </c>
      <c r="L4791" s="546">
        <v>-2.9399999999999999E-2</v>
      </c>
      <c r="M4791" s="546">
        <v>-1.2200000000000001E-2</v>
      </c>
    </row>
    <row r="4792" spans="10:13" x14ac:dyDescent="0.6">
      <c r="J4792" s="311">
        <v>0</v>
      </c>
      <c r="K4792" s="546">
        <v>-4.0899999999999999E-2</v>
      </c>
      <c r="L4792" s="546">
        <v>-2.9399999999999999E-2</v>
      </c>
      <c r="M4792" s="546">
        <v>-1.2200000000000001E-2</v>
      </c>
    </row>
    <row r="4793" spans="10:13" x14ac:dyDescent="0.6">
      <c r="J4793" s="311">
        <v>0</v>
      </c>
      <c r="K4793" s="546">
        <v>-4.0899999999999999E-2</v>
      </c>
      <c r="L4793" s="546">
        <v>-2.9399999999999999E-2</v>
      </c>
      <c r="M4793" s="546">
        <v>-1.2200000000000001E-2</v>
      </c>
    </row>
    <row r="4794" spans="10:13" x14ac:dyDescent="0.6">
      <c r="J4794" s="311">
        <v>0</v>
      </c>
      <c r="K4794" s="546">
        <v>-4.0899999999999999E-2</v>
      </c>
      <c r="L4794" s="546">
        <v>-2.9399999999999999E-2</v>
      </c>
      <c r="M4794" s="546">
        <v>-1.2200000000000001E-2</v>
      </c>
    </row>
    <row r="4795" spans="10:13" x14ac:dyDescent="0.6">
      <c r="J4795" s="311">
        <v>0</v>
      </c>
      <c r="K4795" s="546">
        <v>-4.0899999999999999E-2</v>
      </c>
      <c r="L4795" s="546">
        <v>-2.9399999999999999E-2</v>
      </c>
      <c r="M4795" s="546">
        <v>-1.2200000000000001E-2</v>
      </c>
    </row>
    <row r="4796" spans="10:13" x14ac:dyDescent="0.6">
      <c r="J4796" s="311">
        <v>0</v>
      </c>
      <c r="K4796" s="546">
        <v>-4.0899999999999999E-2</v>
      </c>
      <c r="L4796" s="546">
        <v>-2.9399999999999999E-2</v>
      </c>
      <c r="M4796" s="546">
        <v>-1.2200000000000001E-2</v>
      </c>
    </row>
    <row r="4797" spans="10:13" x14ac:dyDescent="0.6">
      <c r="J4797" s="311">
        <v>0</v>
      </c>
      <c r="K4797" s="546">
        <v>-4.0899999999999999E-2</v>
      </c>
      <c r="L4797" s="546">
        <v>-2.9399999999999999E-2</v>
      </c>
      <c r="M4797" s="546">
        <v>-1.2200000000000001E-2</v>
      </c>
    </row>
    <row r="4798" spans="10:13" x14ac:dyDescent="0.6">
      <c r="J4798" s="311">
        <v>0</v>
      </c>
      <c r="K4798" s="546">
        <v>-4.0899999999999999E-2</v>
      </c>
      <c r="L4798" s="546">
        <v>-2.9399999999999999E-2</v>
      </c>
      <c r="M4798" s="546">
        <v>-1.2200000000000001E-2</v>
      </c>
    </row>
    <row r="4799" spans="10:13" x14ac:dyDescent="0.6">
      <c r="J4799" s="311">
        <v>0</v>
      </c>
      <c r="K4799" s="546">
        <v>-4.0899999999999999E-2</v>
      </c>
      <c r="L4799" s="546">
        <v>-2.9399999999999999E-2</v>
      </c>
      <c r="M4799" s="546">
        <v>-1.2200000000000001E-2</v>
      </c>
    </row>
    <row r="4800" spans="10:13" x14ac:dyDescent="0.6">
      <c r="J4800" s="311">
        <v>0</v>
      </c>
      <c r="K4800" s="546">
        <v>-4.0899999999999999E-2</v>
      </c>
      <c r="L4800" s="546">
        <v>-2.9399999999999999E-2</v>
      </c>
      <c r="M4800" s="546">
        <v>-1.2200000000000001E-2</v>
      </c>
    </row>
    <row r="4801" spans="10:13" x14ac:dyDescent="0.6">
      <c r="J4801" s="311">
        <v>0</v>
      </c>
      <c r="K4801" s="546">
        <v>-4.0899999999999999E-2</v>
      </c>
      <c r="L4801" s="546">
        <v>-2.9399999999999999E-2</v>
      </c>
      <c r="M4801" s="546">
        <v>-1.2200000000000001E-2</v>
      </c>
    </row>
    <row r="4802" spans="10:13" x14ac:dyDescent="0.6">
      <c r="J4802" s="311">
        <v>0</v>
      </c>
      <c r="K4802" s="546">
        <v>-4.0899999999999999E-2</v>
      </c>
      <c r="L4802" s="546">
        <v>-2.9399999999999999E-2</v>
      </c>
      <c r="M4802" s="546">
        <v>-1.2200000000000001E-2</v>
      </c>
    </row>
    <row r="4803" spans="10:13" x14ac:dyDescent="0.6">
      <c r="J4803" s="311">
        <v>0</v>
      </c>
      <c r="K4803" s="546">
        <v>-4.0899999999999999E-2</v>
      </c>
      <c r="L4803" s="546">
        <v>-2.9399999999999999E-2</v>
      </c>
      <c r="M4803" s="546">
        <v>-1.2200000000000001E-2</v>
      </c>
    </row>
    <row r="4804" spans="10:13" x14ac:dyDescent="0.6">
      <c r="J4804" s="311">
        <v>0</v>
      </c>
      <c r="K4804" s="546">
        <v>-4.0899999999999999E-2</v>
      </c>
      <c r="L4804" s="546">
        <v>-2.9399999999999999E-2</v>
      </c>
      <c r="M4804" s="546">
        <v>-1.2200000000000001E-2</v>
      </c>
    </row>
    <row r="4805" spans="10:13" x14ac:dyDescent="0.6">
      <c r="J4805" s="311">
        <v>0</v>
      </c>
      <c r="K4805" s="546">
        <v>-4.0899999999999999E-2</v>
      </c>
      <c r="L4805" s="546">
        <v>-2.9399999999999999E-2</v>
      </c>
      <c r="M4805" s="546">
        <v>-1.2200000000000001E-2</v>
      </c>
    </row>
    <row r="4806" spans="10:13" x14ac:dyDescent="0.6">
      <c r="J4806" s="311">
        <v>0</v>
      </c>
      <c r="K4806" s="546">
        <v>-4.0899999999999999E-2</v>
      </c>
      <c r="L4806" s="546">
        <v>-2.9399999999999999E-2</v>
      </c>
      <c r="M4806" s="546">
        <v>-1.2200000000000001E-2</v>
      </c>
    </row>
    <row r="4807" spans="10:13" x14ac:dyDescent="0.6">
      <c r="J4807" s="311">
        <v>0</v>
      </c>
      <c r="K4807" s="546">
        <v>-4.0899999999999999E-2</v>
      </c>
      <c r="L4807" s="546">
        <v>-2.9399999999999999E-2</v>
      </c>
      <c r="M4807" s="546">
        <v>-1.2200000000000001E-2</v>
      </c>
    </row>
    <row r="4808" spans="10:13" x14ac:dyDescent="0.6">
      <c r="J4808" s="311">
        <v>0</v>
      </c>
      <c r="K4808" s="546">
        <v>-4.0899999999999999E-2</v>
      </c>
      <c r="L4808" s="546">
        <v>-2.9399999999999999E-2</v>
      </c>
      <c r="M4808" s="546">
        <v>-1.2200000000000001E-2</v>
      </c>
    </row>
    <row r="4809" spans="10:13" x14ac:dyDescent="0.6">
      <c r="J4809" s="311">
        <v>0</v>
      </c>
      <c r="K4809" s="546">
        <v>-4.0899999999999999E-2</v>
      </c>
      <c r="L4809" s="546">
        <v>-2.9399999999999999E-2</v>
      </c>
      <c r="M4809" s="546">
        <v>-1.2200000000000001E-2</v>
      </c>
    </row>
    <row r="4810" spans="10:13" x14ac:dyDescent="0.6">
      <c r="J4810" s="311">
        <v>0</v>
      </c>
      <c r="K4810" s="546">
        <v>-4.0899999999999999E-2</v>
      </c>
      <c r="L4810" s="546">
        <v>-2.9399999999999999E-2</v>
      </c>
      <c r="M4810" s="546">
        <v>-1.2200000000000001E-2</v>
      </c>
    </row>
    <row r="4811" spans="10:13" x14ac:dyDescent="0.6">
      <c r="J4811" s="311">
        <v>0</v>
      </c>
      <c r="K4811" s="546">
        <v>-4.0899999999999999E-2</v>
      </c>
      <c r="L4811" s="546">
        <v>-2.9399999999999999E-2</v>
      </c>
      <c r="M4811" s="546">
        <v>-1.2200000000000001E-2</v>
      </c>
    </row>
    <row r="4812" spans="10:13" x14ac:dyDescent="0.6">
      <c r="J4812" s="311">
        <v>0</v>
      </c>
      <c r="K4812" s="546">
        <v>-4.0899999999999999E-2</v>
      </c>
      <c r="L4812" s="546">
        <v>-2.9399999999999999E-2</v>
      </c>
      <c r="M4812" s="546">
        <v>-1.2200000000000001E-2</v>
      </c>
    </row>
    <row r="4813" spans="10:13" x14ac:dyDescent="0.6">
      <c r="J4813" s="311">
        <v>0</v>
      </c>
      <c r="K4813" s="546">
        <v>-4.0899999999999999E-2</v>
      </c>
      <c r="L4813" s="546">
        <v>-2.9399999999999999E-2</v>
      </c>
      <c r="M4813" s="546">
        <v>-1.2200000000000001E-2</v>
      </c>
    </row>
    <row r="4814" spans="10:13" x14ac:dyDescent="0.6">
      <c r="J4814" s="311">
        <v>0</v>
      </c>
      <c r="K4814" s="546">
        <v>-4.0899999999999999E-2</v>
      </c>
      <c r="L4814" s="546">
        <v>-2.9399999999999999E-2</v>
      </c>
      <c r="M4814" s="546">
        <v>-1.2200000000000001E-2</v>
      </c>
    </row>
    <row r="4815" spans="10:13" x14ac:dyDescent="0.6">
      <c r="J4815" s="311">
        <v>0</v>
      </c>
      <c r="K4815" s="546">
        <v>-4.0899999999999999E-2</v>
      </c>
      <c r="L4815" s="546">
        <v>-2.9399999999999999E-2</v>
      </c>
      <c r="M4815" s="546">
        <v>-1.2200000000000001E-2</v>
      </c>
    </row>
    <row r="4816" spans="10:13" x14ac:dyDescent="0.6">
      <c r="J4816" s="311">
        <v>0</v>
      </c>
      <c r="K4816" s="546">
        <v>-4.0899999999999999E-2</v>
      </c>
      <c r="L4816" s="546">
        <v>-2.9399999999999999E-2</v>
      </c>
      <c r="M4816" s="546">
        <v>-1.2200000000000001E-2</v>
      </c>
    </row>
    <row r="4817" spans="10:13" x14ac:dyDescent="0.6">
      <c r="J4817" s="311">
        <v>0</v>
      </c>
      <c r="K4817" s="546">
        <v>-4.0899999999999999E-2</v>
      </c>
      <c r="L4817" s="546">
        <v>-2.9399999999999999E-2</v>
      </c>
      <c r="M4817" s="546">
        <v>-1.2200000000000001E-2</v>
      </c>
    </row>
    <row r="4818" spans="10:13" x14ac:dyDescent="0.6">
      <c r="J4818" s="311">
        <v>0</v>
      </c>
      <c r="K4818" s="546">
        <v>-4.0899999999999999E-2</v>
      </c>
      <c r="L4818" s="546">
        <v>-2.9399999999999999E-2</v>
      </c>
      <c r="M4818" s="546">
        <v>-1.2200000000000001E-2</v>
      </c>
    </row>
    <row r="4819" spans="10:13" x14ac:dyDescent="0.6">
      <c r="J4819" s="311">
        <v>0</v>
      </c>
      <c r="K4819" s="546">
        <v>-4.0899999999999999E-2</v>
      </c>
      <c r="L4819" s="546">
        <v>-2.9399999999999999E-2</v>
      </c>
      <c r="M4819" s="546">
        <v>-1.2200000000000001E-2</v>
      </c>
    </row>
    <row r="4820" spans="10:13" x14ac:dyDescent="0.6">
      <c r="J4820" s="311">
        <v>0</v>
      </c>
      <c r="K4820" s="546">
        <v>-4.0899999999999999E-2</v>
      </c>
      <c r="L4820" s="546">
        <v>-2.9399999999999999E-2</v>
      </c>
      <c r="M4820" s="546">
        <v>-1.2200000000000001E-2</v>
      </c>
    </row>
    <row r="4821" spans="10:13" x14ac:dyDescent="0.6">
      <c r="J4821" s="311">
        <v>0</v>
      </c>
      <c r="K4821" s="546">
        <v>-4.0899999999999999E-2</v>
      </c>
      <c r="L4821" s="546">
        <v>-2.9399999999999999E-2</v>
      </c>
      <c r="M4821" s="546">
        <v>-1.2200000000000001E-2</v>
      </c>
    </row>
    <row r="4822" spans="10:13" x14ac:dyDescent="0.6">
      <c r="J4822" s="311">
        <v>0</v>
      </c>
      <c r="K4822" s="546">
        <v>-4.0899999999999999E-2</v>
      </c>
      <c r="L4822" s="546">
        <v>-2.9399999999999999E-2</v>
      </c>
      <c r="M4822" s="546">
        <v>-1.2200000000000001E-2</v>
      </c>
    </row>
    <row r="4823" spans="10:13" x14ac:dyDescent="0.6">
      <c r="J4823" s="311">
        <v>0</v>
      </c>
      <c r="K4823" s="546">
        <v>-4.0899999999999999E-2</v>
      </c>
      <c r="L4823" s="546">
        <v>-2.9399999999999999E-2</v>
      </c>
      <c r="M4823" s="546">
        <v>-1.2200000000000001E-2</v>
      </c>
    </row>
    <row r="4824" spans="10:13" x14ac:dyDescent="0.6">
      <c r="J4824" s="311">
        <v>0</v>
      </c>
      <c r="K4824" s="546">
        <v>-4.0899999999999999E-2</v>
      </c>
      <c r="L4824" s="546">
        <v>-2.9399999999999999E-2</v>
      </c>
      <c r="M4824" s="546">
        <v>-1.2200000000000001E-2</v>
      </c>
    </row>
    <row r="4825" spans="10:13" x14ac:dyDescent="0.6">
      <c r="J4825" s="311">
        <v>0</v>
      </c>
      <c r="K4825" s="546">
        <v>-4.0899999999999999E-2</v>
      </c>
      <c r="L4825" s="546">
        <v>-2.9399999999999999E-2</v>
      </c>
      <c r="M4825" s="546">
        <v>-1.2200000000000001E-2</v>
      </c>
    </row>
    <row r="4826" spans="10:13" x14ac:dyDescent="0.6">
      <c r="J4826" s="311">
        <v>0</v>
      </c>
      <c r="K4826" s="546">
        <v>-4.0899999999999999E-2</v>
      </c>
      <c r="L4826" s="546">
        <v>-2.9399999999999999E-2</v>
      </c>
      <c r="M4826" s="546">
        <v>-1.2200000000000001E-2</v>
      </c>
    </row>
    <row r="4827" spans="10:13" x14ac:dyDescent="0.6">
      <c r="J4827" s="311">
        <v>0</v>
      </c>
      <c r="K4827" s="546">
        <v>-4.0899999999999999E-2</v>
      </c>
      <c r="L4827" s="546">
        <v>-2.9399999999999999E-2</v>
      </c>
      <c r="M4827" s="546">
        <v>-1.2200000000000001E-2</v>
      </c>
    </row>
    <row r="4828" spans="10:13" x14ac:dyDescent="0.6">
      <c r="J4828" s="311">
        <v>0</v>
      </c>
      <c r="K4828" s="546">
        <v>-4.0899999999999999E-2</v>
      </c>
      <c r="L4828" s="546">
        <v>-2.9399999999999999E-2</v>
      </c>
      <c r="M4828" s="546">
        <v>-1.2200000000000001E-2</v>
      </c>
    </row>
    <row r="4829" spans="10:13" x14ac:dyDescent="0.6">
      <c r="J4829" s="311">
        <v>0</v>
      </c>
      <c r="K4829" s="546">
        <v>-4.0899999999999999E-2</v>
      </c>
      <c r="L4829" s="546">
        <v>-2.9399999999999999E-2</v>
      </c>
      <c r="M4829" s="546">
        <v>-1.2200000000000001E-2</v>
      </c>
    </row>
    <row r="4830" spans="10:13" x14ac:dyDescent="0.6">
      <c r="J4830" s="311">
        <v>0</v>
      </c>
      <c r="K4830" s="546">
        <v>-4.0899999999999999E-2</v>
      </c>
      <c r="L4830" s="546">
        <v>-2.9399999999999999E-2</v>
      </c>
      <c r="M4830" s="546">
        <v>-1.2200000000000001E-2</v>
      </c>
    </row>
    <row r="4831" spans="10:13" x14ac:dyDescent="0.6">
      <c r="J4831" s="311">
        <v>0</v>
      </c>
      <c r="K4831" s="546">
        <v>-4.0899999999999999E-2</v>
      </c>
      <c r="L4831" s="546">
        <v>-2.9399999999999999E-2</v>
      </c>
      <c r="M4831" s="546">
        <v>-1.2200000000000001E-2</v>
      </c>
    </row>
    <row r="4832" spans="10:13" x14ac:dyDescent="0.6">
      <c r="J4832" s="311">
        <v>0</v>
      </c>
      <c r="K4832" s="546">
        <v>-4.0899999999999999E-2</v>
      </c>
      <c r="L4832" s="546">
        <v>-2.9399999999999999E-2</v>
      </c>
      <c r="M4832" s="546">
        <v>-1.2200000000000001E-2</v>
      </c>
    </row>
    <row r="4833" spans="10:13" x14ac:dyDescent="0.6">
      <c r="J4833" s="311">
        <v>0</v>
      </c>
      <c r="K4833" s="546">
        <v>-4.0899999999999999E-2</v>
      </c>
      <c r="L4833" s="546">
        <v>-2.9399999999999999E-2</v>
      </c>
      <c r="M4833" s="546">
        <v>-1.2200000000000001E-2</v>
      </c>
    </row>
    <row r="4834" spans="10:13" x14ac:dyDescent="0.6">
      <c r="J4834" s="311">
        <v>0</v>
      </c>
      <c r="K4834" s="546">
        <v>-4.0899999999999999E-2</v>
      </c>
      <c r="L4834" s="546">
        <v>-2.9399999999999999E-2</v>
      </c>
      <c r="M4834" s="546">
        <v>-1.2200000000000001E-2</v>
      </c>
    </row>
    <row r="4835" spans="10:13" x14ac:dyDescent="0.6">
      <c r="J4835" s="311">
        <v>0</v>
      </c>
      <c r="K4835" s="546">
        <v>-4.0899999999999999E-2</v>
      </c>
      <c r="L4835" s="546">
        <v>-2.9399999999999999E-2</v>
      </c>
      <c r="M4835" s="546">
        <v>-1.2200000000000001E-2</v>
      </c>
    </row>
    <row r="4836" spans="10:13" x14ac:dyDescent="0.6">
      <c r="J4836" s="311">
        <v>0</v>
      </c>
      <c r="K4836" s="546">
        <v>-4.0899999999999999E-2</v>
      </c>
      <c r="L4836" s="546">
        <v>-2.9399999999999999E-2</v>
      </c>
      <c r="M4836" s="546">
        <v>-1.2200000000000001E-2</v>
      </c>
    </row>
    <row r="4837" spans="10:13" x14ac:dyDescent="0.6">
      <c r="J4837" s="311">
        <v>0</v>
      </c>
      <c r="K4837" s="546">
        <v>-4.0899999999999999E-2</v>
      </c>
      <c r="L4837" s="546">
        <v>-2.9399999999999999E-2</v>
      </c>
      <c r="M4837" s="546">
        <v>-1.2200000000000001E-2</v>
      </c>
    </row>
    <row r="4838" spans="10:13" x14ac:dyDescent="0.6">
      <c r="J4838" s="311">
        <v>0</v>
      </c>
      <c r="K4838" s="546">
        <v>-4.0899999999999999E-2</v>
      </c>
      <c r="L4838" s="546">
        <v>-2.9399999999999999E-2</v>
      </c>
      <c r="M4838" s="546">
        <v>-1.2200000000000001E-2</v>
      </c>
    </row>
    <row r="4839" spans="10:13" x14ac:dyDescent="0.6">
      <c r="J4839" s="311">
        <v>0</v>
      </c>
      <c r="K4839" s="546">
        <v>-4.0899999999999999E-2</v>
      </c>
      <c r="L4839" s="546">
        <v>-2.9399999999999999E-2</v>
      </c>
      <c r="M4839" s="546">
        <v>-1.2200000000000001E-2</v>
      </c>
    </row>
    <row r="4840" spans="10:13" x14ac:dyDescent="0.6">
      <c r="J4840" s="311">
        <v>0</v>
      </c>
      <c r="K4840" s="546">
        <v>-4.0899999999999999E-2</v>
      </c>
      <c r="L4840" s="546">
        <v>-2.9399999999999999E-2</v>
      </c>
      <c r="M4840" s="546">
        <v>-1.2200000000000001E-2</v>
      </c>
    </row>
    <row r="4841" spans="10:13" x14ac:dyDescent="0.6">
      <c r="J4841" s="311">
        <v>0</v>
      </c>
      <c r="K4841" s="546">
        <v>-4.0899999999999999E-2</v>
      </c>
      <c r="L4841" s="546">
        <v>-2.9399999999999999E-2</v>
      </c>
      <c r="M4841" s="546">
        <v>-1.2200000000000001E-2</v>
      </c>
    </row>
    <row r="4842" spans="10:13" x14ac:dyDescent="0.6">
      <c r="J4842" s="311">
        <v>0</v>
      </c>
      <c r="K4842" s="546">
        <v>-4.0899999999999999E-2</v>
      </c>
      <c r="L4842" s="546">
        <v>-2.9399999999999999E-2</v>
      </c>
      <c r="M4842" s="546">
        <v>-1.2200000000000001E-2</v>
      </c>
    </row>
    <row r="4843" spans="10:13" x14ac:dyDescent="0.6">
      <c r="J4843" s="311">
        <v>0</v>
      </c>
      <c r="K4843" s="546">
        <v>-4.0899999999999999E-2</v>
      </c>
      <c r="L4843" s="546">
        <v>-2.9399999999999999E-2</v>
      </c>
      <c r="M4843" s="546">
        <v>-1.2200000000000001E-2</v>
      </c>
    </row>
    <row r="4844" spans="10:13" x14ac:dyDescent="0.6">
      <c r="J4844" s="311">
        <v>0</v>
      </c>
      <c r="K4844" s="546">
        <v>-4.0899999999999999E-2</v>
      </c>
      <c r="L4844" s="546">
        <v>-2.9399999999999999E-2</v>
      </c>
      <c r="M4844" s="546">
        <v>-1.2200000000000001E-2</v>
      </c>
    </row>
    <row r="4845" spans="10:13" x14ac:dyDescent="0.6">
      <c r="J4845" s="311">
        <v>0</v>
      </c>
      <c r="K4845" s="546">
        <v>-4.0899999999999999E-2</v>
      </c>
      <c r="L4845" s="546">
        <v>-2.9399999999999999E-2</v>
      </c>
      <c r="M4845" s="546">
        <v>-1.2200000000000001E-2</v>
      </c>
    </row>
    <row r="4846" spans="10:13" x14ac:dyDescent="0.6">
      <c r="J4846" s="311">
        <v>0</v>
      </c>
      <c r="K4846" s="546">
        <v>-4.0899999999999999E-2</v>
      </c>
      <c r="L4846" s="546">
        <v>-2.9399999999999999E-2</v>
      </c>
      <c r="M4846" s="546">
        <v>-1.2200000000000001E-2</v>
      </c>
    </row>
    <row r="4847" spans="10:13" x14ac:dyDescent="0.6">
      <c r="J4847" s="311">
        <v>0</v>
      </c>
      <c r="K4847" s="546">
        <v>-4.0899999999999999E-2</v>
      </c>
      <c r="L4847" s="546">
        <v>-2.9399999999999999E-2</v>
      </c>
      <c r="M4847" s="546">
        <v>-1.2200000000000001E-2</v>
      </c>
    </row>
    <row r="4848" spans="10:13" x14ac:dyDescent="0.6">
      <c r="J4848" s="311">
        <v>0</v>
      </c>
      <c r="K4848" s="546">
        <v>-4.0899999999999999E-2</v>
      </c>
      <c r="L4848" s="546">
        <v>-2.9399999999999999E-2</v>
      </c>
      <c r="M4848" s="546">
        <v>-1.2200000000000001E-2</v>
      </c>
    </row>
    <row r="4849" spans="10:13" x14ac:dyDescent="0.6">
      <c r="J4849" s="311">
        <v>0</v>
      </c>
      <c r="K4849" s="546">
        <v>-4.0899999999999999E-2</v>
      </c>
      <c r="L4849" s="546">
        <v>-2.9399999999999999E-2</v>
      </c>
      <c r="M4849" s="546">
        <v>-1.2200000000000001E-2</v>
      </c>
    </row>
    <row r="4850" spans="10:13" x14ac:dyDescent="0.6">
      <c r="J4850" s="311">
        <v>0</v>
      </c>
      <c r="K4850" s="546">
        <v>-4.0899999999999999E-2</v>
      </c>
      <c r="L4850" s="546">
        <v>-2.9399999999999999E-2</v>
      </c>
      <c r="M4850" s="546">
        <v>-1.2200000000000001E-2</v>
      </c>
    </row>
    <row r="4851" spans="10:13" x14ac:dyDescent="0.6">
      <c r="J4851" s="311">
        <v>0</v>
      </c>
      <c r="K4851" s="546">
        <v>-4.0899999999999999E-2</v>
      </c>
      <c r="L4851" s="546">
        <v>-2.9399999999999999E-2</v>
      </c>
      <c r="M4851" s="546">
        <v>-1.2200000000000001E-2</v>
      </c>
    </row>
    <row r="4852" spans="10:13" x14ac:dyDescent="0.6">
      <c r="J4852" s="311">
        <v>0</v>
      </c>
      <c r="K4852" s="546">
        <v>-4.0899999999999999E-2</v>
      </c>
      <c r="L4852" s="546">
        <v>-2.9399999999999999E-2</v>
      </c>
      <c r="M4852" s="546">
        <v>-1.2200000000000001E-2</v>
      </c>
    </row>
    <row r="4853" spans="10:13" x14ac:dyDescent="0.6">
      <c r="J4853" s="311">
        <v>0</v>
      </c>
      <c r="K4853" s="546">
        <v>-4.0899999999999999E-2</v>
      </c>
      <c r="L4853" s="546">
        <v>-2.9399999999999999E-2</v>
      </c>
      <c r="M4853" s="546">
        <v>-1.2200000000000001E-2</v>
      </c>
    </row>
    <row r="4854" spans="10:13" x14ac:dyDescent="0.6">
      <c r="J4854" s="311">
        <v>0</v>
      </c>
      <c r="K4854" s="546">
        <v>-4.0899999999999999E-2</v>
      </c>
      <c r="L4854" s="546">
        <v>-2.9399999999999999E-2</v>
      </c>
      <c r="M4854" s="546">
        <v>-1.2200000000000001E-2</v>
      </c>
    </row>
    <row r="4855" spans="10:13" x14ac:dyDescent="0.6">
      <c r="J4855" s="311">
        <v>0</v>
      </c>
      <c r="K4855" s="546">
        <v>-4.0899999999999999E-2</v>
      </c>
      <c r="L4855" s="546">
        <v>-2.9399999999999999E-2</v>
      </c>
      <c r="M4855" s="546">
        <v>-1.2200000000000001E-2</v>
      </c>
    </row>
    <row r="4856" spans="10:13" x14ac:dyDescent="0.6">
      <c r="J4856" s="311">
        <v>0</v>
      </c>
      <c r="K4856" s="546">
        <v>-4.0899999999999999E-2</v>
      </c>
      <c r="L4856" s="546">
        <v>-2.9399999999999999E-2</v>
      </c>
      <c r="M4856" s="546">
        <v>-1.2200000000000001E-2</v>
      </c>
    </row>
    <row r="4857" spans="10:13" x14ac:dyDescent="0.6">
      <c r="J4857" s="311">
        <v>0</v>
      </c>
      <c r="K4857" s="546">
        <v>-4.0899999999999999E-2</v>
      </c>
      <c r="L4857" s="546">
        <v>-2.9399999999999999E-2</v>
      </c>
      <c r="M4857" s="546">
        <v>-1.2200000000000001E-2</v>
      </c>
    </row>
    <row r="4858" spans="10:13" x14ac:dyDescent="0.6">
      <c r="J4858" s="311">
        <v>0</v>
      </c>
      <c r="K4858" s="546">
        <v>-4.0899999999999999E-2</v>
      </c>
      <c r="L4858" s="546">
        <v>-2.9399999999999999E-2</v>
      </c>
      <c r="M4858" s="546">
        <v>-1.2200000000000001E-2</v>
      </c>
    </row>
    <row r="4859" spans="10:13" x14ac:dyDescent="0.6">
      <c r="J4859" s="311">
        <v>0</v>
      </c>
      <c r="K4859" s="546">
        <v>-4.0899999999999999E-2</v>
      </c>
      <c r="L4859" s="546">
        <v>-2.9399999999999999E-2</v>
      </c>
      <c r="M4859" s="546">
        <v>-1.2200000000000001E-2</v>
      </c>
    </row>
    <row r="4860" spans="10:13" x14ac:dyDescent="0.6">
      <c r="J4860" s="311">
        <v>0</v>
      </c>
      <c r="K4860" s="546">
        <v>-4.0899999999999999E-2</v>
      </c>
      <c r="L4860" s="546">
        <v>-2.9399999999999999E-2</v>
      </c>
      <c r="M4860" s="546">
        <v>-1.2200000000000001E-2</v>
      </c>
    </row>
    <row r="4861" spans="10:13" x14ac:dyDescent="0.6">
      <c r="J4861" s="311">
        <v>0</v>
      </c>
      <c r="K4861" s="546">
        <v>-4.0899999999999999E-2</v>
      </c>
      <c r="L4861" s="546">
        <v>-2.9399999999999999E-2</v>
      </c>
      <c r="M4861" s="546">
        <v>-1.2200000000000001E-2</v>
      </c>
    </row>
    <row r="4862" spans="10:13" x14ac:dyDescent="0.6">
      <c r="J4862" s="311">
        <v>0</v>
      </c>
      <c r="K4862" s="546">
        <v>-4.0899999999999999E-2</v>
      </c>
      <c r="L4862" s="546">
        <v>-2.9399999999999999E-2</v>
      </c>
      <c r="M4862" s="546">
        <v>-1.2200000000000001E-2</v>
      </c>
    </row>
    <row r="4863" spans="10:13" x14ac:dyDescent="0.6">
      <c r="J4863" s="311">
        <v>0</v>
      </c>
      <c r="K4863" s="546">
        <v>-4.0899999999999999E-2</v>
      </c>
      <c r="L4863" s="546">
        <v>-2.9399999999999999E-2</v>
      </c>
      <c r="M4863" s="546">
        <v>-1.2200000000000001E-2</v>
      </c>
    </row>
    <row r="4864" spans="10:13" x14ac:dyDescent="0.6">
      <c r="J4864" s="311">
        <v>0</v>
      </c>
      <c r="K4864" s="546">
        <v>-4.0899999999999999E-2</v>
      </c>
      <c r="L4864" s="546">
        <v>-2.9399999999999999E-2</v>
      </c>
      <c r="M4864" s="546">
        <v>-1.2200000000000001E-2</v>
      </c>
    </row>
    <row r="4865" spans="10:13" x14ac:dyDescent="0.6">
      <c r="J4865" s="311">
        <v>0</v>
      </c>
      <c r="K4865" s="546">
        <v>-4.0899999999999999E-2</v>
      </c>
      <c r="L4865" s="546">
        <v>-2.9399999999999999E-2</v>
      </c>
      <c r="M4865" s="546">
        <v>-1.2200000000000001E-2</v>
      </c>
    </row>
    <row r="4866" spans="10:13" x14ac:dyDescent="0.6">
      <c r="J4866" s="311">
        <v>0</v>
      </c>
      <c r="K4866" s="546">
        <v>-4.0899999999999999E-2</v>
      </c>
      <c r="L4866" s="546">
        <v>-2.9399999999999999E-2</v>
      </c>
      <c r="M4866" s="546">
        <v>-1.2200000000000001E-2</v>
      </c>
    </row>
    <row r="4867" spans="10:13" x14ac:dyDescent="0.6">
      <c r="J4867" s="311">
        <v>0</v>
      </c>
      <c r="K4867" s="546">
        <v>-4.0899999999999999E-2</v>
      </c>
      <c r="L4867" s="546">
        <v>-2.9399999999999999E-2</v>
      </c>
      <c r="M4867" s="546">
        <v>-1.2200000000000001E-2</v>
      </c>
    </row>
    <row r="4868" spans="10:13" x14ac:dyDescent="0.6">
      <c r="J4868" s="311">
        <v>0</v>
      </c>
      <c r="K4868" s="546">
        <v>-4.0899999999999999E-2</v>
      </c>
      <c r="L4868" s="546">
        <v>-2.9399999999999999E-2</v>
      </c>
      <c r="M4868" s="546">
        <v>-1.2200000000000001E-2</v>
      </c>
    </row>
    <row r="4869" spans="10:13" x14ac:dyDescent="0.6">
      <c r="J4869" s="311">
        <v>0</v>
      </c>
      <c r="K4869" s="546">
        <v>-4.0899999999999999E-2</v>
      </c>
      <c r="L4869" s="546">
        <v>-2.9399999999999999E-2</v>
      </c>
      <c r="M4869" s="546">
        <v>-1.2200000000000001E-2</v>
      </c>
    </row>
    <row r="4870" spans="10:13" x14ac:dyDescent="0.6">
      <c r="J4870" s="311">
        <v>0</v>
      </c>
      <c r="K4870" s="546">
        <v>-4.0899999999999999E-2</v>
      </c>
      <c r="L4870" s="546">
        <v>-2.9399999999999999E-2</v>
      </c>
      <c r="M4870" s="546">
        <v>-1.2200000000000001E-2</v>
      </c>
    </row>
    <row r="4871" spans="10:13" x14ac:dyDescent="0.6">
      <c r="J4871" s="311">
        <v>0</v>
      </c>
      <c r="K4871" s="546">
        <v>-4.0899999999999999E-2</v>
      </c>
      <c r="L4871" s="546">
        <v>-2.9399999999999999E-2</v>
      </c>
      <c r="M4871" s="546">
        <v>-1.2200000000000001E-2</v>
      </c>
    </row>
    <row r="4872" spans="10:13" x14ac:dyDescent="0.6">
      <c r="J4872" s="311">
        <v>0</v>
      </c>
      <c r="K4872" s="546">
        <v>-4.0899999999999999E-2</v>
      </c>
      <c r="L4872" s="546">
        <v>-2.9399999999999999E-2</v>
      </c>
      <c r="M4872" s="546">
        <v>-1.2200000000000001E-2</v>
      </c>
    </row>
    <row r="4873" spans="10:13" x14ac:dyDescent="0.6">
      <c r="J4873" s="311">
        <v>0</v>
      </c>
      <c r="K4873" s="546">
        <v>-4.0899999999999999E-2</v>
      </c>
      <c r="L4873" s="546">
        <v>-2.9399999999999999E-2</v>
      </c>
      <c r="M4873" s="546">
        <v>-1.2200000000000001E-2</v>
      </c>
    </row>
    <row r="4874" spans="10:13" x14ac:dyDescent="0.6">
      <c r="J4874" s="311">
        <v>0</v>
      </c>
      <c r="K4874" s="546">
        <v>-4.0899999999999999E-2</v>
      </c>
      <c r="L4874" s="546">
        <v>-2.9399999999999999E-2</v>
      </c>
      <c r="M4874" s="546">
        <v>-1.2200000000000001E-2</v>
      </c>
    </row>
    <row r="4875" spans="10:13" x14ac:dyDescent="0.6">
      <c r="J4875" s="311">
        <v>0</v>
      </c>
      <c r="K4875" s="546">
        <v>-4.0899999999999999E-2</v>
      </c>
      <c r="L4875" s="546">
        <v>-2.9399999999999999E-2</v>
      </c>
      <c r="M4875" s="546">
        <v>-1.2200000000000001E-2</v>
      </c>
    </row>
    <row r="4876" spans="10:13" x14ac:dyDescent="0.6">
      <c r="J4876" s="311">
        <v>0</v>
      </c>
      <c r="K4876" s="546">
        <v>-4.0899999999999999E-2</v>
      </c>
      <c r="L4876" s="546">
        <v>-2.9399999999999999E-2</v>
      </c>
      <c r="M4876" s="546">
        <v>-1.2200000000000001E-2</v>
      </c>
    </row>
    <row r="4877" spans="10:13" x14ac:dyDescent="0.6">
      <c r="J4877" s="311">
        <v>0</v>
      </c>
      <c r="K4877" s="546">
        <v>-4.0899999999999999E-2</v>
      </c>
      <c r="L4877" s="546">
        <v>-2.9399999999999999E-2</v>
      </c>
      <c r="M4877" s="546">
        <v>-1.2200000000000001E-2</v>
      </c>
    </row>
    <row r="4878" spans="10:13" x14ac:dyDescent="0.6">
      <c r="J4878" s="311">
        <v>0</v>
      </c>
      <c r="K4878" s="546">
        <v>-4.0899999999999999E-2</v>
      </c>
      <c r="L4878" s="546">
        <v>-2.9399999999999999E-2</v>
      </c>
      <c r="M4878" s="546">
        <v>-1.2200000000000001E-2</v>
      </c>
    </row>
    <row r="4879" spans="10:13" x14ac:dyDescent="0.6">
      <c r="J4879" s="311">
        <v>0</v>
      </c>
      <c r="K4879" s="546">
        <v>-4.0899999999999999E-2</v>
      </c>
      <c r="L4879" s="546">
        <v>-2.9399999999999999E-2</v>
      </c>
      <c r="M4879" s="546">
        <v>-1.2200000000000001E-2</v>
      </c>
    </row>
    <row r="4880" spans="10:13" x14ac:dyDescent="0.6">
      <c r="J4880" s="311">
        <v>0</v>
      </c>
      <c r="K4880" s="546">
        <v>-4.0899999999999999E-2</v>
      </c>
      <c r="L4880" s="546">
        <v>-2.9399999999999999E-2</v>
      </c>
      <c r="M4880" s="546">
        <v>-1.2200000000000001E-2</v>
      </c>
    </row>
    <row r="4881" spans="10:13" x14ac:dyDescent="0.6">
      <c r="J4881" s="311">
        <v>0</v>
      </c>
      <c r="K4881" s="546">
        <v>-4.0899999999999999E-2</v>
      </c>
      <c r="L4881" s="546">
        <v>-2.9399999999999999E-2</v>
      </c>
      <c r="M4881" s="546">
        <v>-1.2200000000000001E-2</v>
      </c>
    </row>
    <row r="4882" spans="10:13" x14ac:dyDescent="0.6">
      <c r="J4882" s="311">
        <v>0</v>
      </c>
      <c r="K4882" s="546">
        <v>-4.0899999999999999E-2</v>
      </c>
      <c r="L4882" s="546">
        <v>-2.9399999999999999E-2</v>
      </c>
      <c r="M4882" s="546">
        <v>-1.2200000000000001E-2</v>
      </c>
    </row>
    <row r="4883" spans="10:13" x14ac:dyDescent="0.6">
      <c r="J4883" s="311">
        <v>0</v>
      </c>
      <c r="K4883" s="546">
        <v>-4.0899999999999999E-2</v>
      </c>
      <c r="L4883" s="546">
        <v>-2.9399999999999999E-2</v>
      </c>
      <c r="M4883" s="546">
        <v>-1.2200000000000001E-2</v>
      </c>
    </row>
    <row r="4884" spans="10:13" x14ac:dyDescent="0.6">
      <c r="J4884" s="311">
        <v>0</v>
      </c>
      <c r="K4884" s="546">
        <v>-4.0899999999999999E-2</v>
      </c>
      <c r="L4884" s="546">
        <v>-2.9399999999999999E-2</v>
      </c>
      <c r="M4884" s="546">
        <v>-1.2200000000000001E-2</v>
      </c>
    </row>
    <row r="4885" spans="10:13" x14ac:dyDescent="0.6">
      <c r="J4885" s="311">
        <v>0</v>
      </c>
      <c r="K4885" s="546">
        <v>-4.0899999999999999E-2</v>
      </c>
      <c r="L4885" s="546">
        <v>-2.9399999999999999E-2</v>
      </c>
      <c r="M4885" s="546">
        <v>-1.2200000000000001E-2</v>
      </c>
    </row>
    <row r="4886" spans="10:13" x14ac:dyDescent="0.6">
      <c r="J4886" s="311">
        <v>0</v>
      </c>
      <c r="K4886" s="546">
        <v>-4.0899999999999999E-2</v>
      </c>
      <c r="L4886" s="546">
        <v>-2.9399999999999999E-2</v>
      </c>
      <c r="M4886" s="546">
        <v>-1.2200000000000001E-2</v>
      </c>
    </row>
    <row r="4887" spans="10:13" x14ac:dyDescent="0.6">
      <c r="J4887" s="311">
        <v>0</v>
      </c>
      <c r="K4887" s="546">
        <v>-4.0899999999999999E-2</v>
      </c>
      <c r="L4887" s="546">
        <v>-2.9399999999999999E-2</v>
      </c>
      <c r="M4887" s="546">
        <v>-1.2200000000000001E-2</v>
      </c>
    </row>
    <row r="4888" spans="10:13" x14ac:dyDescent="0.6">
      <c r="J4888" s="311">
        <v>0</v>
      </c>
      <c r="K4888" s="546">
        <v>-4.0899999999999999E-2</v>
      </c>
      <c r="L4888" s="546">
        <v>-2.9399999999999999E-2</v>
      </c>
      <c r="M4888" s="546">
        <v>-1.2200000000000001E-2</v>
      </c>
    </row>
    <row r="4889" spans="10:13" x14ac:dyDescent="0.6">
      <c r="J4889" s="311">
        <v>0</v>
      </c>
      <c r="K4889" s="546">
        <v>-4.0899999999999999E-2</v>
      </c>
      <c r="L4889" s="546">
        <v>-2.9399999999999999E-2</v>
      </c>
      <c r="M4889" s="546">
        <v>-1.2200000000000001E-2</v>
      </c>
    </row>
    <row r="4890" spans="10:13" x14ac:dyDescent="0.6">
      <c r="J4890" s="311">
        <v>0</v>
      </c>
      <c r="K4890" s="546">
        <v>-4.0899999999999999E-2</v>
      </c>
      <c r="L4890" s="546">
        <v>-2.9399999999999999E-2</v>
      </c>
      <c r="M4890" s="546">
        <v>-1.2200000000000001E-2</v>
      </c>
    </row>
    <row r="4891" spans="10:13" x14ac:dyDescent="0.6">
      <c r="J4891" s="311">
        <v>0</v>
      </c>
      <c r="K4891" s="546">
        <v>-4.0899999999999999E-2</v>
      </c>
      <c r="L4891" s="546">
        <v>-2.9399999999999999E-2</v>
      </c>
      <c r="M4891" s="546">
        <v>-1.2200000000000001E-2</v>
      </c>
    </row>
    <row r="4892" spans="10:13" x14ac:dyDescent="0.6">
      <c r="J4892" s="311">
        <v>0</v>
      </c>
      <c r="K4892" s="546">
        <v>-4.0899999999999999E-2</v>
      </c>
      <c r="L4892" s="546">
        <v>-2.9399999999999999E-2</v>
      </c>
      <c r="M4892" s="546">
        <v>-1.2200000000000001E-2</v>
      </c>
    </row>
    <row r="4893" spans="10:13" x14ac:dyDescent="0.6">
      <c r="J4893" s="311">
        <v>0</v>
      </c>
      <c r="K4893" s="546">
        <v>-4.0899999999999999E-2</v>
      </c>
      <c r="L4893" s="546">
        <v>-2.9399999999999999E-2</v>
      </c>
      <c r="M4893" s="546">
        <v>-1.2200000000000001E-2</v>
      </c>
    </row>
    <row r="4894" spans="10:13" x14ac:dyDescent="0.6">
      <c r="J4894" s="311">
        <v>0</v>
      </c>
      <c r="K4894" s="546">
        <v>-4.0899999999999999E-2</v>
      </c>
      <c r="L4894" s="546">
        <v>-2.9399999999999999E-2</v>
      </c>
      <c r="M4894" s="546">
        <v>-1.2200000000000001E-2</v>
      </c>
    </row>
    <row r="4895" spans="10:13" x14ac:dyDescent="0.6">
      <c r="J4895" s="311">
        <v>0</v>
      </c>
      <c r="K4895" s="546">
        <v>-4.0899999999999999E-2</v>
      </c>
      <c r="L4895" s="546">
        <v>-2.9399999999999999E-2</v>
      </c>
      <c r="M4895" s="546">
        <v>-1.2200000000000001E-2</v>
      </c>
    </row>
    <row r="4896" spans="10:13" x14ac:dyDescent="0.6">
      <c r="J4896" s="311">
        <v>0</v>
      </c>
      <c r="K4896" s="546">
        <v>-4.0899999999999999E-2</v>
      </c>
      <c r="L4896" s="546">
        <v>-2.9399999999999999E-2</v>
      </c>
      <c r="M4896" s="546">
        <v>-1.2200000000000001E-2</v>
      </c>
    </row>
    <row r="4897" spans="10:13" x14ac:dyDescent="0.6">
      <c r="J4897" s="311">
        <v>0</v>
      </c>
      <c r="K4897" s="546">
        <v>-4.0899999999999999E-2</v>
      </c>
      <c r="L4897" s="546">
        <v>-2.9399999999999999E-2</v>
      </c>
      <c r="M4897" s="546">
        <v>-1.2200000000000001E-2</v>
      </c>
    </row>
    <row r="4898" spans="10:13" x14ac:dyDescent="0.6">
      <c r="J4898" s="311">
        <v>0</v>
      </c>
      <c r="K4898" s="546">
        <v>-4.0899999999999999E-2</v>
      </c>
      <c r="L4898" s="546">
        <v>-2.9399999999999999E-2</v>
      </c>
      <c r="M4898" s="546">
        <v>-1.2200000000000001E-2</v>
      </c>
    </row>
    <row r="4899" spans="10:13" x14ac:dyDescent="0.6">
      <c r="J4899" s="311">
        <v>0</v>
      </c>
      <c r="K4899" s="546">
        <v>-4.0899999999999999E-2</v>
      </c>
      <c r="L4899" s="546">
        <v>-2.9399999999999999E-2</v>
      </c>
      <c r="M4899" s="546">
        <v>-1.2200000000000001E-2</v>
      </c>
    </row>
    <row r="4900" spans="10:13" x14ac:dyDescent="0.6">
      <c r="J4900" s="311">
        <v>0</v>
      </c>
      <c r="K4900" s="546">
        <v>-4.0899999999999999E-2</v>
      </c>
      <c r="L4900" s="546">
        <v>-2.9399999999999999E-2</v>
      </c>
      <c r="M4900" s="546">
        <v>-1.2200000000000001E-2</v>
      </c>
    </row>
    <row r="4901" spans="10:13" x14ac:dyDescent="0.6">
      <c r="J4901" s="311">
        <v>0</v>
      </c>
      <c r="K4901" s="546">
        <v>-4.0899999999999999E-2</v>
      </c>
      <c r="L4901" s="546">
        <v>-2.9399999999999999E-2</v>
      </c>
      <c r="M4901" s="546">
        <v>-1.2200000000000001E-2</v>
      </c>
    </row>
    <row r="4902" spans="10:13" x14ac:dyDescent="0.6">
      <c r="J4902" s="311">
        <v>0</v>
      </c>
      <c r="K4902" s="546">
        <v>-4.0899999999999999E-2</v>
      </c>
      <c r="L4902" s="546">
        <v>-2.9399999999999999E-2</v>
      </c>
      <c r="M4902" s="546">
        <v>-1.2200000000000001E-2</v>
      </c>
    </row>
    <row r="4903" spans="10:13" x14ac:dyDescent="0.6">
      <c r="J4903" s="311">
        <v>0</v>
      </c>
      <c r="K4903" s="546">
        <v>-4.0899999999999999E-2</v>
      </c>
      <c r="L4903" s="546">
        <v>-2.9399999999999999E-2</v>
      </c>
      <c r="M4903" s="546">
        <v>-1.2200000000000001E-2</v>
      </c>
    </row>
    <row r="4904" spans="10:13" x14ac:dyDescent="0.6">
      <c r="J4904" s="311">
        <v>0</v>
      </c>
      <c r="K4904" s="546">
        <v>-4.0899999999999999E-2</v>
      </c>
      <c r="L4904" s="546">
        <v>-2.9399999999999999E-2</v>
      </c>
      <c r="M4904" s="546">
        <v>-1.2200000000000001E-2</v>
      </c>
    </row>
    <row r="4905" spans="10:13" x14ac:dyDescent="0.6">
      <c r="J4905" s="311">
        <v>0</v>
      </c>
      <c r="K4905" s="546">
        <v>-4.0899999999999999E-2</v>
      </c>
      <c r="L4905" s="546">
        <v>-2.9399999999999999E-2</v>
      </c>
      <c r="M4905" s="546">
        <v>-1.2200000000000001E-2</v>
      </c>
    </row>
    <row r="4906" spans="10:13" x14ac:dyDescent="0.6">
      <c r="J4906" s="311">
        <v>0</v>
      </c>
      <c r="K4906" s="546">
        <v>-4.0899999999999999E-2</v>
      </c>
      <c r="L4906" s="546">
        <v>-2.9399999999999999E-2</v>
      </c>
      <c r="M4906" s="546">
        <v>-1.2200000000000001E-2</v>
      </c>
    </row>
    <row r="4907" spans="10:13" x14ac:dyDescent="0.6">
      <c r="J4907" s="311">
        <v>0</v>
      </c>
      <c r="K4907" s="546">
        <v>-4.0899999999999999E-2</v>
      </c>
      <c r="L4907" s="546">
        <v>-2.9399999999999999E-2</v>
      </c>
      <c r="M4907" s="546">
        <v>-1.2200000000000001E-2</v>
      </c>
    </row>
    <row r="4908" spans="10:13" x14ac:dyDescent="0.6">
      <c r="J4908" s="311">
        <v>0</v>
      </c>
      <c r="K4908" s="546">
        <v>-4.0899999999999999E-2</v>
      </c>
      <c r="L4908" s="546">
        <v>-2.9399999999999999E-2</v>
      </c>
      <c r="M4908" s="546">
        <v>-1.2200000000000001E-2</v>
      </c>
    </row>
    <row r="4909" spans="10:13" x14ac:dyDescent="0.6">
      <c r="J4909" s="311">
        <v>0</v>
      </c>
      <c r="K4909" s="546">
        <v>-4.0899999999999999E-2</v>
      </c>
      <c r="L4909" s="546">
        <v>-2.9399999999999999E-2</v>
      </c>
      <c r="M4909" s="546">
        <v>-1.2200000000000001E-2</v>
      </c>
    </row>
    <row r="4910" spans="10:13" x14ac:dyDescent="0.6">
      <c r="J4910" s="311">
        <v>0</v>
      </c>
      <c r="K4910" s="546">
        <v>-4.0899999999999999E-2</v>
      </c>
      <c r="L4910" s="546">
        <v>-2.9399999999999999E-2</v>
      </c>
      <c r="M4910" s="546">
        <v>-1.2200000000000001E-2</v>
      </c>
    </row>
    <row r="4911" spans="10:13" x14ac:dyDescent="0.6">
      <c r="J4911" s="311">
        <v>0</v>
      </c>
      <c r="K4911" s="546">
        <v>-4.0899999999999999E-2</v>
      </c>
      <c r="L4911" s="546">
        <v>-2.9399999999999999E-2</v>
      </c>
      <c r="M4911" s="546">
        <v>-1.2200000000000001E-2</v>
      </c>
    </row>
    <row r="4912" spans="10:13" x14ac:dyDescent="0.6">
      <c r="J4912" s="311">
        <v>0</v>
      </c>
      <c r="K4912" s="546">
        <v>-4.0899999999999999E-2</v>
      </c>
      <c r="L4912" s="546">
        <v>-2.9399999999999999E-2</v>
      </c>
      <c r="M4912" s="546">
        <v>-1.2200000000000001E-2</v>
      </c>
    </row>
    <row r="4913" spans="10:13" x14ac:dyDescent="0.6">
      <c r="J4913" s="311">
        <v>0</v>
      </c>
      <c r="K4913" s="546">
        <v>-4.0899999999999999E-2</v>
      </c>
      <c r="L4913" s="546">
        <v>-2.9399999999999999E-2</v>
      </c>
      <c r="M4913" s="546">
        <v>-1.2200000000000001E-2</v>
      </c>
    </row>
    <row r="4914" spans="10:13" x14ac:dyDescent="0.6">
      <c r="J4914" s="311">
        <v>0</v>
      </c>
      <c r="K4914" s="546">
        <v>-4.0899999999999999E-2</v>
      </c>
      <c r="L4914" s="546">
        <v>-2.9399999999999999E-2</v>
      </c>
      <c r="M4914" s="546">
        <v>-1.2200000000000001E-2</v>
      </c>
    </row>
    <row r="4915" spans="10:13" x14ac:dyDescent="0.6">
      <c r="J4915" s="311">
        <v>0</v>
      </c>
      <c r="K4915" s="546">
        <v>-4.0899999999999999E-2</v>
      </c>
      <c r="L4915" s="546">
        <v>-2.9399999999999999E-2</v>
      </c>
      <c r="M4915" s="546">
        <v>-1.2200000000000001E-2</v>
      </c>
    </row>
    <row r="4916" spans="10:13" x14ac:dyDescent="0.6">
      <c r="J4916" s="311">
        <v>0</v>
      </c>
      <c r="K4916" s="546">
        <v>-4.0899999999999999E-2</v>
      </c>
      <c r="L4916" s="546">
        <v>-2.9399999999999999E-2</v>
      </c>
      <c r="M4916" s="546">
        <v>-1.2200000000000001E-2</v>
      </c>
    </row>
    <row r="4917" spans="10:13" x14ac:dyDescent="0.6">
      <c r="J4917" s="311">
        <v>0</v>
      </c>
      <c r="K4917" s="546">
        <v>-4.0899999999999999E-2</v>
      </c>
      <c r="L4917" s="546">
        <v>-2.9399999999999999E-2</v>
      </c>
      <c r="M4917" s="546">
        <v>-1.2200000000000001E-2</v>
      </c>
    </row>
    <row r="4918" spans="10:13" x14ac:dyDescent="0.6">
      <c r="J4918" s="311">
        <v>0</v>
      </c>
      <c r="K4918" s="546">
        <v>-4.0899999999999999E-2</v>
      </c>
      <c r="L4918" s="546">
        <v>-2.9399999999999999E-2</v>
      </c>
      <c r="M4918" s="546">
        <v>-1.2200000000000001E-2</v>
      </c>
    </row>
    <row r="4919" spans="10:13" x14ac:dyDescent="0.6">
      <c r="J4919" s="311">
        <v>0</v>
      </c>
      <c r="K4919" s="546">
        <v>-4.0899999999999999E-2</v>
      </c>
      <c r="L4919" s="546">
        <v>-2.9399999999999999E-2</v>
      </c>
      <c r="M4919" s="546">
        <v>-1.2200000000000001E-2</v>
      </c>
    </row>
    <row r="4920" spans="10:13" x14ac:dyDescent="0.6">
      <c r="J4920" s="311">
        <v>0</v>
      </c>
      <c r="K4920" s="546">
        <v>-4.0899999999999999E-2</v>
      </c>
      <c r="L4920" s="546">
        <v>-2.9399999999999999E-2</v>
      </c>
      <c r="M4920" s="546">
        <v>-1.2200000000000001E-2</v>
      </c>
    </row>
    <row r="4921" spans="10:13" x14ac:dyDescent="0.6">
      <c r="J4921" s="311">
        <v>0</v>
      </c>
      <c r="K4921" s="546">
        <v>-4.0899999999999999E-2</v>
      </c>
      <c r="L4921" s="546">
        <v>-2.9399999999999999E-2</v>
      </c>
      <c r="M4921" s="546">
        <v>-1.2200000000000001E-2</v>
      </c>
    </row>
    <row r="4922" spans="10:13" x14ac:dyDescent="0.6">
      <c r="J4922" s="311">
        <v>0</v>
      </c>
      <c r="K4922" s="546">
        <v>-4.0899999999999999E-2</v>
      </c>
      <c r="L4922" s="546">
        <v>-2.9399999999999999E-2</v>
      </c>
      <c r="M4922" s="546">
        <v>-1.2200000000000001E-2</v>
      </c>
    </row>
    <row r="4923" spans="10:13" x14ac:dyDescent="0.6">
      <c r="J4923" s="311">
        <v>0</v>
      </c>
      <c r="K4923" s="546">
        <v>-4.0899999999999999E-2</v>
      </c>
      <c r="L4923" s="546">
        <v>-2.9399999999999999E-2</v>
      </c>
      <c r="M4923" s="546">
        <v>-1.2200000000000001E-2</v>
      </c>
    </row>
    <row r="4924" spans="10:13" x14ac:dyDescent="0.6">
      <c r="J4924" s="311">
        <v>0</v>
      </c>
      <c r="K4924" s="546">
        <v>-4.0899999999999999E-2</v>
      </c>
      <c r="L4924" s="546">
        <v>-2.9399999999999999E-2</v>
      </c>
      <c r="M4924" s="546">
        <v>-1.2200000000000001E-2</v>
      </c>
    </row>
    <row r="4925" spans="10:13" x14ac:dyDescent="0.6">
      <c r="J4925" s="311">
        <v>0</v>
      </c>
      <c r="K4925" s="546">
        <v>-4.0899999999999999E-2</v>
      </c>
      <c r="L4925" s="546">
        <v>-2.9399999999999999E-2</v>
      </c>
      <c r="M4925" s="546">
        <v>-1.2200000000000001E-2</v>
      </c>
    </row>
    <row r="4926" spans="10:13" x14ac:dyDescent="0.6">
      <c r="J4926" s="311">
        <v>0</v>
      </c>
      <c r="K4926" s="546">
        <v>-4.0899999999999999E-2</v>
      </c>
      <c r="L4926" s="546">
        <v>-2.9399999999999999E-2</v>
      </c>
      <c r="M4926" s="546">
        <v>-1.2200000000000001E-2</v>
      </c>
    </row>
    <row r="4927" spans="10:13" x14ac:dyDescent="0.6">
      <c r="J4927" s="311">
        <v>0</v>
      </c>
      <c r="K4927" s="546">
        <v>-4.0899999999999999E-2</v>
      </c>
      <c r="L4927" s="546">
        <v>-2.9399999999999999E-2</v>
      </c>
      <c r="M4927" s="546">
        <v>-1.2200000000000001E-2</v>
      </c>
    </row>
    <row r="4928" spans="10:13" x14ac:dyDescent="0.6">
      <c r="J4928" s="311">
        <v>0</v>
      </c>
      <c r="K4928" s="546">
        <v>-4.0899999999999999E-2</v>
      </c>
      <c r="L4928" s="546">
        <v>-2.9399999999999999E-2</v>
      </c>
      <c r="M4928" s="546">
        <v>-1.2200000000000001E-2</v>
      </c>
    </row>
    <row r="4929" spans="10:13" x14ac:dyDescent="0.6">
      <c r="J4929" s="311">
        <v>0</v>
      </c>
      <c r="K4929" s="546">
        <v>-4.0899999999999999E-2</v>
      </c>
      <c r="L4929" s="546">
        <v>-2.9399999999999999E-2</v>
      </c>
      <c r="M4929" s="546">
        <v>-1.2200000000000001E-2</v>
      </c>
    </row>
    <row r="4930" spans="10:13" x14ac:dyDescent="0.6">
      <c r="J4930" s="311">
        <v>0</v>
      </c>
      <c r="K4930" s="546">
        <v>-4.0899999999999999E-2</v>
      </c>
      <c r="L4930" s="546">
        <v>-2.9399999999999999E-2</v>
      </c>
      <c r="M4930" s="546">
        <v>-1.2200000000000001E-2</v>
      </c>
    </row>
    <row r="4931" spans="10:13" x14ac:dyDescent="0.6">
      <c r="J4931" s="311">
        <v>0</v>
      </c>
      <c r="K4931" s="546">
        <v>-4.0899999999999999E-2</v>
      </c>
      <c r="L4931" s="546">
        <v>-2.9399999999999999E-2</v>
      </c>
      <c r="M4931" s="546">
        <v>-1.2200000000000001E-2</v>
      </c>
    </row>
    <row r="4932" spans="10:13" x14ac:dyDescent="0.6">
      <c r="J4932" s="311">
        <v>0</v>
      </c>
      <c r="K4932" s="546">
        <v>-4.0899999999999999E-2</v>
      </c>
      <c r="L4932" s="546">
        <v>-2.9399999999999999E-2</v>
      </c>
      <c r="M4932" s="546">
        <v>-1.2200000000000001E-2</v>
      </c>
    </row>
    <row r="4933" spans="10:13" x14ac:dyDescent="0.6">
      <c r="J4933" s="311">
        <v>0</v>
      </c>
      <c r="K4933" s="546">
        <v>-4.0899999999999999E-2</v>
      </c>
      <c r="L4933" s="546">
        <v>-2.9399999999999999E-2</v>
      </c>
      <c r="M4933" s="546">
        <v>-1.2200000000000001E-2</v>
      </c>
    </row>
    <row r="4934" spans="10:13" x14ac:dyDescent="0.6">
      <c r="J4934" s="311">
        <v>0</v>
      </c>
      <c r="K4934" s="546">
        <v>-4.0899999999999999E-2</v>
      </c>
      <c r="L4934" s="546">
        <v>-2.9399999999999999E-2</v>
      </c>
      <c r="M4934" s="546">
        <v>-1.2200000000000001E-2</v>
      </c>
    </row>
    <row r="4935" spans="10:13" x14ac:dyDescent="0.6">
      <c r="J4935" s="311">
        <v>0</v>
      </c>
      <c r="K4935" s="546">
        <v>-4.0899999999999999E-2</v>
      </c>
      <c r="L4935" s="546">
        <v>-2.9399999999999999E-2</v>
      </c>
      <c r="M4935" s="546">
        <v>-1.2200000000000001E-2</v>
      </c>
    </row>
    <row r="4936" spans="10:13" x14ac:dyDescent="0.6">
      <c r="J4936" s="311">
        <v>0</v>
      </c>
      <c r="K4936" s="546">
        <v>-4.0899999999999999E-2</v>
      </c>
      <c r="L4936" s="546">
        <v>-2.9399999999999999E-2</v>
      </c>
      <c r="M4936" s="546">
        <v>-1.2200000000000001E-2</v>
      </c>
    </row>
    <row r="4937" spans="10:13" x14ac:dyDescent="0.6">
      <c r="J4937" s="311">
        <v>0</v>
      </c>
      <c r="K4937" s="546">
        <v>-4.0899999999999999E-2</v>
      </c>
      <c r="L4937" s="546">
        <v>-2.9399999999999999E-2</v>
      </c>
      <c r="M4937" s="546">
        <v>-1.2200000000000001E-2</v>
      </c>
    </row>
    <row r="4938" spans="10:13" x14ac:dyDescent="0.6">
      <c r="J4938" s="311">
        <v>0</v>
      </c>
      <c r="K4938" s="546">
        <v>-4.0899999999999999E-2</v>
      </c>
      <c r="L4938" s="546">
        <v>-2.9399999999999999E-2</v>
      </c>
      <c r="M4938" s="546">
        <v>-1.2200000000000001E-2</v>
      </c>
    </row>
    <row r="4939" spans="10:13" x14ac:dyDescent="0.6">
      <c r="J4939" s="311">
        <v>0</v>
      </c>
      <c r="K4939" s="546">
        <v>-4.0899999999999999E-2</v>
      </c>
      <c r="L4939" s="546">
        <v>-2.9399999999999999E-2</v>
      </c>
      <c r="M4939" s="546">
        <v>-1.2200000000000001E-2</v>
      </c>
    </row>
    <row r="4940" spans="10:13" x14ac:dyDescent="0.6">
      <c r="J4940" s="311">
        <v>0</v>
      </c>
      <c r="K4940" s="546">
        <v>-4.0899999999999999E-2</v>
      </c>
      <c r="L4940" s="546">
        <v>-2.9399999999999999E-2</v>
      </c>
      <c r="M4940" s="546">
        <v>-1.2200000000000001E-2</v>
      </c>
    </row>
    <row r="4941" spans="10:13" x14ac:dyDescent="0.6">
      <c r="J4941" s="311">
        <v>0</v>
      </c>
      <c r="K4941" s="546">
        <v>-4.0899999999999999E-2</v>
      </c>
      <c r="L4941" s="546">
        <v>-2.9399999999999999E-2</v>
      </c>
      <c r="M4941" s="546">
        <v>-1.2200000000000001E-2</v>
      </c>
    </row>
    <row r="4942" spans="10:13" x14ac:dyDescent="0.6">
      <c r="J4942" s="311">
        <v>0</v>
      </c>
      <c r="K4942" s="546">
        <v>-4.0899999999999999E-2</v>
      </c>
      <c r="L4942" s="546">
        <v>-2.9399999999999999E-2</v>
      </c>
      <c r="M4942" s="546">
        <v>-1.2200000000000001E-2</v>
      </c>
    </row>
    <row r="4943" spans="10:13" x14ac:dyDescent="0.6">
      <c r="J4943" s="311">
        <v>0</v>
      </c>
      <c r="K4943" s="546">
        <v>-4.0899999999999999E-2</v>
      </c>
      <c r="L4943" s="546">
        <v>-2.9399999999999999E-2</v>
      </c>
      <c r="M4943" s="546">
        <v>-1.2200000000000001E-2</v>
      </c>
    </row>
    <row r="4944" spans="10:13" x14ac:dyDescent="0.6">
      <c r="J4944" s="311">
        <v>0</v>
      </c>
      <c r="K4944" s="546">
        <v>-4.0899999999999999E-2</v>
      </c>
      <c r="L4944" s="546">
        <v>-2.9399999999999999E-2</v>
      </c>
      <c r="M4944" s="546">
        <v>-1.2200000000000001E-2</v>
      </c>
    </row>
    <row r="4945" spans="10:13" x14ac:dyDescent="0.6">
      <c r="J4945" s="311">
        <v>0</v>
      </c>
      <c r="K4945" s="546">
        <v>-4.0899999999999999E-2</v>
      </c>
      <c r="L4945" s="546">
        <v>-2.9399999999999999E-2</v>
      </c>
      <c r="M4945" s="546">
        <v>-1.2200000000000001E-2</v>
      </c>
    </row>
    <row r="4946" spans="10:13" x14ac:dyDescent="0.6">
      <c r="J4946" s="311">
        <v>0</v>
      </c>
      <c r="K4946" s="546">
        <v>-4.0899999999999999E-2</v>
      </c>
      <c r="L4946" s="546">
        <v>-2.9399999999999999E-2</v>
      </c>
      <c r="M4946" s="546">
        <v>-1.2200000000000001E-2</v>
      </c>
    </row>
    <row r="4947" spans="10:13" x14ac:dyDescent="0.6">
      <c r="J4947" s="311">
        <v>0</v>
      </c>
      <c r="K4947" s="546">
        <v>-4.0899999999999999E-2</v>
      </c>
      <c r="L4947" s="546">
        <v>-2.9399999999999999E-2</v>
      </c>
      <c r="M4947" s="546">
        <v>-1.2200000000000001E-2</v>
      </c>
    </row>
    <row r="4948" spans="10:13" x14ac:dyDescent="0.6">
      <c r="J4948" s="311">
        <v>0</v>
      </c>
      <c r="K4948" s="546">
        <v>-4.0899999999999999E-2</v>
      </c>
      <c r="L4948" s="546">
        <v>-2.9399999999999999E-2</v>
      </c>
      <c r="M4948" s="546">
        <v>-1.2200000000000001E-2</v>
      </c>
    </row>
    <row r="4949" spans="10:13" x14ac:dyDescent="0.6">
      <c r="J4949" s="311">
        <v>0</v>
      </c>
      <c r="K4949" s="546">
        <v>-4.0899999999999999E-2</v>
      </c>
      <c r="L4949" s="546">
        <v>-2.9399999999999999E-2</v>
      </c>
      <c r="M4949" s="546">
        <v>-1.2200000000000001E-2</v>
      </c>
    </row>
    <row r="4950" spans="10:13" x14ac:dyDescent="0.6">
      <c r="J4950" s="311">
        <v>0</v>
      </c>
      <c r="K4950" s="546">
        <v>-4.0899999999999999E-2</v>
      </c>
      <c r="L4950" s="546">
        <v>-2.9399999999999999E-2</v>
      </c>
      <c r="M4950" s="546">
        <v>-1.2200000000000001E-2</v>
      </c>
    </row>
    <row r="4951" spans="10:13" x14ac:dyDescent="0.6">
      <c r="J4951" s="311">
        <v>0</v>
      </c>
      <c r="K4951" s="546">
        <v>-4.0899999999999999E-2</v>
      </c>
      <c r="L4951" s="546">
        <v>-2.9399999999999999E-2</v>
      </c>
      <c r="M4951" s="546">
        <v>-1.2200000000000001E-2</v>
      </c>
    </row>
    <row r="4952" spans="10:13" x14ac:dyDescent="0.6">
      <c r="J4952" s="311">
        <v>0</v>
      </c>
      <c r="K4952" s="546">
        <v>-4.0899999999999999E-2</v>
      </c>
      <c r="L4952" s="546">
        <v>-2.9399999999999999E-2</v>
      </c>
      <c r="M4952" s="546">
        <v>-1.2200000000000001E-2</v>
      </c>
    </row>
    <row r="4953" spans="10:13" x14ac:dyDescent="0.6">
      <c r="J4953" s="311">
        <v>0</v>
      </c>
      <c r="K4953" s="546">
        <v>-4.0899999999999999E-2</v>
      </c>
      <c r="L4953" s="546">
        <v>-2.9399999999999999E-2</v>
      </c>
      <c r="M4953" s="546">
        <v>-1.2200000000000001E-2</v>
      </c>
    </row>
    <row r="4954" spans="10:13" x14ac:dyDescent="0.6">
      <c r="J4954" s="311">
        <v>0</v>
      </c>
      <c r="K4954" s="546">
        <v>-4.0899999999999999E-2</v>
      </c>
      <c r="L4954" s="546">
        <v>-2.9399999999999999E-2</v>
      </c>
      <c r="M4954" s="546">
        <v>-1.2200000000000001E-2</v>
      </c>
    </row>
    <row r="4955" spans="10:13" x14ac:dyDescent="0.6">
      <c r="J4955" s="311">
        <v>0</v>
      </c>
      <c r="K4955" s="546">
        <v>-4.0899999999999999E-2</v>
      </c>
      <c r="L4955" s="546">
        <v>-2.9399999999999999E-2</v>
      </c>
      <c r="M4955" s="546">
        <v>-1.2200000000000001E-2</v>
      </c>
    </row>
    <row r="4956" spans="10:13" x14ac:dyDescent="0.6">
      <c r="J4956" s="311">
        <v>0</v>
      </c>
      <c r="K4956" s="546">
        <v>-4.0899999999999999E-2</v>
      </c>
      <c r="L4956" s="546">
        <v>-2.9399999999999999E-2</v>
      </c>
      <c r="M4956" s="546">
        <v>-1.2200000000000001E-2</v>
      </c>
    </row>
    <row r="4957" spans="10:13" x14ac:dyDescent="0.6">
      <c r="J4957" s="311">
        <v>0</v>
      </c>
      <c r="K4957" s="546">
        <v>-4.0899999999999999E-2</v>
      </c>
      <c r="L4957" s="546">
        <v>-2.9399999999999999E-2</v>
      </c>
      <c r="M4957" s="546">
        <v>-1.2200000000000001E-2</v>
      </c>
    </row>
    <row r="4958" spans="10:13" x14ac:dyDescent="0.6">
      <c r="J4958" s="311">
        <v>0</v>
      </c>
      <c r="K4958" s="546">
        <v>-4.0899999999999999E-2</v>
      </c>
      <c r="L4958" s="546">
        <v>-2.9399999999999999E-2</v>
      </c>
      <c r="M4958" s="546">
        <v>-1.2200000000000001E-2</v>
      </c>
    </row>
    <row r="4959" spans="10:13" x14ac:dyDescent="0.6">
      <c r="J4959" s="311">
        <v>0</v>
      </c>
      <c r="K4959" s="546">
        <v>-4.0899999999999999E-2</v>
      </c>
      <c r="L4959" s="546">
        <v>-2.9399999999999999E-2</v>
      </c>
      <c r="M4959" s="546">
        <v>-1.2200000000000001E-2</v>
      </c>
    </row>
    <row r="4960" spans="10:13" x14ac:dyDescent="0.6">
      <c r="J4960" s="311">
        <v>0</v>
      </c>
      <c r="K4960" s="546">
        <v>-4.0899999999999999E-2</v>
      </c>
      <c r="L4960" s="546">
        <v>-2.9399999999999999E-2</v>
      </c>
      <c r="M4960" s="546">
        <v>-1.2200000000000001E-2</v>
      </c>
    </row>
    <row r="4961" spans="10:13" x14ac:dyDescent="0.6">
      <c r="J4961" s="311">
        <v>0</v>
      </c>
      <c r="K4961" s="546">
        <v>-4.0899999999999999E-2</v>
      </c>
      <c r="L4961" s="546">
        <v>-2.9399999999999999E-2</v>
      </c>
      <c r="M4961" s="546">
        <v>-1.2200000000000001E-2</v>
      </c>
    </row>
    <row r="4962" spans="10:13" x14ac:dyDescent="0.6">
      <c r="J4962" s="311">
        <v>0</v>
      </c>
      <c r="K4962" s="546">
        <v>-4.0899999999999999E-2</v>
      </c>
      <c r="L4962" s="546">
        <v>-2.9399999999999999E-2</v>
      </c>
      <c r="M4962" s="546">
        <v>-1.2200000000000001E-2</v>
      </c>
    </row>
    <row r="4963" spans="10:13" x14ac:dyDescent="0.6">
      <c r="J4963" s="311">
        <v>0</v>
      </c>
      <c r="K4963" s="546">
        <v>-4.0899999999999999E-2</v>
      </c>
      <c r="L4963" s="546">
        <v>-2.9399999999999999E-2</v>
      </c>
      <c r="M4963" s="546">
        <v>-1.2200000000000001E-2</v>
      </c>
    </row>
    <row r="4964" spans="10:13" x14ac:dyDescent="0.6">
      <c r="J4964" s="311">
        <v>0</v>
      </c>
      <c r="K4964" s="546">
        <v>-4.0899999999999999E-2</v>
      </c>
      <c r="L4964" s="546">
        <v>-2.9399999999999999E-2</v>
      </c>
      <c r="M4964" s="546">
        <v>-1.2200000000000001E-2</v>
      </c>
    </row>
    <row r="4965" spans="10:13" x14ac:dyDescent="0.6">
      <c r="J4965" s="311">
        <v>0</v>
      </c>
      <c r="K4965" s="546">
        <v>-4.0899999999999999E-2</v>
      </c>
      <c r="L4965" s="546">
        <v>-2.9399999999999999E-2</v>
      </c>
      <c r="M4965" s="546">
        <v>-1.2200000000000001E-2</v>
      </c>
    </row>
    <row r="4966" spans="10:13" x14ac:dyDescent="0.6">
      <c r="J4966" s="311">
        <v>0</v>
      </c>
      <c r="K4966" s="546">
        <v>-4.0899999999999999E-2</v>
      </c>
      <c r="L4966" s="546">
        <v>-2.9399999999999999E-2</v>
      </c>
      <c r="M4966" s="546">
        <v>-1.2200000000000001E-2</v>
      </c>
    </row>
    <row r="4967" spans="10:13" x14ac:dyDescent="0.6">
      <c r="J4967" s="311">
        <v>0</v>
      </c>
      <c r="K4967" s="546">
        <v>-4.0899999999999999E-2</v>
      </c>
      <c r="L4967" s="546">
        <v>-2.9399999999999999E-2</v>
      </c>
      <c r="M4967" s="546">
        <v>-1.2200000000000001E-2</v>
      </c>
    </row>
    <row r="4968" spans="10:13" x14ac:dyDescent="0.6">
      <c r="J4968" s="311">
        <v>0</v>
      </c>
      <c r="K4968" s="546">
        <v>-4.0899999999999999E-2</v>
      </c>
      <c r="L4968" s="546">
        <v>-2.9399999999999999E-2</v>
      </c>
      <c r="M4968" s="546">
        <v>-1.2200000000000001E-2</v>
      </c>
    </row>
    <row r="4969" spans="10:13" x14ac:dyDescent="0.6">
      <c r="J4969" s="311">
        <v>0</v>
      </c>
      <c r="K4969" s="546">
        <v>-4.0899999999999999E-2</v>
      </c>
      <c r="L4969" s="546">
        <v>-2.9399999999999999E-2</v>
      </c>
      <c r="M4969" s="546">
        <v>-1.2200000000000001E-2</v>
      </c>
    </row>
    <row r="4970" spans="10:13" x14ac:dyDescent="0.6">
      <c r="J4970" s="311">
        <v>0</v>
      </c>
      <c r="K4970" s="546">
        <v>-4.0899999999999999E-2</v>
      </c>
      <c r="L4970" s="546">
        <v>-2.9399999999999999E-2</v>
      </c>
      <c r="M4970" s="546">
        <v>-1.2200000000000001E-2</v>
      </c>
    </row>
    <row r="4971" spans="10:13" x14ac:dyDescent="0.6">
      <c r="J4971" s="311">
        <v>0</v>
      </c>
      <c r="K4971" s="546">
        <v>-4.0899999999999999E-2</v>
      </c>
      <c r="L4971" s="546">
        <v>-2.9399999999999999E-2</v>
      </c>
      <c r="M4971" s="546">
        <v>-1.2200000000000001E-2</v>
      </c>
    </row>
    <row r="4972" spans="10:13" x14ac:dyDescent="0.6">
      <c r="J4972" s="311">
        <v>0</v>
      </c>
      <c r="K4972" s="546">
        <v>-4.0899999999999999E-2</v>
      </c>
      <c r="L4972" s="546">
        <v>-2.9399999999999999E-2</v>
      </c>
      <c r="M4972" s="546">
        <v>-1.2200000000000001E-2</v>
      </c>
    </row>
    <row r="4973" spans="10:13" x14ac:dyDescent="0.6">
      <c r="J4973" s="311">
        <v>0</v>
      </c>
      <c r="K4973" s="546">
        <v>-4.0899999999999999E-2</v>
      </c>
      <c r="L4973" s="546">
        <v>-2.9399999999999999E-2</v>
      </c>
      <c r="M4973" s="546">
        <v>-1.2200000000000001E-2</v>
      </c>
    </row>
    <row r="4974" spans="10:13" x14ac:dyDescent="0.6">
      <c r="J4974" s="311">
        <v>0</v>
      </c>
      <c r="K4974" s="546">
        <v>-4.0899999999999999E-2</v>
      </c>
      <c r="L4974" s="546">
        <v>-2.9399999999999999E-2</v>
      </c>
      <c r="M4974" s="546">
        <v>-1.2200000000000001E-2</v>
      </c>
    </row>
    <row r="4975" spans="10:13" x14ac:dyDescent="0.6">
      <c r="J4975" s="311">
        <v>0</v>
      </c>
      <c r="K4975" s="546">
        <v>-4.0899999999999999E-2</v>
      </c>
      <c r="L4975" s="546">
        <v>-2.9399999999999999E-2</v>
      </c>
      <c r="M4975" s="546">
        <v>-1.2200000000000001E-2</v>
      </c>
    </row>
    <row r="4976" spans="10:13" x14ac:dyDescent="0.6">
      <c r="J4976" s="311">
        <v>0</v>
      </c>
      <c r="K4976" s="546">
        <v>-4.0899999999999999E-2</v>
      </c>
      <c r="L4976" s="546">
        <v>-2.9399999999999999E-2</v>
      </c>
      <c r="M4976" s="546">
        <v>-1.2200000000000001E-2</v>
      </c>
    </row>
    <row r="4977" spans="10:13" x14ac:dyDescent="0.6">
      <c r="J4977" s="311">
        <v>0</v>
      </c>
      <c r="K4977" s="546">
        <v>-4.0899999999999999E-2</v>
      </c>
      <c r="L4977" s="546">
        <v>-2.9399999999999999E-2</v>
      </c>
      <c r="M4977" s="546">
        <v>-1.2200000000000001E-2</v>
      </c>
    </row>
    <row r="4978" spans="10:13" x14ac:dyDescent="0.6">
      <c r="J4978" s="311">
        <v>0</v>
      </c>
      <c r="K4978" s="546">
        <v>-4.0899999999999999E-2</v>
      </c>
      <c r="L4978" s="546">
        <v>-2.9399999999999999E-2</v>
      </c>
      <c r="M4978" s="546">
        <v>-1.2200000000000001E-2</v>
      </c>
    </row>
    <row r="4979" spans="10:13" x14ac:dyDescent="0.6">
      <c r="J4979" s="311">
        <v>0</v>
      </c>
      <c r="K4979" s="546">
        <v>-4.0899999999999999E-2</v>
      </c>
      <c r="L4979" s="546">
        <v>-2.9399999999999999E-2</v>
      </c>
      <c r="M4979" s="546">
        <v>-1.2200000000000001E-2</v>
      </c>
    </row>
    <row r="4980" spans="10:13" x14ac:dyDescent="0.6">
      <c r="J4980" s="311">
        <v>0</v>
      </c>
      <c r="K4980" s="546">
        <v>-4.0899999999999999E-2</v>
      </c>
      <c r="L4980" s="546">
        <v>-2.9399999999999999E-2</v>
      </c>
      <c r="M4980" s="546">
        <v>-1.2200000000000001E-2</v>
      </c>
    </row>
    <row r="4981" spans="10:13" x14ac:dyDescent="0.6">
      <c r="J4981" s="311">
        <v>0</v>
      </c>
      <c r="K4981" s="546">
        <v>-4.0899999999999999E-2</v>
      </c>
      <c r="L4981" s="546">
        <v>-2.9399999999999999E-2</v>
      </c>
      <c r="M4981" s="546">
        <v>-1.2200000000000001E-2</v>
      </c>
    </row>
    <row r="4982" spans="10:13" x14ac:dyDescent="0.6">
      <c r="J4982" s="311">
        <v>0</v>
      </c>
      <c r="K4982" s="546">
        <v>-4.0899999999999999E-2</v>
      </c>
      <c r="L4982" s="546">
        <v>-2.9399999999999999E-2</v>
      </c>
      <c r="M4982" s="546">
        <v>-1.2200000000000001E-2</v>
      </c>
    </row>
    <row r="4983" spans="10:13" x14ac:dyDescent="0.6">
      <c r="J4983" s="311">
        <v>0</v>
      </c>
      <c r="K4983" s="546">
        <v>-4.0899999999999999E-2</v>
      </c>
      <c r="L4983" s="546">
        <v>-2.9399999999999999E-2</v>
      </c>
      <c r="M4983" s="546">
        <v>-1.2200000000000001E-2</v>
      </c>
    </row>
    <row r="4984" spans="10:13" x14ac:dyDescent="0.6">
      <c r="J4984" s="311">
        <v>0</v>
      </c>
      <c r="K4984" s="546">
        <v>-4.0899999999999999E-2</v>
      </c>
      <c r="L4984" s="546">
        <v>-2.9399999999999999E-2</v>
      </c>
      <c r="M4984" s="546">
        <v>-1.2200000000000001E-2</v>
      </c>
    </row>
    <row r="4985" spans="10:13" x14ac:dyDescent="0.6">
      <c r="J4985" s="311">
        <v>0</v>
      </c>
      <c r="K4985" s="546">
        <v>-4.0899999999999999E-2</v>
      </c>
      <c r="L4985" s="546">
        <v>-2.9399999999999999E-2</v>
      </c>
      <c r="M4985" s="546">
        <v>-1.2200000000000001E-2</v>
      </c>
    </row>
    <row r="4986" spans="10:13" x14ac:dyDescent="0.6">
      <c r="J4986" s="311">
        <v>0</v>
      </c>
      <c r="K4986" s="546">
        <v>-4.0899999999999999E-2</v>
      </c>
      <c r="L4986" s="546">
        <v>-2.9399999999999999E-2</v>
      </c>
      <c r="M4986" s="546">
        <v>-1.2200000000000001E-2</v>
      </c>
    </row>
    <row r="4987" spans="10:13" x14ac:dyDescent="0.6">
      <c r="J4987" s="311">
        <v>0</v>
      </c>
      <c r="K4987" s="546">
        <v>-4.0899999999999999E-2</v>
      </c>
      <c r="L4987" s="546">
        <v>-2.9399999999999999E-2</v>
      </c>
      <c r="M4987" s="546">
        <v>-1.2200000000000001E-2</v>
      </c>
    </row>
    <row r="4988" spans="10:13" x14ac:dyDescent="0.6">
      <c r="J4988" s="311">
        <v>0</v>
      </c>
      <c r="K4988" s="546">
        <v>-4.0899999999999999E-2</v>
      </c>
      <c r="L4988" s="546">
        <v>-2.9399999999999999E-2</v>
      </c>
      <c r="M4988" s="546">
        <v>-1.2200000000000001E-2</v>
      </c>
    </row>
    <row r="4989" spans="10:13" x14ac:dyDescent="0.6">
      <c r="J4989" s="311">
        <v>0</v>
      </c>
      <c r="K4989" s="546">
        <v>-4.0899999999999999E-2</v>
      </c>
      <c r="L4989" s="546">
        <v>-2.9399999999999999E-2</v>
      </c>
      <c r="M4989" s="546">
        <v>-1.2200000000000001E-2</v>
      </c>
    </row>
    <row r="4990" spans="10:13" x14ac:dyDescent="0.6">
      <c r="J4990" s="311">
        <v>0</v>
      </c>
      <c r="K4990" s="546">
        <v>-4.0899999999999999E-2</v>
      </c>
      <c r="L4990" s="546">
        <v>-2.9399999999999999E-2</v>
      </c>
      <c r="M4990" s="546">
        <v>-1.2200000000000001E-2</v>
      </c>
    </row>
    <row r="4991" spans="10:13" x14ac:dyDescent="0.6">
      <c r="J4991" s="311">
        <v>0</v>
      </c>
      <c r="K4991" s="546">
        <v>-4.0899999999999999E-2</v>
      </c>
      <c r="L4991" s="546">
        <v>-2.9399999999999999E-2</v>
      </c>
      <c r="M4991" s="546">
        <v>-1.2200000000000001E-2</v>
      </c>
    </row>
    <row r="4992" spans="10:13" x14ac:dyDescent="0.6">
      <c r="J4992" s="311">
        <v>0</v>
      </c>
      <c r="K4992" s="546">
        <v>-4.0899999999999999E-2</v>
      </c>
      <c r="L4992" s="546">
        <v>-2.9399999999999999E-2</v>
      </c>
      <c r="M4992" s="546">
        <v>-1.2200000000000001E-2</v>
      </c>
    </row>
    <row r="4993" spans="10:13" x14ac:dyDescent="0.6">
      <c r="J4993" s="311">
        <v>0</v>
      </c>
      <c r="K4993" s="546">
        <v>-4.0899999999999999E-2</v>
      </c>
      <c r="L4993" s="546">
        <v>-2.9399999999999999E-2</v>
      </c>
      <c r="M4993" s="546">
        <v>-1.2200000000000001E-2</v>
      </c>
    </row>
    <row r="4994" spans="10:13" x14ac:dyDescent="0.6">
      <c r="J4994" s="311">
        <v>0</v>
      </c>
      <c r="K4994" s="546">
        <v>-4.0899999999999999E-2</v>
      </c>
      <c r="L4994" s="546">
        <v>-2.9399999999999999E-2</v>
      </c>
      <c r="M4994" s="546">
        <v>-1.2200000000000001E-2</v>
      </c>
    </row>
    <row r="4995" spans="10:13" x14ac:dyDescent="0.6">
      <c r="J4995" s="311">
        <v>0</v>
      </c>
      <c r="K4995" s="546">
        <v>-4.0899999999999999E-2</v>
      </c>
      <c r="L4995" s="546">
        <v>-2.9399999999999999E-2</v>
      </c>
      <c r="M4995" s="546">
        <v>-1.2200000000000001E-2</v>
      </c>
    </row>
    <row r="4996" spans="10:13" x14ac:dyDescent="0.6">
      <c r="J4996" s="311">
        <v>0</v>
      </c>
      <c r="K4996" s="546">
        <v>-4.0899999999999999E-2</v>
      </c>
      <c r="L4996" s="546">
        <v>-2.9399999999999999E-2</v>
      </c>
      <c r="M4996" s="546">
        <v>-1.2200000000000001E-2</v>
      </c>
    </row>
    <row r="4997" spans="10:13" x14ac:dyDescent="0.6">
      <c r="J4997" s="311">
        <v>0</v>
      </c>
      <c r="K4997" s="546">
        <v>-4.0899999999999999E-2</v>
      </c>
      <c r="L4997" s="546">
        <v>-2.9399999999999999E-2</v>
      </c>
      <c r="M4997" s="546">
        <v>-1.2200000000000001E-2</v>
      </c>
    </row>
    <row r="4998" spans="10:13" x14ac:dyDescent="0.6">
      <c r="J4998" s="311">
        <v>0</v>
      </c>
      <c r="K4998" s="546">
        <v>-4.0899999999999999E-2</v>
      </c>
      <c r="L4998" s="546">
        <v>-2.9399999999999999E-2</v>
      </c>
      <c r="M4998" s="546">
        <v>-1.2200000000000001E-2</v>
      </c>
    </row>
    <row r="4999" spans="10:13" x14ac:dyDescent="0.6">
      <c r="J4999" s="311">
        <v>0</v>
      </c>
      <c r="K4999" s="546">
        <v>-4.0899999999999999E-2</v>
      </c>
      <c r="L4999" s="546">
        <v>-2.9399999999999999E-2</v>
      </c>
      <c r="M4999" s="546">
        <v>-1.2200000000000001E-2</v>
      </c>
    </row>
    <row r="5000" spans="10:13" x14ac:dyDescent="0.6">
      <c r="J5000" s="311">
        <v>0</v>
      </c>
      <c r="K5000" s="546">
        <v>-4.0899999999999999E-2</v>
      </c>
      <c r="L5000" s="546">
        <v>-2.9399999999999999E-2</v>
      </c>
      <c r="M5000" s="546">
        <v>-1.2200000000000001E-2</v>
      </c>
    </row>
    <row r="5001" spans="10:13" x14ac:dyDescent="0.6">
      <c r="J5001" s="311">
        <v>0</v>
      </c>
      <c r="K5001" s="546">
        <v>-4.0899999999999999E-2</v>
      </c>
      <c r="L5001" s="546">
        <v>-2.9399999999999999E-2</v>
      </c>
      <c r="M5001" s="546">
        <v>-1.2200000000000001E-2</v>
      </c>
    </row>
    <row r="5002" spans="10:13" x14ac:dyDescent="0.6">
      <c r="J5002" s="311">
        <v>0</v>
      </c>
      <c r="K5002" s="546">
        <v>-4.0899999999999999E-2</v>
      </c>
      <c r="L5002" s="546">
        <v>-2.9399999999999999E-2</v>
      </c>
      <c r="M5002" s="546">
        <v>-1.2200000000000001E-2</v>
      </c>
    </row>
    <row r="5003" spans="10:13" x14ac:dyDescent="0.6">
      <c r="J5003" s="311">
        <v>0</v>
      </c>
      <c r="K5003" s="546">
        <v>-4.0899999999999999E-2</v>
      </c>
      <c r="L5003" s="546">
        <v>-2.9399999999999999E-2</v>
      </c>
      <c r="M5003" s="546">
        <v>-1.2200000000000001E-2</v>
      </c>
    </row>
    <row r="5004" spans="10:13" x14ac:dyDescent="0.6">
      <c r="J5004" s="311">
        <v>0</v>
      </c>
      <c r="K5004" s="546">
        <v>-4.0899999999999999E-2</v>
      </c>
      <c r="L5004" s="546">
        <v>-2.9399999999999999E-2</v>
      </c>
      <c r="M5004" s="546">
        <v>-1.2200000000000001E-2</v>
      </c>
    </row>
    <row r="5005" spans="10:13" x14ac:dyDescent="0.6">
      <c r="J5005" s="311">
        <v>0</v>
      </c>
      <c r="K5005" s="546">
        <v>-4.0899999999999999E-2</v>
      </c>
      <c r="L5005" s="546">
        <v>-2.9399999999999999E-2</v>
      </c>
      <c r="M5005" s="546">
        <v>-1.2200000000000001E-2</v>
      </c>
    </row>
    <row r="5006" spans="10:13" x14ac:dyDescent="0.6">
      <c r="J5006" s="311">
        <v>0</v>
      </c>
      <c r="K5006" s="546">
        <v>-4.0899999999999999E-2</v>
      </c>
      <c r="L5006" s="546">
        <v>-2.9399999999999999E-2</v>
      </c>
      <c r="M5006" s="546">
        <v>-1.2200000000000001E-2</v>
      </c>
    </row>
    <row r="5007" spans="10:13" x14ac:dyDescent="0.6">
      <c r="J5007" s="311">
        <v>0</v>
      </c>
      <c r="K5007" s="546">
        <v>-4.0899999999999999E-2</v>
      </c>
      <c r="L5007" s="546">
        <v>-2.9399999999999999E-2</v>
      </c>
      <c r="M5007" s="546">
        <v>-1.2200000000000001E-2</v>
      </c>
    </row>
    <row r="5008" spans="10:13" x14ac:dyDescent="0.6">
      <c r="J5008" s="311">
        <v>0</v>
      </c>
      <c r="K5008" s="546">
        <v>-4.0899999999999999E-2</v>
      </c>
      <c r="L5008" s="546">
        <v>-2.9399999999999999E-2</v>
      </c>
      <c r="M5008" s="546">
        <v>-1.2200000000000001E-2</v>
      </c>
    </row>
    <row r="5009" spans="10:13" x14ac:dyDescent="0.6">
      <c r="J5009" s="311">
        <v>0</v>
      </c>
      <c r="K5009" s="546">
        <v>-4.0899999999999999E-2</v>
      </c>
      <c r="L5009" s="546">
        <v>-2.9399999999999999E-2</v>
      </c>
      <c r="M5009" s="546">
        <v>-1.2200000000000001E-2</v>
      </c>
    </row>
    <row r="5010" spans="10:13" x14ac:dyDescent="0.6">
      <c r="J5010" s="311">
        <v>0</v>
      </c>
      <c r="K5010" s="546">
        <v>-4.0899999999999999E-2</v>
      </c>
      <c r="L5010" s="546">
        <v>-2.9399999999999999E-2</v>
      </c>
      <c r="M5010" s="546">
        <v>-1.2200000000000001E-2</v>
      </c>
    </row>
    <row r="5011" spans="10:13" x14ac:dyDescent="0.6">
      <c r="J5011" s="311">
        <v>0</v>
      </c>
      <c r="K5011" s="546">
        <v>-4.0899999999999999E-2</v>
      </c>
      <c r="L5011" s="546">
        <v>-2.9399999999999999E-2</v>
      </c>
      <c r="M5011" s="546">
        <v>-1.2200000000000001E-2</v>
      </c>
    </row>
    <row r="5012" spans="10:13" x14ac:dyDescent="0.6">
      <c r="J5012" s="311">
        <v>0</v>
      </c>
      <c r="K5012" s="546">
        <v>-4.0899999999999999E-2</v>
      </c>
      <c r="L5012" s="546">
        <v>-2.9399999999999999E-2</v>
      </c>
      <c r="M5012" s="546">
        <v>-1.2200000000000001E-2</v>
      </c>
    </row>
    <row r="5013" spans="10:13" x14ac:dyDescent="0.6">
      <c r="J5013" s="311">
        <v>0</v>
      </c>
      <c r="K5013" s="546">
        <v>-4.0899999999999999E-2</v>
      </c>
      <c r="L5013" s="546">
        <v>-2.9399999999999999E-2</v>
      </c>
      <c r="M5013" s="546">
        <v>-1.2200000000000001E-2</v>
      </c>
    </row>
    <row r="5014" spans="10:13" x14ac:dyDescent="0.6">
      <c r="J5014" s="311">
        <v>0</v>
      </c>
      <c r="K5014" s="546">
        <v>-4.0899999999999999E-2</v>
      </c>
      <c r="L5014" s="546">
        <v>-2.9399999999999999E-2</v>
      </c>
      <c r="M5014" s="546">
        <v>-1.2200000000000001E-2</v>
      </c>
    </row>
    <row r="5015" spans="10:13" x14ac:dyDescent="0.6">
      <c r="J5015" s="311">
        <v>0</v>
      </c>
      <c r="K5015" s="546">
        <v>-4.0899999999999999E-2</v>
      </c>
      <c r="L5015" s="546">
        <v>-2.9399999999999999E-2</v>
      </c>
      <c r="M5015" s="546">
        <v>-1.2200000000000001E-2</v>
      </c>
    </row>
    <row r="5016" spans="10:13" x14ac:dyDescent="0.6">
      <c r="J5016" s="311">
        <v>0</v>
      </c>
      <c r="K5016" s="546">
        <v>-4.0899999999999999E-2</v>
      </c>
      <c r="L5016" s="546">
        <v>-2.9399999999999999E-2</v>
      </c>
      <c r="M5016" s="546">
        <v>-1.2200000000000001E-2</v>
      </c>
    </row>
    <row r="5017" spans="10:13" x14ac:dyDescent="0.6">
      <c r="J5017" s="311">
        <v>0</v>
      </c>
      <c r="K5017" s="546">
        <v>-4.0899999999999999E-2</v>
      </c>
      <c r="L5017" s="546">
        <v>-2.9399999999999999E-2</v>
      </c>
      <c r="M5017" s="546">
        <v>-1.2200000000000001E-2</v>
      </c>
    </row>
    <row r="5018" spans="10:13" x14ac:dyDescent="0.6">
      <c r="J5018" s="311">
        <v>0</v>
      </c>
      <c r="K5018" s="546">
        <v>-4.0899999999999999E-2</v>
      </c>
      <c r="L5018" s="546">
        <v>-2.9399999999999999E-2</v>
      </c>
      <c r="M5018" s="546">
        <v>-1.2200000000000001E-2</v>
      </c>
    </row>
    <row r="5019" spans="10:13" x14ac:dyDescent="0.6">
      <c r="J5019" s="311">
        <v>0</v>
      </c>
      <c r="K5019" s="546">
        <v>-4.0899999999999999E-2</v>
      </c>
      <c r="L5019" s="546">
        <v>-2.9399999999999999E-2</v>
      </c>
      <c r="M5019" s="546">
        <v>-1.2200000000000001E-2</v>
      </c>
    </row>
    <row r="5020" spans="10:13" x14ac:dyDescent="0.6">
      <c r="J5020" s="311">
        <v>0</v>
      </c>
      <c r="K5020" s="546">
        <v>-4.0899999999999999E-2</v>
      </c>
      <c r="L5020" s="546">
        <v>-2.9399999999999999E-2</v>
      </c>
      <c r="M5020" s="546">
        <v>-1.2200000000000001E-2</v>
      </c>
    </row>
    <row r="5021" spans="10:13" x14ac:dyDescent="0.6">
      <c r="J5021" s="311">
        <v>0</v>
      </c>
      <c r="K5021" s="546">
        <v>-4.0899999999999999E-2</v>
      </c>
      <c r="L5021" s="546">
        <v>-2.9399999999999999E-2</v>
      </c>
      <c r="M5021" s="546">
        <v>-1.2200000000000001E-2</v>
      </c>
    </row>
    <row r="5022" spans="10:13" x14ac:dyDescent="0.6">
      <c r="J5022" s="311">
        <v>0</v>
      </c>
      <c r="K5022" s="546">
        <v>-4.0899999999999999E-2</v>
      </c>
      <c r="L5022" s="546">
        <v>-2.9399999999999999E-2</v>
      </c>
      <c r="M5022" s="546">
        <v>-1.2200000000000001E-2</v>
      </c>
    </row>
    <row r="5023" spans="10:13" x14ac:dyDescent="0.6">
      <c r="J5023" s="311">
        <v>0</v>
      </c>
      <c r="K5023" s="546">
        <v>-4.0899999999999999E-2</v>
      </c>
      <c r="L5023" s="546">
        <v>-2.9399999999999999E-2</v>
      </c>
      <c r="M5023" s="546">
        <v>-1.2200000000000001E-2</v>
      </c>
    </row>
    <row r="5024" spans="10:13" x14ac:dyDescent="0.6">
      <c r="J5024" s="311">
        <v>0</v>
      </c>
      <c r="K5024" s="546">
        <v>-4.0899999999999999E-2</v>
      </c>
      <c r="L5024" s="546">
        <v>-2.9399999999999999E-2</v>
      </c>
      <c r="M5024" s="546">
        <v>-1.2200000000000001E-2</v>
      </c>
    </row>
    <row r="5025" spans="10:13" x14ac:dyDescent="0.6">
      <c r="J5025" s="311">
        <v>0</v>
      </c>
      <c r="K5025" s="546">
        <v>-4.0899999999999999E-2</v>
      </c>
      <c r="L5025" s="546">
        <v>-2.9399999999999999E-2</v>
      </c>
      <c r="M5025" s="546">
        <v>-1.2200000000000001E-2</v>
      </c>
    </row>
    <row r="5026" spans="10:13" x14ac:dyDescent="0.6">
      <c r="J5026" s="311">
        <v>0</v>
      </c>
      <c r="K5026" s="546">
        <v>-4.0899999999999999E-2</v>
      </c>
      <c r="L5026" s="546">
        <v>-2.9399999999999999E-2</v>
      </c>
      <c r="M5026" s="546">
        <v>-1.2200000000000001E-2</v>
      </c>
    </row>
    <row r="5027" spans="10:13" x14ac:dyDescent="0.6">
      <c r="J5027" s="311">
        <v>0</v>
      </c>
      <c r="K5027" s="546">
        <v>-4.0899999999999999E-2</v>
      </c>
      <c r="L5027" s="546">
        <v>-2.9399999999999999E-2</v>
      </c>
      <c r="M5027" s="546">
        <v>-1.2200000000000001E-2</v>
      </c>
    </row>
    <row r="5028" spans="10:13" x14ac:dyDescent="0.6">
      <c r="J5028" s="311">
        <v>0</v>
      </c>
      <c r="K5028" s="546">
        <v>-4.0899999999999999E-2</v>
      </c>
      <c r="L5028" s="546">
        <v>-2.9399999999999999E-2</v>
      </c>
      <c r="M5028" s="546">
        <v>-1.2200000000000001E-2</v>
      </c>
    </row>
    <row r="5029" spans="10:13" x14ac:dyDescent="0.6">
      <c r="J5029" s="311">
        <v>0</v>
      </c>
      <c r="K5029" s="546">
        <v>-4.0899999999999999E-2</v>
      </c>
      <c r="L5029" s="546">
        <v>-2.9399999999999999E-2</v>
      </c>
      <c r="M5029" s="546">
        <v>-1.2200000000000001E-2</v>
      </c>
    </row>
    <row r="5030" spans="10:13" x14ac:dyDescent="0.6">
      <c r="J5030" s="311">
        <v>0</v>
      </c>
      <c r="K5030" s="546">
        <v>-4.0899999999999999E-2</v>
      </c>
      <c r="L5030" s="546">
        <v>-2.9399999999999999E-2</v>
      </c>
      <c r="M5030" s="546">
        <v>-1.2200000000000001E-2</v>
      </c>
    </row>
    <row r="5031" spans="10:13" x14ac:dyDescent="0.6">
      <c r="J5031" s="311">
        <v>0</v>
      </c>
      <c r="K5031" s="546">
        <v>-4.0899999999999999E-2</v>
      </c>
      <c r="L5031" s="546">
        <v>-2.9399999999999999E-2</v>
      </c>
      <c r="M5031" s="546">
        <v>-1.2200000000000001E-2</v>
      </c>
    </row>
    <row r="5032" spans="10:13" x14ac:dyDescent="0.6">
      <c r="J5032" s="311">
        <v>0</v>
      </c>
      <c r="K5032" s="546">
        <v>-4.0899999999999999E-2</v>
      </c>
      <c r="L5032" s="546">
        <v>-2.9399999999999999E-2</v>
      </c>
      <c r="M5032" s="546">
        <v>-1.2200000000000001E-2</v>
      </c>
    </row>
    <row r="5033" spans="10:13" x14ac:dyDescent="0.6">
      <c r="J5033" s="311">
        <v>0</v>
      </c>
      <c r="K5033" s="546">
        <v>-4.0899999999999999E-2</v>
      </c>
      <c r="L5033" s="546">
        <v>-2.9399999999999999E-2</v>
      </c>
      <c r="M5033" s="546">
        <v>-1.2200000000000001E-2</v>
      </c>
    </row>
    <row r="5034" spans="10:13" x14ac:dyDescent="0.6">
      <c r="J5034" s="311">
        <v>0</v>
      </c>
      <c r="K5034" s="546">
        <v>-4.0899999999999999E-2</v>
      </c>
      <c r="L5034" s="546">
        <v>-2.9399999999999999E-2</v>
      </c>
      <c r="M5034" s="546">
        <v>-1.2200000000000001E-2</v>
      </c>
    </row>
    <row r="5035" spans="10:13" x14ac:dyDescent="0.6">
      <c r="J5035" s="311">
        <v>0</v>
      </c>
      <c r="K5035" s="546">
        <v>-4.0899999999999999E-2</v>
      </c>
      <c r="L5035" s="546">
        <v>-2.9399999999999999E-2</v>
      </c>
      <c r="M5035" s="546">
        <v>-1.2200000000000001E-2</v>
      </c>
    </row>
    <row r="5036" spans="10:13" x14ac:dyDescent="0.6">
      <c r="J5036" s="311">
        <v>0</v>
      </c>
      <c r="K5036" s="546">
        <v>-4.0899999999999999E-2</v>
      </c>
      <c r="L5036" s="546">
        <v>-2.9399999999999999E-2</v>
      </c>
      <c r="M5036" s="546">
        <v>-1.2200000000000001E-2</v>
      </c>
    </row>
    <row r="5037" spans="10:13" x14ac:dyDescent="0.6">
      <c r="J5037" s="311">
        <v>0</v>
      </c>
      <c r="K5037" s="546">
        <v>-4.0899999999999999E-2</v>
      </c>
      <c r="L5037" s="546">
        <v>-2.9399999999999999E-2</v>
      </c>
      <c r="M5037" s="546">
        <v>-1.2200000000000001E-2</v>
      </c>
    </row>
    <row r="5038" spans="10:13" x14ac:dyDescent="0.6">
      <c r="J5038" s="311">
        <v>0</v>
      </c>
      <c r="K5038" s="546">
        <v>-4.0899999999999999E-2</v>
      </c>
      <c r="L5038" s="546">
        <v>-2.9399999999999999E-2</v>
      </c>
      <c r="M5038" s="546">
        <v>-1.2200000000000001E-2</v>
      </c>
    </row>
    <row r="5039" spans="10:13" x14ac:dyDescent="0.6">
      <c r="J5039" s="311">
        <v>0</v>
      </c>
      <c r="K5039" s="546">
        <v>-4.0899999999999999E-2</v>
      </c>
      <c r="L5039" s="546">
        <v>-2.9399999999999999E-2</v>
      </c>
      <c r="M5039" s="546">
        <v>-1.2200000000000001E-2</v>
      </c>
    </row>
    <row r="5040" spans="10:13" x14ac:dyDescent="0.6">
      <c r="J5040" s="311">
        <v>0</v>
      </c>
      <c r="K5040" s="546">
        <v>-4.0899999999999999E-2</v>
      </c>
      <c r="L5040" s="546">
        <v>-2.9399999999999999E-2</v>
      </c>
      <c r="M5040" s="546">
        <v>-1.2200000000000001E-2</v>
      </c>
    </row>
    <row r="5041" spans="10:13" x14ac:dyDescent="0.6">
      <c r="J5041" s="311">
        <v>0</v>
      </c>
      <c r="K5041" s="546">
        <v>-4.0899999999999999E-2</v>
      </c>
      <c r="L5041" s="546">
        <v>-2.9399999999999999E-2</v>
      </c>
      <c r="M5041" s="546">
        <v>-1.2200000000000001E-2</v>
      </c>
    </row>
    <row r="5042" spans="10:13" x14ac:dyDescent="0.6">
      <c r="J5042" s="311">
        <v>0</v>
      </c>
      <c r="K5042" s="546">
        <v>-4.0899999999999999E-2</v>
      </c>
      <c r="L5042" s="546">
        <v>-2.9399999999999999E-2</v>
      </c>
      <c r="M5042" s="546">
        <v>-1.2200000000000001E-2</v>
      </c>
    </row>
    <row r="5043" spans="10:13" x14ac:dyDescent="0.6">
      <c r="J5043" s="311">
        <v>0</v>
      </c>
      <c r="K5043" s="546">
        <v>-4.0899999999999999E-2</v>
      </c>
      <c r="L5043" s="546">
        <v>-2.9399999999999999E-2</v>
      </c>
      <c r="M5043" s="546">
        <v>-1.2200000000000001E-2</v>
      </c>
    </row>
    <row r="5044" spans="10:13" x14ac:dyDescent="0.6">
      <c r="J5044" s="311">
        <v>0</v>
      </c>
      <c r="K5044" s="546">
        <v>-4.0899999999999999E-2</v>
      </c>
      <c r="L5044" s="546">
        <v>-2.9399999999999999E-2</v>
      </c>
      <c r="M5044" s="546">
        <v>-1.2200000000000001E-2</v>
      </c>
    </row>
    <row r="5045" spans="10:13" x14ac:dyDescent="0.6">
      <c r="J5045" s="311">
        <v>0</v>
      </c>
      <c r="K5045" s="546">
        <v>-4.0899999999999999E-2</v>
      </c>
      <c r="L5045" s="546">
        <v>-2.9399999999999999E-2</v>
      </c>
      <c r="M5045" s="546">
        <v>-1.2200000000000001E-2</v>
      </c>
    </row>
    <row r="5046" spans="10:13" x14ac:dyDescent="0.6">
      <c r="J5046" s="311">
        <v>0</v>
      </c>
      <c r="K5046" s="546">
        <v>-4.0899999999999999E-2</v>
      </c>
      <c r="L5046" s="546">
        <v>-2.9399999999999999E-2</v>
      </c>
      <c r="M5046" s="546">
        <v>-1.2200000000000001E-2</v>
      </c>
    </row>
    <row r="5047" spans="10:13" x14ac:dyDescent="0.6">
      <c r="J5047" s="311">
        <v>0</v>
      </c>
      <c r="K5047" s="546">
        <v>-4.0899999999999999E-2</v>
      </c>
      <c r="L5047" s="546">
        <v>-2.9399999999999999E-2</v>
      </c>
      <c r="M5047" s="546">
        <v>-1.2200000000000001E-2</v>
      </c>
    </row>
    <row r="5048" spans="10:13" x14ac:dyDescent="0.6">
      <c r="J5048" s="311">
        <v>0</v>
      </c>
      <c r="K5048" s="546">
        <v>-4.0899999999999999E-2</v>
      </c>
      <c r="L5048" s="546">
        <v>-2.9399999999999999E-2</v>
      </c>
      <c r="M5048" s="546">
        <v>-1.2200000000000001E-2</v>
      </c>
    </row>
    <row r="5049" spans="10:13" x14ac:dyDescent="0.6">
      <c r="J5049" s="311">
        <v>0</v>
      </c>
      <c r="K5049" s="546">
        <v>-4.0899999999999999E-2</v>
      </c>
      <c r="L5049" s="546">
        <v>-2.9399999999999999E-2</v>
      </c>
      <c r="M5049" s="546">
        <v>-1.2200000000000001E-2</v>
      </c>
    </row>
    <row r="5050" spans="10:13" x14ac:dyDescent="0.6">
      <c r="J5050" s="311">
        <v>0</v>
      </c>
      <c r="K5050" s="546">
        <v>-4.0899999999999999E-2</v>
      </c>
      <c r="L5050" s="546">
        <v>-2.9399999999999999E-2</v>
      </c>
      <c r="M5050" s="546">
        <v>-1.2200000000000001E-2</v>
      </c>
    </row>
    <row r="5051" spans="10:13" x14ac:dyDescent="0.6">
      <c r="J5051" s="311">
        <v>0</v>
      </c>
      <c r="K5051" s="546">
        <v>-4.0899999999999999E-2</v>
      </c>
      <c r="L5051" s="546">
        <v>-2.9399999999999999E-2</v>
      </c>
      <c r="M5051" s="546">
        <v>-1.2200000000000001E-2</v>
      </c>
    </row>
    <row r="5052" spans="10:13" x14ac:dyDescent="0.6">
      <c r="J5052" s="311">
        <v>0</v>
      </c>
      <c r="K5052" s="546">
        <v>-4.0899999999999999E-2</v>
      </c>
      <c r="L5052" s="546">
        <v>-2.9399999999999999E-2</v>
      </c>
      <c r="M5052" s="546">
        <v>-1.2200000000000001E-2</v>
      </c>
    </row>
    <row r="5053" spans="10:13" x14ac:dyDescent="0.6">
      <c r="J5053" s="311">
        <v>0</v>
      </c>
      <c r="K5053" s="546">
        <v>-4.0899999999999999E-2</v>
      </c>
      <c r="L5053" s="546">
        <v>-2.9399999999999999E-2</v>
      </c>
      <c r="M5053" s="546">
        <v>-1.2200000000000001E-2</v>
      </c>
    </row>
    <row r="5054" spans="10:13" x14ac:dyDescent="0.6">
      <c r="J5054" s="311">
        <v>0</v>
      </c>
      <c r="K5054" s="546">
        <v>-4.0899999999999999E-2</v>
      </c>
      <c r="L5054" s="546">
        <v>-2.9399999999999999E-2</v>
      </c>
      <c r="M5054" s="546">
        <v>-1.2200000000000001E-2</v>
      </c>
    </row>
    <row r="5055" spans="10:13" x14ac:dyDescent="0.6">
      <c r="J5055" s="311">
        <v>0</v>
      </c>
      <c r="K5055" s="546">
        <v>-4.0899999999999999E-2</v>
      </c>
      <c r="L5055" s="546">
        <v>-2.9399999999999999E-2</v>
      </c>
      <c r="M5055" s="546">
        <v>-1.2200000000000001E-2</v>
      </c>
    </row>
    <row r="5056" spans="10:13" x14ac:dyDescent="0.6">
      <c r="J5056" s="311">
        <v>0</v>
      </c>
      <c r="K5056" s="546">
        <v>-4.0899999999999999E-2</v>
      </c>
      <c r="L5056" s="546">
        <v>-2.9399999999999999E-2</v>
      </c>
      <c r="M5056" s="546">
        <v>-1.2200000000000001E-2</v>
      </c>
    </row>
    <row r="5057" spans="10:13" x14ac:dyDescent="0.6">
      <c r="J5057" s="311">
        <v>0</v>
      </c>
      <c r="K5057" s="546">
        <v>-4.0899999999999999E-2</v>
      </c>
      <c r="L5057" s="546">
        <v>-2.9399999999999999E-2</v>
      </c>
      <c r="M5057" s="546">
        <v>-1.2200000000000001E-2</v>
      </c>
    </row>
    <row r="5058" spans="10:13" x14ac:dyDescent="0.6">
      <c r="J5058" s="311">
        <v>0</v>
      </c>
      <c r="K5058" s="546">
        <v>-4.0899999999999999E-2</v>
      </c>
      <c r="L5058" s="546">
        <v>-2.9399999999999999E-2</v>
      </c>
      <c r="M5058" s="546">
        <v>-1.2200000000000001E-2</v>
      </c>
    </row>
    <row r="5059" spans="10:13" x14ac:dyDescent="0.6">
      <c r="J5059" s="311">
        <v>0</v>
      </c>
      <c r="K5059" s="546">
        <v>-4.0899999999999999E-2</v>
      </c>
      <c r="L5059" s="546">
        <v>-2.9399999999999999E-2</v>
      </c>
      <c r="M5059" s="546">
        <v>-1.2200000000000001E-2</v>
      </c>
    </row>
    <row r="5060" spans="10:13" x14ac:dyDescent="0.6">
      <c r="J5060" s="311">
        <v>0</v>
      </c>
      <c r="K5060" s="546">
        <v>-4.0899999999999999E-2</v>
      </c>
      <c r="L5060" s="546">
        <v>-2.9399999999999999E-2</v>
      </c>
      <c r="M5060" s="546">
        <v>-1.2200000000000001E-2</v>
      </c>
    </row>
    <row r="5061" spans="10:13" x14ac:dyDescent="0.6">
      <c r="J5061" s="311">
        <v>0</v>
      </c>
      <c r="K5061" s="546">
        <v>-4.0899999999999999E-2</v>
      </c>
      <c r="L5061" s="546">
        <v>-2.9399999999999999E-2</v>
      </c>
      <c r="M5061" s="546">
        <v>-1.2200000000000001E-2</v>
      </c>
    </row>
    <row r="5062" spans="10:13" x14ac:dyDescent="0.6">
      <c r="J5062" s="311">
        <v>0</v>
      </c>
      <c r="K5062" s="546">
        <v>-4.0899999999999999E-2</v>
      </c>
      <c r="L5062" s="546">
        <v>-2.9399999999999999E-2</v>
      </c>
      <c r="M5062" s="546">
        <v>-1.2200000000000001E-2</v>
      </c>
    </row>
    <row r="5063" spans="10:13" x14ac:dyDescent="0.6">
      <c r="J5063" s="311">
        <v>0</v>
      </c>
      <c r="K5063" s="546">
        <v>-4.0899999999999999E-2</v>
      </c>
      <c r="L5063" s="546">
        <v>-2.9399999999999999E-2</v>
      </c>
      <c r="M5063" s="546">
        <v>-1.2200000000000001E-2</v>
      </c>
    </row>
    <row r="5064" spans="10:13" x14ac:dyDescent="0.6">
      <c r="J5064" s="311">
        <v>0</v>
      </c>
      <c r="K5064" s="546">
        <v>-4.0899999999999999E-2</v>
      </c>
      <c r="L5064" s="546">
        <v>-2.9399999999999999E-2</v>
      </c>
      <c r="M5064" s="546">
        <v>-1.2200000000000001E-2</v>
      </c>
    </row>
    <row r="5065" spans="10:13" x14ac:dyDescent="0.6">
      <c r="J5065" s="311">
        <v>0</v>
      </c>
      <c r="K5065" s="546">
        <v>-4.0899999999999999E-2</v>
      </c>
      <c r="L5065" s="546">
        <v>-2.9399999999999999E-2</v>
      </c>
      <c r="M5065" s="546">
        <v>-1.2200000000000001E-2</v>
      </c>
    </row>
    <row r="5066" spans="10:13" x14ac:dyDescent="0.6">
      <c r="J5066" s="311">
        <v>0</v>
      </c>
      <c r="K5066" s="546">
        <v>-4.0899999999999999E-2</v>
      </c>
      <c r="L5066" s="546">
        <v>-2.9399999999999999E-2</v>
      </c>
      <c r="M5066" s="546">
        <v>-1.2200000000000001E-2</v>
      </c>
    </row>
    <row r="5067" spans="10:13" x14ac:dyDescent="0.6">
      <c r="J5067" s="311">
        <v>0</v>
      </c>
      <c r="K5067" s="546">
        <v>-4.0899999999999999E-2</v>
      </c>
      <c r="L5067" s="546">
        <v>-2.9399999999999999E-2</v>
      </c>
      <c r="M5067" s="546">
        <v>-1.2200000000000001E-2</v>
      </c>
    </row>
    <row r="5068" spans="10:13" x14ac:dyDescent="0.6">
      <c r="J5068" s="311">
        <v>0</v>
      </c>
      <c r="K5068" s="546">
        <v>-4.0899999999999999E-2</v>
      </c>
      <c r="L5068" s="546">
        <v>-2.9399999999999999E-2</v>
      </c>
      <c r="M5068" s="546">
        <v>-1.2200000000000001E-2</v>
      </c>
    </row>
    <row r="5069" spans="10:13" x14ac:dyDescent="0.6">
      <c r="J5069" s="311">
        <v>0</v>
      </c>
      <c r="K5069" s="546">
        <v>-4.0899999999999999E-2</v>
      </c>
      <c r="L5069" s="546">
        <v>-2.9399999999999999E-2</v>
      </c>
      <c r="M5069" s="546">
        <v>-1.2200000000000001E-2</v>
      </c>
    </row>
    <row r="5070" spans="10:13" x14ac:dyDescent="0.6">
      <c r="J5070" s="311">
        <v>0</v>
      </c>
      <c r="K5070" s="546">
        <v>-4.0899999999999999E-2</v>
      </c>
      <c r="L5070" s="546">
        <v>-2.9399999999999999E-2</v>
      </c>
      <c r="M5070" s="546">
        <v>-1.2200000000000001E-2</v>
      </c>
    </row>
    <row r="5071" spans="10:13" x14ac:dyDescent="0.6">
      <c r="J5071" s="311">
        <v>0</v>
      </c>
      <c r="K5071" s="546">
        <v>-4.0899999999999999E-2</v>
      </c>
      <c r="L5071" s="546">
        <v>-2.9399999999999999E-2</v>
      </c>
      <c r="M5071" s="546">
        <v>-1.2200000000000001E-2</v>
      </c>
    </row>
    <row r="5072" spans="10:13" x14ac:dyDescent="0.6">
      <c r="J5072" s="311">
        <v>0</v>
      </c>
      <c r="K5072" s="546">
        <v>-4.0899999999999999E-2</v>
      </c>
      <c r="L5072" s="546">
        <v>-2.9399999999999999E-2</v>
      </c>
      <c r="M5072" s="546">
        <v>-1.2200000000000001E-2</v>
      </c>
    </row>
    <row r="5073" spans="10:13" x14ac:dyDescent="0.6">
      <c r="J5073" s="311">
        <v>0</v>
      </c>
      <c r="K5073" s="546">
        <v>-4.0899999999999999E-2</v>
      </c>
      <c r="L5073" s="546">
        <v>-2.9399999999999999E-2</v>
      </c>
      <c r="M5073" s="546">
        <v>-1.2200000000000001E-2</v>
      </c>
    </row>
    <row r="5074" spans="10:13" x14ac:dyDescent="0.6">
      <c r="J5074" s="311">
        <v>0</v>
      </c>
      <c r="K5074" s="546">
        <v>-4.0899999999999999E-2</v>
      </c>
      <c r="L5074" s="546">
        <v>-2.9399999999999999E-2</v>
      </c>
      <c r="M5074" s="546">
        <v>-1.2200000000000001E-2</v>
      </c>
    </row>
    <row r="5075" spans="10:13" x14ac:dyDescent="0.6">
      <c r="J5075" s="311">
        <v>0</v>
      </c>
      <c r="K5075" s="546">
        <v>-4.0899999999999999E-2</v>
      </c>
      <c r="L5075" s="546">
        <v>-2.9399999999999999E-2</v>
      </c>
      <c r="M5075" s="546">
        <v>-1.2200000000000001E-2</v>
      </c>
    </row>
    <row r="5076" spans="10:13" x14ac:dyDescent="0.6">
      <c r="J5076" s="311">
        <v>0</v>
      </c>
      <c r="K5076" s="546">
        <v>-4.0899999999999999E-2</v>
      </c>
      <c r="L5076" s="546">
        <v>-2.9399999999999999E-2</v>
      </c>
      <c r="M5076" s="546">
        <v>-1.2200000000000001E-2</v>
      </c>
    </row>
    <row r="5077" spans="10:13" x14ac:dyDescent="0.6">
      <c r="J5077" s="311">
        <v>0</v>
      </c>
      <c r="K5077" s="546">
        <v>-4.0899999999999999E-2</v>
      </c>
      <c r="L5077" s="546">
        <v>-2.9399999999999999E-2</v>
      </c>
      <c r="M5077" s="546">
        <v>-1.2200000000000001E-2</v>
      </c>
    </row>
    <row r="5078" spans="10:13" x14ac:dyDescent="0.6">
      <c r="J5078" s="311">
        <v>0</v>
      </c>
      <c r="K5078" s="546">
        <v>-4.0899999999999999E-2</v>
      </c>
      <c r="L5078" s="546">
        <v>-2.9399999999999999E-2</v>
      </c>
      <c r="M5078" s="546">
        <v>-1.2200000000000001E-2</v>
      </c>
    </row>
    <row r="5079" spans="10:13" x14ac:dyDescent="0.6">
      <c r="J5079" s="311">
        <v>0</v>
      </c>
      <c r="K5079" s="546">
        <v>-4.0899999999999999E-2</v>
      </c>
      <c r="L5079" s="546">
        <v>-2.9399999999999999E-2</v>
      </c>
      <c r="M5079" s="546">
        <v>-1.2200000000000001E-2</v>
      </c>
    </row>
    <row r="5080" spans="10:13" x14ac:dyDescent="0.6">
      <c r="J5080" s="311">
        <v>0</v>
      </c>
      <c r="K5080" s="546">
        <v>-4.0899999999999999E-2</v>
      </c>
      <c r="L5080" s="546">
        <v>-2.9399999999999999E-2</v>
      </c>
      <c r="M5080" s="546">
        <v>-1.2200000000000001E-2</v>
      </c>
    </row>
    <row r="5081" spans="10:13" x14ac:dyDescent="0.6">
      <c r="J5081" s="311">
        <v>0</v>
      </c>
      <c r="K5081" s="546">
        <v>-4.0899999999999999E-2</v>
      </c>
      <c r="L5081" s="546">
        <v>-2.9399999999999999E-2</v>
      </c>
      <c r="M5081" s="546">
        <v>-1.2200000000000001E-2</v>
      </c>
    </row>
    <row r="5082" spans="10:13" x14ac:dyDescent="0.6">
      <c r="J5082" s="311">
        <v>0</v>
      </c>
      <c r="K5082" s="546">
        <v>-4.0899999999999999E-2</v>
      </c>
      <c r="L5082" s="546">
        <v>-2.9399999999999999E-2</v>
      </c>
      <c r="M5082" s="546">
        <v>-1.2200000000000001E-2</v>
      </c>
    </row>
    <row r="5083" spans="10:13" x14ac:dyDescent="0.6">
      <c r="J5083" s="311">
        <v>0</v>
      </c>
      <c r="K5083" s="546">
        <v>-4.0899999999999999E-2</v>
      </c>
      <c r="L5083" s="546">
        <v>-2.9399999999999999E-2</v>
      </c>
      <c r="M5083" s="546">
        <v>-1.2200000000000001E-2</v>
      </c>
    </row>
    <row r="5084" spans="10:13" x14ac:dyDescent="0.6">
      <c r="J5084" s="311">
        <v>0</v>
      </c>
      <c r="K5084" s="546">
        <v>-4.0899999999999999E-2</v>
      </c>
      <c r="L5084" s="546">
        <v>-2.9399999999999999E-2</v>
      </c>
      <c r="M5084" s="546">
        <v>-1.2200000000000001E-2</v>
      </c>
    </row>
    <row r="5085" spans="10:13" x14ac:dyDescent="0.6">
      <c r="J5085" s="311">
        <v>0</v>
      </c>
      <c r="K5085" s="546">
        <v>-4.0899999999999999E-2</v>
      </c>
      <c r="L5085" s="546">
        <v>-2.9399999999999999E-2</v>
      </c>
      <c r="M5085" s="546">
        <v>-1.2200000000000001E-2</v>
      </c>
    </row>
    <row r="5086" spans="10:13" x14ac:dyDescent="0.6">
      <c r="J5086" s="311">
        <v>0</v>
      </c>
      <c r="K5086" s="546">
        <v>-4.0899999999999999E-2</v>
      </c>
      <c r="L5086" s="546">
        <v>-2.9399999999999999E-2</v>
      </c>
      <c r="M5086" s="546">
        <v>-1.2200000000000001E-2</v>
      </c>
    </row>
    <row r="5087" spans="10:13" x14ac:dyDescent="0.6">
      <c r="J5087" s="311">
        <v>0</v>
      </c>
      <c r="K5087" s="546">
        <v>-4.0899999999999999E-2</v>
      </c>
      <c r="L5087" s="546">
        <v>-2.9399999999999999E-2</v>
      </c>
      <c r="M5087" s="546">
        <v>-1.2200000000000001E-2</v>
      </c>
    </row>
    <row r="5088" spans="10:13" x14ac:dyDescent="0.6">
      <c r="J5088" s="311">
        <v>0</v>
      </c>
      <c r="K5088" s="546">
        <v>-4.0899999999999999E-2</v>
      </c>
      <c r="L5088" s="546">
        <v>-2.9399999999999999E-2</v>
      </c>
      <c r="M5088" s="546">
        <v>-1.2200000000000001E-2</v>
      </c>
    </row>
    <row r="5089" spans="10:13" x14ac:dyDescent="0.6">
      <c r="J5089" s="311">
        <v>0</v>
      </c>
      <c r="K5089" s="546">
        <v>-4.0899999999999999E-2</v>
      </c>
      <c r="L5089" s="546">
        <v>-2.9399999999999999E-2</v>
      </c>
      <c r="M5089" s="546">
        <v>-1.2200000000000001E-2</v>
      </c>
    </row>
    <row r="5090" spans="10:13" x14ac:dyDescent="0.6">
      <c r="J5090" s="311">
        <v>0</v>
      </c>
      <c r="K5090" s="546">
        <v>-4.0899999999999999E-2</v>
      </c>
      <c r="L5090" s="546">
        <v>-2.9399999999999999E-2</v>
      </c>
      <c r="M5090" s="546">
        <v>-1.2200000000000001E-2</v>
      </c>
    </row>
    <row r="5091" spans="10:13" x14ac:dyDescent="0.6">
      <c r="J5091" s="311">
        <v>0</v>
      </c>
      <c r="K5091" s="546">
        <v>-4.0899999999999999E-2</v>
      </c>
      <c r="L5091" s="546">
        <v>-2.9399999999999999E-2</v>
      </c>
      <c r="M5091" s="546">
        <v>-1.2200000000000001E-2</v>
      </c>
    </row>
    <row r="5092" spans="10:13" x14ac:dyDescent="0.6">
      <c r="J5092" s="311">
        <v>0</v>
      </c>
      <c r="K5092" s="546">
        <v>-4.0899999999999999E-2</v>
      </c>
      <c r="L5092" s="546">
        <v>-2.9399999999999999E-2</v>
      </c>
      <c r="M5092" s="546">
        <v>-1.2200000000000001E-2</v>
      </c>
    </row>
    <row r="5093" spans="10:13" x14ac:dyDescent="0.6">
      <c r="J5093" s="311">
        <v>0</v>
      </c>
      <c r="K5093" s="546">
        <v>-4.0899999999999999E-2</v>
      </c>
      <c r="L5093" s="546">
        <v>-2.9399999999999999E-2</v>
      </c>
      <c r="M5093" s="546">
        <v>-1.2200000000000001E-2</v>
      </c>
    </row>
    <row r="5094" spans="10:13" x14ac:dyDescent="0.6">
      <c r="J5094" s="311">
        <v>0</v>
      </c>
      <c r="K5094" s="546">
        <v>-4.0899999999999999E-2</v>
      </c>
      <c r="L5094" s="546">
        <v>-2.9399999999999999E-2</v>
      </c>
      <c r="M5094" s="546">
        <v>-1.2200000000000001E-2</v>
      </c>
    </row>
    <row r="5095" spans="10:13" x14ac:dyDescent="0.6">
      <c r="J5095" s="311">
        <v>0</v>
      </c>
      <c r="K5095" s="546">
        <v>-4.0899999999999999E-2</v>
      </c>
      <c r="L5095" s="546">
        <v>-2.9399999999999999E-2</v>
      </c>
      <c r="M5095" s="546">
        <v>-1.2200000000000001E-2</v>
      </c>
    </row>
    <row r="5096" spans="10:13" x14ac:dyDescent="0.6">
      <c r="J5096" s="311">
        <v>0</v>
      </c>
      <c r="K5096" s="546">
        <v>-4.0899999999999999E-2</v>
      </c>
      <c r="L5096" s="546">
        <v>-2.9399999999999999E-2</v>
      </c>
      <c r="M5096" s="546">
        <v>-1.2200000000000001E-2</v>
      </c>
    </row>
    <row r="5097" spans="10:13" x14ac:dyDescent="0.6">
      <c r="J5097" s="311">
        <v>0</v>
      </c>
      <c r="K5097" s="546">
        <v>-4.0899999999999999E-2</v>
      </c>
      <c r="L5097" s="546">
        <v>-2.9399999999999999E-2</v>
      </c>
      <c r="M5097" s="546">
        <v>-1.2200000000000001E-2</v>
      </c>
    </row>
    <row r="5098" spans="10:13" x14ac:dyDescent="0.6">
      <c r="J5098" s="311">
        <v>0</v>
      </c>
      <c r="K5098" s="546">
        <v>-4.0899999999999999E-2</v>
      </c>
      <c r="L5098" s="546">
        <v>-2.9399999999999999E-2</v>
      </c>
      <c r="M5098" s="546">
        <v>-1.2200000000000001E-2</v>
      </c>
    </row>
    <row r="5099" spans="10:13" x14ac:dyDescent="0.6">
      <c r="J5099" s="311">
        <v>0</v>
      </c>
      <c r="K5099" s="546">
        <v>-4.0899999999999999E-2</v>
      </c>
      <c r="L5099" s="546">
        <v>-2.9399999999999999E-2</v>
      </c>
      <c r="M5099" s="546">
        <v>-1.2200000000000001E-2</v>
      </c>
    </row>
    <row r="5100" spans="10:13" x14ac:dyDescent="0.6">
      <c r="J5100" s="311">
        <v>0</v>
      </c>
      <c r="K5100" s="546">
        <v>-4.0899999999999999E-2</v>
      </c>
      <c r="L5100" s="546">
        <v>-2.9399999999999999E-2</v>
      </c>
      <c r="M5100" s="546">
        <v>-1.2200000000000001E-2</v>
      </c>
    </row>
    <row r="5101" spans="10:13" x14ac:dyDescent="0.6">
      <c r="J5101" s="311">
        <v>0</v>
      </c>
      <c r="K5101" s="546">
        <v>-4.0899999999999999E-2</v>
      </c>
      <c r="L5101" s="546">
        <v>-2.9399999999999999E-2</v>
      </c>
      <c r="M5101" s="546">
        <v>-1.2200000000000001E-2</v>
      </c>
    </row>
    <row r="5102" spans="10:13" x14ac:dyDescent="0.6">
      <c r="J5102" s="311">
        <v>0</v>
      </c>
      <c r="K5102" s="546">
        <v>-4.0899999999999999E-2</v>
      </c>
      <c r="L5102" s="546">
        <v>-2.9399999999999999E-2</v>
      </c>
      <c r="M5102" s="546">
        <v>-1.2200000000000001E-2</v>
      </c>
    </row>
    <row r="5103" spans="10:13" x14ac:dyDescent="0.6">
      <c r="J5103" s="311">
        <v>0</v>
      </c>
      <c r="K5103" s="546">
        <v>-4.0899999999999999E-2</v>
      </c>
      <c r="L5103" s="546">
        <v>-2.9399999999999999E-2</v>
      </c>
      <c r="M5103" s="546">
        <v>-1.2200000000000001E-2</v>
      </c>
    </row>
    <row r="5104" spans="10:13" x14ac:dyDescent="0.6">
      <c r="J5104" s="311">
        <v>0</v>
      </c>
      <c r="K5104" s="546">
        <v>-4.0899999999999999E-2</v>
      </c>
      <c r="L5104" s="546">
        <v>-2.9399999999999999E-2</v>
      </c>
      <c r="M5104" s="546">
        <v>-1.2200000000000001E-2</v>
      </c>
    </row>
    <row r="5105" spans="10:13" x14ac:dyDescent="0.6">
      <c r="J5105" s="311">
        <v>0</v>
      </c>
      <c r="K5105" s="546">
        <v>-4.0899999999999999E-2</v>
      </c>
      <c r="L5105" s="546">
        <v>-2.9399999999999999E-2</v>
      </c>
      <c r="M5105" s="546">
        <v>-1.2200000000000001E-2</v>
      </c>
    </row>
    <row r="5106" spans="10:13" x14ac:dyDescent="0.6">
      <c r="J5106" s="311">
        <v>0</v>
      </c>
      <c r="K5106" s="546">
        <v>-4.0899999999999999E-2</v>
      </c>
      <c r="L5106" s="546">
        <v>-2.9399999999999999E-2</v>
      </c>
      <c r="M5106" s="546">
        <v>-1.2200000000000001E-2</v>
      </c>
    </row>
    <row r="5107" spans="10:13" x14ac:dyDescent="0.6">
      <c r="J5107" s="311">
        <v>0</v>
      </c>
      <c r="K5107" s="546">
        <v>-4.0899999999999999E-2</v>
      </c>
      <c r="L5107" s="546">
        <v>-2.9399999999999999E-2</v>
      </c>
      <c r="M5107" s="546">
        <v>-1.2200000000000001E-2</v>
      </c>
    </row>
    <row r="5108" spans="10:13" x14ac:dyDescent="0.6">
      <c r="J5108" s="311">
        <v>0</v>
      </c>
      <c r="K5108" s="546">
        <v>-4.0899999999999999E-2</v>
      </c>
      <c r="L5108" s="546">
        <v>-2.9399999999999999E-2</v>
      </c>
      <c r="M5108" s="546">
        <v>-1.2200000000000001E-2</v>
      </c>
    </row>
    <row r="5109" spans="10:13" x14ac:dyDescent="0.6">
      <c r="J5109" s="311">
        <v>0</v>
      </c>
      <c r="K5109" s="546">
        <v>-4.0899999999999999E-2</v>
      </c>
      <c r="L5109" s="546">
        <v>-2.9399999999999999E-2</v>
      </c>
      <c r="M5109" s="546">
        <v>-1.2200000000000001E-2</v>
      </c>
    </row>
    <row r="5110" spans="10:13" x14ac:dyDescent="0.6">
      <c r="J5110" s="311">
        <v>0</v>
      </c>
      <c r="K5110" s="546">
        <v>-4.0899999999999999E-2</v>
      </c>
      <c r="L5110" s="546">
        <v>-2.9399999999999999E-2</v>
      </c>
      <c r="M5110" s="546">
        <v>-1.2200000000000001E-2</v>
      </c>
    </row>
    <row r="5111" spans="10:13" x14ac:dyDescent="0.6">
      <c r="J5111" s="311">
        <v>0</v>
      </c>
      <c r="K5111" s="546">
        <v>-4.0899999999999999E-2</v>
      </c>
      <c r="L5111" s="546">
        <v>-2.9399999999999999E-2</v>
      </c>
      <c r="M5111" s="546">
        <v>-1.2200000000000001E-2</v>
      </c>
    </row>
    <row r="5112" spans="10:13" x14ac:dyDescent="0.6">
      <c r="J5112" s="311">
        <v>0</v>
      </c>
      <c r="K5112" s="546">
        <v>-4.0899999999999999E-2</v>
      </c>
      <c r="L5112" s="546">
        <v>-2.9399999999999999E-2</v>
      </c>
      <c r="M5112" s="546">
        <v>-1.2200000000000001E-2</v>
      </c>
    </row>
    <row r="5113" spans="10:13" x14ac:dyDescent="0.6">
      <c r="J5113" s="311">
        <v>0</v>
      </c>
      <c r="K5113" s="546">
        <v>-4.0899999999999999E-2</v>
      </c>
      <c r="L5113" s="546">
        <v>-2.9399999999999999E-2</v>
      </c>
      <c r="M5113" s="546">
        <v>-1.2200000000000001E-2</v>
      </c>
    </row>
    <row r="5114" spans="10:13" x14ac:dyDescent="0.6">
      <c r="J5114" s="311">
        <v>0</v>
      </c>
      <c r="K5114" s="546">
        <v>-4.0899999999999999E-2</v>
      </c>
      <c r="L5114" s="546">
        <v>-2.9399999999999999E-2</v>
      </c>
      <c r="M5114" s="546">
        <v>-1.2200000000000001E-2</v>
      </c>
    </row>
    <row r="5115" spans="10:13" x14ac:dyDescent="0.6">
      <c r="J5115" s="311">
        <v>0</v>
      </c>
      <c r="K5115" s="546">
        <v>-4.0899999999999999E-2</v>
      </c>
      <c r="L5115" s="546">
        <v>-2.9399999999999999E-2</v>
      </c>
      <c r="M5115" s="546">
        <v>-1.2200000000000001E-2</v>
      </c>
    </row>
    <row r="5116" spans="10:13" x14ac:dyDescent="0.6">
      <c r="J5116" s="311">
        <v>0</v>
      </c>
      <c r="K5116" s="546">
        <v>-4.0899999999999999E-2</v>
      </c>
      <c r="L5116" s="546">
        <v>-2.9399999999999999E-2</v>
      </c>
      <c r="M5116" s="546">
        <v>-1.2200000000000001E-2</v>
      </c>
    </row>
    <row r="5117" spans="10:13" x14ac:dyDescent="0.6">
      <c r="J5117" s="311">
        <v>0</v>
      </c>
      <c r="K5117" s="546">
        <v>-4.0899999999999999E-2</v>
      </c>
      <c r="L5117" s="546">
        <v>-2.9399999999999999E-2</v>
      </c>
      <c r="M5117" s="546">
        <v>-1.2200000000000001E-2</v>
      </c>
    </row>
    <row r="5118" spans="10:13" x14ac:dyDescent="0.6">
      <c r="J5118" s="311">
        <v>0</v>
      </c>
      <c r="K5118" s="546">
        <v>-4.0899999999999999E-2</v>
      </c>
      <c r="L5118" s="546">
        <v>-2.9399999999999999E-2</v>
      </c>
      <c r="M5118" s="546">
        <v>-1.2200000000000001E-2</v>
      </c>
    </row>
    <row r="5119" spans="10:13" x14ac:dyDescent="0.6">
      <c r="J5119" s="311">
        <v>0</v>
      </c>
      <c r="K5119" s="546">
        <v>-4.0899999999999999E-2</v>
      </c>
      <c r="L5119" s="546">
        <v>-2.9399999999999999E-2</v>
      </c>
      <c r="M5119" s="546">
        <v>-1.2200000000000001E-2</v>
      </c>
    </row>
    <row r="5120" spans="10:13" x14ac:dyDescent="0.6">
      <c r="J5120" s="311">
        <v>0</v>
      </c>
      <c r="K5120" s="546">
        <v>-4.0899999999999999E-2</v>
      </c>
      <c r="L5120" s="546">
        <v>-2.9399999999999999E-2</v>
      </c>
      <c r="M5120" s="546">
        <v>-1.2200000000000001E-2</v>
      </c>
    </row>
    <row r="5121" spans="10:13" x14ac:dyDescent="0.6">
      <c r="J5121" s="311">
        <v>0</v>
      </c>
      <c r="K5121" s="546">
        <v>-4.0899999999999999E-2</v>
      </c>
      <c r="L5121" s="546">
        <v>-2.9399999999999999E-2</v>
      </c>
      <c r="M5121" s="546">
        <v>-1.2200000000000001E-2</v>
      </c>
    </row>
    <row r="5122" spans="10:13" x14ac:dyDescent="0.6">
      <c r="J5122" s="311">
        <v>0</v>
      </c>
      <c r="K5122" s="546">
        <v>-4.0899999999999999E-2</v>
      </c>
      <c r="L5122" s="546">
        <v>-2.9399999999999999E-2</v>
      </c>
      <c r="M5122" s="546">
        <v>-1.2200000000000001E-2</v>
      </c>
    </row>
    <row r="5123" spans="10:13" x14ac:dyDescent="0.6">
      <c r="J5123" s="311">
        <v>0</v>
      </c>
      <c r="K5123" s="546">
        <v>-4.0899999999999999E-2</v>
      </c>
      <c r="L5123" s="546">
        <v>-2.9399999999999999E-2</v>
      </c>
      <c r="M5123" s="546">
        <v>-1.2200000000000001E-2</v>
      </c>
    </row>
    <row r="5124" spans="10:13" x14ac:dyDescent="0.6">
      <c r="J5124" s="311">
        <v>0</v>
      </c>
      <c r="K5124" s="546">
        <v>-4.0899999999999999E-2</v>
      </c>
      <c r="L5124" s="546">
        <v>-2.9399999999999999E-2</v>
      </c>
      <c r="M5124" s="546">
        <v>-1.2200000000000001E-2</v>
      </c>
    </row>
    <row r="5125" spans="10:13" x14ac:dyDescent="0.6">
      <c r="J5125" s="311">
        <v>0</v>
      </c>
      <c r="K5125" s="546">
        <v>-4.0899999999999999E-2</v>
      </c>
      <c r="L5125" s="546">
        <v>-2.9399999999999999E-2</v>
      </c>
      <c r="M5125" s="546">
        <v>-1.2200000000000001E-2</v>
      </c>
    </row>
    <row r="5126" spans="10:13" x14ac:dyDescent="0.6">
      <c r="J5126" s="311">
        <v>0</v>
      </c>
      <c r="K5126" s="546">
        <v>-4.0899999999999999E-2</v>
      </c>
      <c r="L5126" s="546">
        <v>-2.9399999999999999E-2</v>
      </c>
      <c r="M5126" s="546">
        <v>-1.2200000000000001E-2</v>
      </c>
    </row>
    <row r="5127" spans="10:13" x14ac:dyDescent="0.6">
      <c r="J5127" s="311">
        <v>0</v>
      </c>
      <c r="K5127" s="546">
        <v>-4.0899999999999999E-2</v>
      </c>
      <c r="L5127" s="546">
        <v>-2.9399999999999999E-2</v>
      </c>
      <c r="M5127" s="546">
        <v>-1.2200000000000001E-2</v>
      </c>
    </row>
    <row r="5128" spans="10:13" x14ac:dyDescent="0.6">
      <c r="J5128" s="311">
        <v>0</v>
      </c>
      <c r="K5128" s="546">
        <v>-4.0899999999999999E-2</v>
      </c>
      <c r="L5128" s="546">
        <v>-2.9399999999999999E-2</v>
      </c>
      <c r="M5128" s="546">
        <v>-1.2200000000000001E-2</v>
      </c>
    </row>
    <row r="5129" spans="10:13" x14ac:dyDescent="0.6">
      <c r="J5129" s="311">
        <v>0</v>
      </c>
      <c r="K5129" s="546">
        <v>-4.0899999999999999E-2</v>
      </c>
      <c r="L5129" s="546">
        <v>-2.9399999999999999E-2</v>
      </c>
      <c r="M5129" s="546">
        <v>-1.2200000000000001E-2</v>
      </c>
    </row>
    <row r="5130" spans="10:13" x14ac:dyDescent="0.6">
      <c r="J5130" s="311">
        <v>0</v>
      </c>
      <c r="K5130" s="546">
        <v>-4.0899999999999999E-2</v>
      </c>
      <c r="L5130" s="546">
        <v>-2.9399999999999999E-2</v>
      </c>
      <c r="M5130" s="546">
        <v>-1.2200000000000001E-2</v>
      </c>
    </row>
    <row r="5131" spans="10:13" x14ac:dyDescent="0.6">
      <c r="J5131" s="311">
        <v>0</v>
      </c>
      <c r="K5131" s="546">
        <v>-4.0899999999999999E-2</v>
      </c>
      <c r="L5131" s="546">
        <v>-2.9399999999999999E-2</v>
      </c>
      <c r="M5131" s="546">
        <v>-1.2200000000000001E-2</v>
      </c>
    </row>
    <row r="5132" spans="10:13" x14ac:dyDescent="0.6">
      <c r="J5132" s="311">
        <v>0</v>
      </c>
      <c r="K5132" s="546">
        <v>-4.0899999999999999E-2</v>
      </c>
      <c r="L5132" s="546">
        <v>-2.9399999999999999E-2</v>
      </c>
      <c r="M5132" s="546">
        <v>-1.2200000000000001E-2</v>
      </c>
    </row>
    <row r="5133" spans="10:13" x14ac:dyDescent="0.6">
      <c r="J5133" s="311">
        <v>0</v>
      </c>
      <c r="K5133" s="546">
        <v>-4.0899999999999999E-2</v>
      </c>
      <c r="L5133" s="546">
        <v>-2.9399999999999999E-2</v>
      </c>
      <c r="M5133" s="546">
        <v>-1.2200000000000001E-2</v>
      </c>
    </row>
    <row r="5134" spans="10:13" x14ac:dyDescent="0.6">
      <c r="J5134" s="311">
        <v>0</v>
      </c>
      <c r="K5134" s="546">
        <v>-4.0899999999999999E-2</v>
      </c>
      <c r="L5134" s="546">
        <v>-2.9399999999999999E-2</v>
      </c>
      <c r="M5134" s="546">
        <v>-1.2200000000000001E-2</v>
      </c>
    </row>
    <row r="5135" spans="10:13" x14ac:dyDescent="0.6">
      <c r="J5135" s="311">
        <v>0</v>
      </c>
      <c r="K5135" s="546">
        <v>-4.0899999999999999E-2</v>
      </c>
      <c r="L5135" s="546">
        <v>-2.9399999999999999E-2</v>
      </c>
      <c r="M5135" s="546">
        <v>-1.2200000000000001E-2</v>
      </c>
    </row>
    <row r="5136" spans="10:13" x14ac:dyDescent="0.6">
      <c r="J5136" s="311">
        <v>0</v>
      </c>
      <c r="K5136" s="546">
        <v>-4.0899999999999999E-2</v>
      </c>
      <c r="L5136" s="546">
        <v>-2.9399999999999999E-2</v>
      </c>
      <c r="M5136" s="546">
        <v>-1.2200000000000001E-2</v>
      </c>
    </row>
    <row r="5137" spans="10:13" x14ac:dyDescent="0.6">
      <c r="J5137" s="311">
        <v>0</v>
      </c>
      <c r="K5137" s="546">
        <v>-4.0899999999999999E-2</v>
      </c>
      <c r="L5137" s="546">
        <v>-2.9399999999999999E-2</v>
      </c>
      <c r="M5137" s="546">
        <v>-1.2200000000000001E-2</v>
      </c>
    </row>
    <row r="5138" spans="10:13" x14ac:dyDescent="0.6">
      <c r="J5138" s="311">
        <v>0</v>
      </c>
      <c r="K5138" s="546">
        <v>-4.0899999999999999E-2</v>
      </c>
      <c r="L5138" s="546">
        <v>-2.9399999999999999E-2</v>
      </c>
      <c r="M5138" s="546">
        <v>-1.2200000000000001E-2</v>
      </c>
    </row>
    <row r="5139" spans="10:13" x14ac:dyDescent="0.6">
      <c r="J5139" s="311">
        <v>0</v>
      </c>
      <c r="K5139" s="546">
        <v>-4.0899999999999999E-2</v>
      </c>
      <c r="L5139" s="546">
        <v>-2.9399999999999999E-2</v>
      </c>
      <c r="M5139" s="546">
        <v>-1.2200000000000001E-2</v>
      </c>
    </row>
    <row r="5140" spans="10:13" x14ac:dyDescent="0.6">
      <c r="J5140" s="311">
        <v>0</v>
      </c>
      <c r="K5140" s="546">
        <v>-4.0899999999999999E-2</v>
      </c>
      <c r="L5140" s="546">
        <v>-2.9399999999999999E-2</v>
      </c>
      <c r="M5140" s="546">
        <v>-1.2200000000000001E-2</v>
      </c>
    </row>
    <row r="5141" spans="10:13" x14ac:dyDescent="0.6">
      <c r="J5141" s="311">
        <v>0</v>
      </c>
      <c r="K5141" s="546">
        <v>-4.0899999999999999E-2</v>
      </c>
      <c r="L5141" s="546">
        <v>-2.9399999999999999E-2</v>
      </c>
      <c r="M5141" s="546">
        <v>-1.2200000000000001E-2</v>
      </c>
    </row>
    <row r="5142" spans="10:13" x14ac:dyDescent="0.6">
      <c r="J5142" s="311">
        <v>0</v>
      </c>
      <c r="K5142" s="546">
        <v>-4.0899999999999999E-2</v>
      </c>
      <c r="L5142" s="546">
        <v>-2.9399999999999999E-2</v>
      </c>
      <c r="M5142" s="546">
        <v>-1.2200000000000001E-2</v>
      </c>
    </row>
    <row r="5143" spans="10:13" x14ac:dyDescent="0.6">
      <c r="J5143" s="311">
        <v>0</v>
      </c>
      <c r="K5143" s="546">
        <v>-4.0899999999999999E-2</v>
      </c>
      <c r="L5143" s="546">
        <v>-2.9399999999999999E-2</v>
      </c>
      <c r="M5143" s="546">
        <v>-1.2200000000000001E-2</v>
      </c>
    </row>
    <row r="5144" spans="10:13" x14ac:dyDescent="0.6">
      <c r="J5144" s="311">
        <v>0</v>
      </c>
      <c r="K5144" s="546">
        <v>-4.0899999999999999E-2</v>
      </c>
      <c r="L5144" s="546">
        <v>-2.9399999999999999E-2</v>
      </c>
      <c r="M5144" s="546">
        <v>-1.2200000000000001E-2</v>
      </c>
    </row>
    <row r="5145" spans="10:13" x14ac:dyDescent="0.6">
      <c r="J5145" s="311">
        <v>0</v>
      </c>
      <c r="K5145" s="546">
        <v>-4.0899999999999999E-2</v>
      </c>
      <c r="L5145" s="546">
        <v>-2.9399999999999999E-2</v>
      </c>
      <c r="M5145" s="546">
        <v>-1.2200000000000001E-2</v>
      </c>
    </row>
    <row r="5146" spans="10:13" x14ac:dyDescent="0.6">
      <c r="J5146" s="311">
        <v>0</v>
      </c>
      <c r="K5146" s="546">
        <v>-4.0899999999999999E-2</v>
      </c>
      <c r="L5146" s="546">
        <v>-2.9399999999999999E-2</v>
      </c>
      <c r="M5146" s="546">
        <v>-1.2200000000000001E-2</v>
      </c>
    </row>
    <row r="5147" spans="10:13" x14ac:dyDescent="0.6">
      <c r="J5147" s="311">
        <v>0</v>
      </c>
      <c r="K5147" s="546">
        <v>-4.0899999999999999E-2</v>
      </c>
      <c r="L5147" s="546">
        <v>-2.9399999999999999E-2</v>
      </c>
      <c r="M5147" s="546">
        <v>-1.2200000000000001E-2</v>
      </c>
    </row>
    <row r="5148" spans="10:13" x14ac:dyDescent="0.6">
      <c r="J5148" s="311">
        <v>0</v>
      </c>
      <c r="K5148" s="546">
        <v>-4.0899999999999999E-2</v>
      </c>
      <c r="L5148" s="546">
        <v>-2.9399999999999999E-2</v>
      </c>
      <c r="M5148" s="546">
        <v>-1.2200000000000001E-2</v>
      </c>
    </row>
    <row r="5149" spans="10:13" x14ac:dyDescent="0.6">
      <c r="J5149" s="311">
        <v>0</v>
      </c>
      <c r="K5149" s="546">
        <v>-4.0899999999999999E-2</v>
      </c>
      <c r="L5149" s="546">
        <v>-2.9399999999999999E-2</v>
      </c>
      <c r="M5149" s="546">
        <v>-1.2200000000000001E-2</v>
      </c>
    </row>
    <row r="5150" spans="10:13" x14ac:dyDescent="0.6">
      <c r="J5150" s="311">
        <v>0</v>
      </c>
      <c r="K5150" s="546">
        <v>-4.0899999999999999E-2</v>
      </c>
      <c r="L5150" s="546">
        <v>-2.9399999999999999E-2</v>
      </c>
      <c r="M5150" s="546">
        <v>-1.2200000000000001E-2</v>
      </c>
    </row>
    <row r="5151" spans="10:13" x14ac:dyDescent="0.6">
      <c r="J5151" s="311">
        <v>0</v>
      </c>
      <c r="K5151" s="546">
        <v>-4.0899999999999999E-2</v>
      </c>
      <c r="L5151" s="546">
        <v>-2.9399999999999999E-2</v>
      </c>
      <c r="M5151" s="546">
        <v>-1.2200000000000001E-2</v>
      </c>
    </row>
    <row r="5152" spans="10:13" x14ac:dyDescent="0.6">
      <c r="J5152" s="311">
        <v>0</v>
      </c>
      <c r="K5152" s="546">
        <v>-4.0899999999999999E-2</v>
      </c>
      <c r="L5152" s="546">
        <v>-2.9399999999999999E-2</v>
      </c>
      <c r="M5152" s="546">
        <v>-1.2200000000000001E-2</v>
      </c>
    </row>
    <row r="5153" spans="10:13" x14ac:dyDescent="0.6">
      <c r="J5153" s="311">
        <v>0</v>
      </c>
      <c r="K5153" s="546">
        <v>-4.0899999999999999E-2</v>
      </c>
      <c r="L5153" s="546">
        <v>-2.9399999999999999E-2</v>
      </c>
      <c r="M5153" s="546">
        <v>-1.2200000000000001E-2</v>
      </c>
    </row>
    <row r="5154" spans="10:13" x14ac:dyDescent="0.6">
      <c r="J5154" s="311">
        <v>0</v>
      </c>
      <c r="K5154" s="546">
        <v>-4.0899999999999999E-2</v>
      </c>
      <c r="L5154" s="546">
        <v>-2.9399999999999999E-2</v>
      </c>
      <c r="M5154" s="546">
        <v>-1.2200000000000001E-2</v>
      </c>
    </row>
    <row r="5155" spans="10:13" x14ac:dyDescent="0.6">
      <c r="J5155" s="311">
        <v>0</v>
      </c>
      <c r="K5155" s="546">
        <v>-4.0899999999999999E-2</v>
      </c>
      <c r="L5155" s="546">
        <v>-2.9399999999999999E-2</v>
      </c>
      <c r="M5155" s="546">
        <v>-1.2200000000000001E-2</v>
      </c>
    </row>
    <row r="5156" spans="10:13" x14ac:dyDescent="0.6">
      <c r="J5156" s="311">
        <v>0</v>
      </c>
      <c r="K5156" s="546">
        <v>-4.0899999999999999E-2</v>
      </c>
      <c r="L5156" s="546">
        <v>-2.9399999999999999E-2</v>
      </c>
      <c r="M5156" s="546">
        <v>-1.2200000000000001E-2</v>
      </c>
    </row>
    <row r="5157" spans="10:13" x14ac:dyDescent="0.6">
      <c r="J5157" s="311">
        <v>0</v>
      </c>
      <c r="K5157" s="546">
        <v>-4.0899999999999999E-2</v>
      </c>
      <c r="L5157" s="546">
        <v>-2.9399999999999999E-2</v>
      </c>
      <c r="M5157" s="546">
        <v>-1.2200000000000001E-2</v>
      </c>
    </row>
    <row r="5158" spans="10:13" x14ac:dyDescent="0.6">
      <c r="J5158" s="311">
        <v>0</v>
      </c>
      <c r="K5158" s="546">
        <v>-4.0899999999999999E-2</v>
      </c>
      <c r="L5158" s="546">
        <v>-2.9399999999999999E-2</v>
      </c>
      <c r="M5158" s="546">
        <v>-1.2200000000000001E-2</v>
      </c>
    </row>
    <row r="5159" spans="10:13" x14ac:dyDescent="0.6">
      <c r="J5159" s="311">
        <v>0</v>
      </c>
      <c r="K5159" s="546">
        <v>-4.0899999999999999E-2</v>
      </c>
      <c r="L5159" s="546">
        <v>-2.9399999999999999E-2</v>
      </c>
      <c r="M5159" s="546">
        <v>-1.2200000000000001E-2</v>
      </c>
    </row>
    <row r="5160" spans="10:13" x14ac:dyDescent="0.6">
      <c r="J5160" s="311">
        <v>0</v>
      </c>
      <c r="K5160" s="546">
        <v>-4.0899999999999999E-2</v>
      </c>
      <c r="L5160" s="546">
        <v>-2.9399999999999999E-2</v>
      </c>
      <c r="M5160" s="546">
        <v>-1.2200000000000001E-2</v>
      </c>
    </row>
    <row r="5161" spans="10:13" x14ac:dyDescent="0.6">
      <c r="J5161" s="311">
        <v>0</v>
      </c>
      <c r="K5161" s="546">
        <v>-4.0899999999999999E-2</v>
      </c>
      <c r="L5161" s="546">
        <v>-2.9399999999999999E-2</v>
      </c>
      <c r="M5161" s="546">
        <v>-1.2200000000000001E-2</v>
      </c>
    </row>
    <row r="5162" spans="10:13" x14ac:dyDescent="0.6">
      <c r="J5162" s="311">
        <v>0</v>
      </c>
      <c r="K5162" s="546">
        <v>-4.0899999999999999E-2</v>
      </c>
      <c r="L5162" s="546">
        <v>-2.9399999999999999E-2</v>
      </c>
      <c r="M5162" s="546">
        <v>-1.2200000000000001E-2</v>
      </c>
    </row>
    <row r="5163" spans="10:13" x14ac:dyDescent="0.6">
      <c r="J5163" s="311">
        <v>0</v>
      </c>
      <c r="K5163" s="546">
        <v>-4.0899999999999999E-2</v>
      </c>
      <c r="L5163" s="546">
        <v>-2.9399999999999999E-2</v>
      </c>
      <c r="M5163" s="546">
        <v>-1.2200000000000001E-2</v>
      </c>
    </row>
    <row r="5164" spans="10:13" x14ac:dyDescent="0.6">
      <c r="J5164" s="311">
        <v>0</v>
      </c>
      <c r="K5164" s="546">
        <v>-4.0899999999999999E-2</v>
      </c>
      <c r="L5164" s="546">
        <v>-2.9399999999999999E-2</v>
      </c>
      <c r="M5164" s="546">
        <v>-1.2200000000000001E-2</v>
      </c>
    </row>
    <row r="5165" spans="10:13" x14ac:dyDescent="0.6">
      <c r="J5165" s="311">
        <v>0</v>
      </c>
      <c r="K5165" s="546">
        <v>-4.0899999999999999E-2</v>
      </c>
      <c r="L5165" s="546">
        <v>-2.9399999999999999E-2</v>
      </c>
      <c r="M5165" s="546">
        <v>-1.2200000000000001E-2</v>
      </c>
    </row>
    <row r="5166" spans="10:13" x14ac:dyDescent="0.6">
      <c r="J5166" s="311">
        <v>0</v>
      </c>
      <c r="K5166" s="546">
        <v>-4.0899999999999999E-2</v>
      </c>
      <c r="L5166" s="546">
        <v>-2.9399999999999999E-2</v>
      </c>
      <c r="M5166" s="546">
        <v>-1.2200000000000001E-2</v>
      </c>
    </row>
    <row r="5167" spans="10:13" x14ac:dyDescent="0.6">
      <c r="J5167" s="311">
        <v>0</v>
      </c>
      <c r="K5167" s="546">
        <v>-4.0899999999999999E-2</v>
      </c>
      <c r="L5167" s="546">
        <v>-2.9399999999999999E-2</v>
      </c>
      <c r="M5167" s="546">
        <v>-1.2200000000000001E-2</v>
      </c>
    </row>
    <row r="5168" spans="10:13" x14ac:dyDescent="0.6">
      <c r="J5168" s="311">
        <v>0</v>
      </c>
      <c r="K5168" s="546">
        <v>-4.0899999999999999E-2</v>
      </c>
      <c r="L5168" s="546">
        <v>-2.9399999999999999E-2</v>
      </c>
      <c r="M5168" s="546">
        <v>-1.2200000000000001E-2</v>
      </c>
    </row>
    <row r="5169" spans="10:13" x14ac:dyDescent="0.6">
      <c r="J5169" s="311">
        <v>0</v>
      </c>
      <c r="K5169" s="546">
        <v>-4.0899999999999999E-2</v>
      </c>
      <c r="L5169" s="546">
        <v>-2.9399999999999999E-2</v>
      </c>
      <c r="M5169" s="546">
        <v>-1.2200000000000001E-2</v>
      </c>
    </row>
    <row r="5170" spans="10:13" x14ac:dyDescent="0.6">
      <c r="J5170" s="311">
        <v>0</v>
      </c>
      <c r="K5170" s="546">
        <v>-4.0899999999999999E-2</v>
      </c>
      <c r="L5170" s="546">
        <v>-2.9399999999999999E-2</v>
      </c>
      <c r="M5170" s="546">
        <v>-1.2200000000000001E-2</v>
      </c>
    </row>
    <row r="5171" spans="10:13" x14ac:dyDescent="0.6">
      <c r="J5171" s="311">
        <v>0</v>
      </c>
      <c r="K5171" s="546">
        <v>-4.0899999999999999E-2</v>
      </c>
      <c r="L5171" s="546">
        <v>-2.9399999999999999E-2</v>
      </c>
      <c r="M5171" s="546">
        <v>-1.2200000000000001E-2</v>
      </c>
    </row>
    <row r="5172" spans="10:13" x14ac:dyDescent="0.6">
      <c r="J5172" s="311">
        <v>0</v>
      </c>
      <c r="K5172" s="546">
        <v>-4.0899999999999999E-2</v>
      </c>
      <c r="L5172" s="546">
        <v>-2.9399999999999999E-2</v>
      </c>
      <c r="M5172" s="546">
        <v>-1.2200000000000001E-2</v>
      </c>
    </row>
    <row r="5173" spans="10:13" x14ac:dyDescent="0.6">
      <c r="J5173" s="311">
        <v>0</v>
      </c>
      <c r="K5173" s="546">
        <v>-4.0899999999999999E-2</v>
      </c>
      <c r="L5173" s="546">
        <v>-2.9399999999999999E-2</v>
      </c>
      <c r="M5173" s="546">
        <v>-1.2200000000000001E-2</v>
      </c>
    </row>
    <row r="5174" spans="10:13" x14ac:dyDescent="0.6">
      <c r="J5174" s="311">
        <v>0</v>
      </c>
      <c r="K5174" s="546">
        <v>-4.0899999999999999E-2</v>
      </c>
      <c r="L5174" s="546">
        <v>-2.9399999999999999E-2</v>
      </c>
      <c r="M5174" s="546">
        <v>-1.2200000000000001E-2</v>
      </c>
    </row>
    <row r="5175" spans="10:13" x14ac:dyDescent="0.6">
      <c r="J5175" s="311">
        <v>0</v>
      </c>
      <c r="K5175" s="546">
        <v>-4.0899999999999999E-2</v>
      </c>
      <c r="L5175" s="546">
        <v>-2.9399999999999999E-2</v>
      </c>
      <c r="M5175" s="546">
        <v>-1.2200000000000001E-2</v>
      </c>
    </row>
    <row r="5176" spans="10:13" x14ac:dyDescent="0.6">
      <c r="J5176" s="311">
        <v>0</v>
      </c>
      <c r="K5176" s="546">
        <v>-4.0899999999999999E-2</v>
      </c>
      <c r="L5176" s="546">
        <v>-2.9399999999999999E-2</v>
      </c>
      <c r="M5176" s="546">
        <v>-1.2200000000000001E-2</v>
      </c>
    </row>
    <row r="5177" spans="10:13" x14ac:dyDescent="0.6">
      <c r="J5177" s="311">
        <v>0</v>
      </c>
      <c r="K5177" s="546">
        <v>-4.0899999999999999E-2</v>
      </c>
      <c r="L5177" s="546">
        <v>-2.9399999999999999E-2</v>
      </c>
      <c r="M5177" s="546">
        <v>-1.2200000000000001E-2</v>
      </c>
    </row>
    <row r="5178" spans="10:13" x14ac:dyDescent="0.6">
      <c r="J5178" s="311">
        <v>0</v>
      </c>
      <c r="K5178" s="546">
        <v>-4.0899999999999999E-2</v>
      </c>
      <c r="L5178" s="546">
        <v>-2.9399999999999999E-2</v>
      </c>
      <c r="M5178" s="546">
        <v>-1.2200000000000001E-2</v>
      </c>
    </row>
    <row r="5179" spans="10:13" x14ac:dyDescent="0.6">
      <c r="J5179" s="311">
        <v>0</v>
      </c>
      <c r="K5179" s="546">
        <v>-4.0899999999999999E-2</v>
      </c>
      <c r="L5179" s="546">
        <v>-2.9399999999999999E-2</v>
      </c>
      <c r="M5179" s="546">
        <v>-1.2200000000000001E-2</v>
      </c>
    </row>
    <row r="5180" spans="10:13" x14ac:dyDescent="0.6">
      <c r="J5180" s="311">
        <v>0</v>
      </c>
      <c r="K5180" s="546">
        <v>-4.0899999999999999E-2</v>
      </c>
      <c r="L5180" s="546">
        <v>-2.9399999999999999E-2</v>
      </c>
      <c r="M5180" s="546">
        <v>-1.2200000000000001E-2</v>
      </c>
    </row>
    <row r="5181" spans="10:13" x14ac:dyDescent="0.6">
      <c r="J5181" s="311">
        <v>0</v>
      </c>
      <c r="K5181" s="546">
        <v>-4.0899999999999999E-2</v>
      </c>
      <c r="L5181" s="546">
        <v>-2.9399999999999999E-2</v>
      </c>
      <c r="M5181" s="546">
        <v>-1.2200000000000001E-2</v>
      </c>
    </row>
    <row r="5182" spans="10:13" x14ac:dyDescent="0.6">
      <c r="J5182" s="311">
        <v>0</v>
      </c>
      <c r="K5182" s="546">
        <v>-4.0899999999999999E-2</v>
      </c>
      <c r="L5182" s="546">
        <v>-2.9399999999999999E-2</v>
      </c>
      <c r="M5182" s="546">
        <v>-1.2200000000000001E-2</v>
      </c>
    </row>
    <row r="5183" spans="10:13" x14ac:dyDescent="0.6">
      <c r="J5183" s="311">
        <v>0</v>
      </c>
      <c r="K5183" s="546">
        <v>-4.0899999999999999E-2</v>
      </c>
      <c r="L5183" s="546">
        <v>-2.9399999999999999E-2</v>
      </c>
      <c r="M5183" s="546">
        <v>-1.2200000000000001E-2</v>
      </c>
    </row>
    <row r="5184" spans="10:13" x14ac:dyDescent="0.6">
      <c r="J5184" s="311">
        <v>0</v>
      </c>
      <c r="K5184" s="546">
        <v>-4.0899999999999999E-2</v>
      </c>
      <c r="L5184" s="546">
        <v>-2.9399999999999999E-2</v>
      </c>
      <c r="M5184" s="546">
        <v>-1.2200000000000001E-2</v>
      </c>
    </row>
    <row r="5185" spans="10:13" x14ac:dyDescent="0.6">
      <c r="J5185" s="311">
        <v>0</v>
      </c>
      <c r="K5185" s="546">
        <v>-4.0899999999999999E-2</v>
      </c>
      <c r="L5185" s="546">
        <v>-2.9399999999999999E-2</v>
      </c>
      <c r="M5185" s="546">
        <v>-1.2200000000000001E-2</v>
      </c>
    </row>
    <row r="5186" spans="10:13" x14ac:dyDescent="0.6">
      <c r="J5186" s="311">
        <v>0</v>
      </c>
      <c r="K5186" s="546">
        <v>-4.0899999999999999E-2</v>
      </c>
      <c r="L5186" s="546">
        <v>-2.9399999999999999E-2</v>
      </c>
      <c r="M5186" s="546">
        <v>-1.2200000000000001E-2</v>
      </c>
    </row>
    <row r="5187" spans="10:13" x14ac:dyDescent="0.6">
      <c r="J5187" s="311">
        <v>0</v>
      </c>
      <c r="K5187" s="546">
        <v>-4.0899999999999999E-2</v>
      </c>
      <c r="L5187" s="546">
        <v>-2.9399999999999999E-2</v>
      </c>
      <c r="M5187" s="546">
        <v>-1.2200000000000001E-2</v>
      </c>
    </row>
    <row r="5188" spans="10:13" x14ac:dyDescent="0.6">
      <c r="J5188" s="311">
        <v>0</v>
      </c>
      <c r="K5188" s="546">
        <v>-4.0899999999999999E-2</v>
      </c>
      <c r="L5188" s="546">
        <v>-2.9399999999999999E-2</v>
      </c>
      <c r="M5188" s="546">
        <v>-1.2200000000000001E-2</v>
      </c>
    </row>
    <row r="5189" spans="10:13" x14ac:dyDescent="0.6">
      <c r="J5189" s="311">
        <v>0</v>
      </c>
      <c r="K5189" s="546">
        <v>-4.0899999999999999E-2</v>
      </c>
      <c r="L5189" s="546">
        <v>-2.9399999999999999E-2</v>
      </c>
      <c r="M5189" s="546">
        <v>-1.2200000000000001E-2</v>
      </c>
    </row>
    <row r="5190" spans="10:13" x14ac:dyDescent="0.6">
      <c r="J5190" s="311">
        <v>0</v>
      </c>
      <c r="K5190" s="546">
        <v>-4.0899999999999999E-2</v>
      </c>
      <c r="L5190" s="546">
        <v>-2.9399999999999999E-2</v>
      </c>
      <c r="M5190" s="546">
        <v>-1.2200000000000001E-2</v>
      </c>
    </row>
    <row r="5191" spans="10:13" x14ac:dyDescent="0.6">
      <c r="J5191" s="311">
        <v>0</v>
      </c>
      <c r="K5191" s="546">
        <v>-4.0899999999999999E-2</v>
      </c>
      <c r="L5191" s="546">
        <v>-2.9399999999999999E-2</v>
      </c>
      <c r="M5191" s="546">
        <v>-1.2200000000000001E-2</v>
      </c>
    </row>
    <row r="5192" spans="10:13" x14ac:dyDescent="0.6">
      <c r="J5192" s="311">
        <v>0</v>
      </c>
      <c r="K5192" s="546">
        <v>-4.0899999999999999E-2</v>
      </c>
      <c r="L5192" s="546">
        <v>-2.9399999999999999E-2</v>
      </c>
      <c r="M5192" s="546">
        <v>-1.2200000000000001E-2</v>
      </c>
    </row>
    <row r="5193" spans="10:13" x14ac:dyDescent="0.6">
      <c r="J5193" s="311">
        <v>0</v>
      </c>
      <c r="K5193" s="546">
        <v>-4.0899999999999999E-2</v>
      </c>
      <c r="L5193" s="546">
        <v>-2.9399999999999999E-2</v>
      </c>
      <c r="M5193" s="546">
        <v>-1.2200000000000001E-2</v>
      </c>
    </row>
    <row r="5194" spans="10:13" x14ac:dyDescent="0.6">
      <c r="J5194" s="311">
        <v>0</v>
      </c>
      <c r="K5194" s="546">
        <v>-4.0899999999999999E-2</v>
      </c>
      <c r="L5194" s="546">
        <v>-2.9399999999999999E-2</v>
      </c>
      <c r="M5194" s="546">
        <v>-1.2200000000000001E-2</v>
      </c>
    </row>
    <row r="5195" spans="10:13" x14ac:dyDescent="0.6">
      <c r="J5195" s="311">
        <v>0</v>
      </c>
      <c r="K5195" s="546">
        <v>-4.0899999999999999E-2</v>
      </c>
      <c r="L5195" s="546">
        <v>-2.9399999999999999E-2</v>
      </c>
      <c r="M5195" s="546">
        <v>-1.2200000000000001E-2</v>
      </c>
    </row>
    <row r="5196" spans="10:13" x14ac:dyDescent="0.6">
      <c r="J5196" s="311">
        <v>0</v>
      </c>
      <c r="K5196" s="546">
        <v>-4.0899999999999999E-2</v>
      </c>
      <c r="L5196" s="546">
        <v>-2.9399999999999999E-2</v>
      </c>
      <c r="M5196" s="546">
        <v>-1.2200000000000001E-2</v>
      </c>
    </row>
    <row r="5197" spans="10:13" x14ac:dyDescent="0.6">
      <c r="J5197" s="311">
        <v>0</v>
      </c>
      <c r="K5197" s="546">
        <v>-4.0899999999999999E-2</v>
      </c>
      <c r="L5197" s="546">
        <v>-2.9399999999999999E-2</v>
      </c>
      <c r="M5197" s="546">
        <v>-1.2200000000000001E-2</v>
      </c>
    </row>
    <row r="5198" spans="10:13" x14ac:dyDescent="0.6">
      <c r="J5198" s="311">
        <v>0</v>
      </c>
      <c r="K5198" s="546">
        <v>-4.0899999999999999E-2</v>
      </c>
      <c r="L5198" s="546">
        <v>-2.9399999999999999E-2</v>
      </c>
      <c r="M5198" s="546">
        <v>-1.2200000000000001E-2</v>
      </c>
    </row>
    <row r="5199" spans="10:13" x14ac:dyDescent="0.6">
      <c r="J5199" s="311">
        <v>0</v>
      </c>
      <c r="K5199" s="546">
        <v>-4.0899999999999999E-2</v>
      </c>
      <c r="L5199" s="546">
        <v>-2.9399999999999999E-2</v>
      </c>
      <c r="M5199" s="546">
        <v>-1.2200000000000001E-2</v>
      </c>
    </row>
    <row r="5200" spans="10:13" x14ac:dyDescent="0.6">
      <c r="J5200" s="311">
        <v>0</v>
      </c>
      <c r="K5200" s="546">
        <v>-4.0899999999999999E-2</v>
      </c>
      <c r="L5200" s="546">
        <v>-2.9399999999999999E-2</v>
      </c>
      <c r="M5200" s="546">
        <v>-1.2200000000000001E-2</v>
      </c>
    </row>
    <row r="5201" spans="10:13" x14ac:dyDescent="0.6">
      <c r="J5201" s="311">
        <v>0</v>
      </c>
      <c r="K5201" s="546">
        <v>-4.0899999999999999E-2</v>
      </c>
      <c r="L5201" s="546">
        <v>-2.9399999999999999E-2</v>
      </c>
      <c r="M5201" s="546">
        <v>-1.2200000000000001E-2</v>
      </c>
    </row>
    <row r="5202" spans="10:13" x14ac:dyDescent="0.6">
      <c r="J5202" s="311">
        <v>0</v>
      </c>
      <c r="K5202" s="546">
        <v>-4.0899999999999999E-2</v>
      </c>
      <c r="L5202" s="546">
        <v>-2.9399999999999999E-2</v>
      </c>
      <c r="M5202" s="546">
        <v>-1.2200000000000001E-2</v>
      </c>
    </row>
    <row r="5203" spans="10:13" x14ac:dyDescent="0.6">
      <c r="J5203" s="311">
        <v>0</v>
      </c>
      <c r="K5203" s="546">
        <v>-4.0899999999999999E-2</v>
      </c>
      <c r="L5203" s="546">
        <v>-2.9399999999999999E-2</v>
      </c>
      <c r="M5203" s="546">
        <v>-1.2200000000000001E-2</v>
      </c>
    </row>
    <row r="5204" spans="10:13" x14ac:dyDescent="0.6">
      <c r="J5204" s="311">
        <v>0</v>
      </c>
      <c r="K5204" s="546">
        <v>-4.0899999999999999E-2</v>
      </c>
      <c r="L5204" s="546">
        <v>-2.9399999999999999E-2</v>
      </c>
      <c r="M5204" s="546">
        <v>-1.2200000000000001E-2</v>
      </c>
    </row>
    <row r="5205" spans="10:13" x14ac:dyDescent="0.6">
      <c r="J5205" s="311">
        <v>0</v>
      </c>
      <c r="K5205" s="546">
        <v>-4.0899999999999999E-2</v>
      </c>
      <c r="L5205" s="546">
        <v>-2.9399999999999999E-2</v>
      </c>
      <c r="M5205" s="546">
        <v>-1.2200000000000001E-2</v>
      </c>
    </row>
    <row r="5206" spans="10:13" x14ac:dyDescent="0.6">
      <c r="J5206" s="311">
        <v>0</v>
      </c>
      <c r="K5206" s="546">
        <v>-4.0899999999999999E-2</v>
      </c>
      <c r="L5206" s="546">
        <v>-2.9399999999999999E-2</v>
      </c>
      <c r="M5206" s="546">
        <v>-1.2200000000000001E-2</v>
      </c>
    </row>
    <row r="5207" spans="10:13" x14ac:dyDescent="0.6">
      <c r="J5207" s="311">
        <v>0</v>
      </c>
      <c r="K5207" s="546">
        <v>-4.0899999999999999E-2</v>
      </c>
      <c r="L5207" s="546">
        <v>-2.9399999999999999E-2</v>
      </c>
      <c r="M5207" s="546">
        <v>-1.2200000000000001E-2</v>
      </c>
    </row>
    <row r="5208" spans="10:13" x14ac:dyDescent="0.6">
      <c r="J5208" s="311">
        <v>0</v>
      </c>
      <c r="K5208" s="546">
        <v>-4.0899999999999999E-2</v>
      </c>
      <c r="L5208" s="546">
        <v>-2.9399999999999999E-2</v>
      </c>
      <c r="M5208" s="546">
        <v>-1.2200000000000001E-2</v>
      </c>
    </row>
    <row r="5209" spans="10:13" x14ac:dyDescent="0.6">
      <c r="J5209" s="311">
        <v>0</v>
      </c>
      <c r="K5209" s="546">
        <v>-4.0899999999999999E-2</v>
      </c>
      <c r="L5209" s="546">
        <v>-2.9399999999999999E-2</v>
      </c>
      <c r="M5209" s="546">
        <v>-1.2200000000000001E-2</v>
      </c>
    </row>
    <row r="5210" spans="10:13" x14ac:dyDescent="0.6">
      <c r="J5210" s="311">
        <v>0</v>
      </c>
      <c r="K5210" s="546">
        <v>-4.0899999999999999E-2</v>
      </c>
      <c r="L5210" s="546">
        <v>-2.9399999999999999E-2</v>
      </c>
      <c r="M5210" s="546">
        <v>-1.2200000000000001E-2</v>
      </c>
    </row>
    <row r="5211" spans="10:13" x14ac:dyDescent="0.6">
      <c r="J5211" s="311">
        <v>0</v>
      </c>
      <c r="K5211" s="546">
        <v>-4.0899999999999999E-2</v>
      </c>
      <c r="L5211" s="546">
        <v>-2.9399999999999999E-2</v>
      </c>
      <c r="M5211" s="546">
        <v>-1.2200000000000001E-2</v>
      </c>
    </row>
    <row r="5212" spans="10:13" x14ac:dyDescent="0.6">
      <c r="J5212" s="311">
        <v>0</v>
      </c>
      <c r="K5212" s="546">
        <v>-4.0899999999999999E-2</v>
      </c>
      <c r="L5212" s="546">
        <v>-2.9399999999999999E-2</v>
      </c>
      <c r="M5212" s="546">
        <v>-1.2200000000000001E-2</v>
      </c>
    </row>
    <row r="5213" spans="10:13" x14ac:dyDescent="0.6">
      <c r="J5213" s="311">
        <v>0</v>
      </c>
      <c r="K5213" s="546">
        <v>-4.0899999999999999E-2</v>
      </c>
      <c r="L5213" s="546">
        <v>-2.9399999999999999E-2</v>
      </c>
      <c r="M5213" s="546">
        <v>-1.2200000000000001E-2</v>
      </c>
    </row>
    <row r="5214" spans="10:13" x14ac:dyDescent="0.6">
      <c r="J5214" s="311">
        <v>0</v>
      </c>
      <c r="K5214" s="546">
        <v>-4.0899999999999999E-2</v>
      </c>
      <c r="L5214" s="546">
        <v>-2.9399999999999999E-2</v>
      </c>
      <c r="M5214" s="546">
        <v>-1.2200000000000001E-2</v>
      </c>
    </row>
    <row r="5215" spans="10:13" x14ac:dyDescent="0.6">
      <c r="J5215" s="311">
        <v>0</v>
      </c>
      <c r="K5215" s="546">
        <v>-4.0899999999999999E-2</v>
      </c>
      <c r="L5215" s="546">
        <v>-2.9399999999999999E-2</v>
      </c>
      <c r="M5215" s="546">
        <v>-1.2200000000000001E-2</v>
      </c>
    </row>
    <row r="5216" spans="10:13" x14ac:dyDescent="0.6">
      <c r="J5216" s="311">
        <v>0</v>
      </c>
      <c r="K5216" s="546">
        <v>-4.0899999999999999E-2</v>
      </c>
      <c r="L5216" s="546">
        <v>-2.9399999999999999E-2</v>
      </c>
      <c r="M5216" s="546">
        <v>-1.2200000000000001E-2</v>
      </c>
    </row>
    <row r="5217" spans="10:13" x14ac:dyDescent="0.6">
      <c r="J5217" s="311">
        <v>0</v>
      </c>
      <c r="K5217" s="546">
        <v>-4.0899999999999999E-2</v>
      </c>
      <c r="L5217" s="546">
        <v>-2.9399999999999999E-2</v>
      </c>
      <c r="M5217" s="546">
        <v>-1.2200000000000001E-2</v>
      </c>
    </row>
    <row r="5218" spans="10:13" x14ac:dyDescent="0.6">
      <c r="J5218" s="311">
        <v>0</v>
      </c>
      <c r="K5218" s="546">
        <v>-4.0899999999999999E-2</v>
      </c>
      <c r="L5218" s="546">
        <v>-2.9399999999999999E-2</v>
      </c>
      <c r="M5218" s="546">
        <v>-1.2200000000000001E-2</v>
      </c>
    </row>
    <row r="5219" spans="10:13" x14ac:dyDescent="0.6">
      <c r="J5219" s="311">
        <v>0</v>
      </c>
      <c r="K5219" s="546">
        <v>-4.0899999999999999E-2</v>
      </c>
      <c r="L5219" s="546">
        <v>-2.9399999999999999E-2</v>
      </c>
      <c r="M5219" s="546">
        <v>-1.2200000000000001E-2</v>
      </c>
    </row>
    <row r="5220" spans="10:13" x14ac:dyDescent="0.6">
      <c r="J5220" s="311">
        <v>0</v>
      </c>
      <c r="K5220" s="546">
        <v>-4.0899999999999999E-2</v>
      </c>
      <c r="L5220" s="546">
        <v>-2.9399999999999999E-2</v>
      </c>
      <c r="M5220" s="546">
        <v>-1.2200000000000001E-2</v>
      </c>
    </row>
    <row r="5221" spans="10:13" x14ac:dyDescent="0.6">
      <c r="J5221" s="311">
        <v>0</v>
      </c>
      <c r="K5221" s="546">
        <v>-4.0899999999999999E-2</v>
      </c>
      <c r="L5221" s="546">
        <v>-2.9399999999999999E-2</v>
      </c>
      <c r="M5221" s="546">
        <v>-1.2200000000000001E-2</v>
      </c>
    </row>
    <row r="5222" spans="10:13" x14ac:dyDescent="0.6">
      <c r="J5222" s="311">
        <v>0</v>
      </c>
      <c r="K5222" s="546">
        <v>-4.0899999999999999E-2</v>
      </c>
      <c r="L5222" s="546">
        <v>-2.9399999999999999E-2</v>
      </c>
      <c r="M5222" s="546">
        <v>-1.2200000000000001E-2</v>
      </c>
    </row>
    <row r="5223" spans="10:13" x14ac:dyDescent="0.6">
      <c r="J5223" s="311">
        <v>0</v>
      </c>
      <c r="K5223" s="546">
        <v>-4.0899999999999999E-2</v>
      </c>
      <c r="L5223" s="546">
        <v>-2.9399999999999999E-2</v>
      </c>
      <c r="M5223" s="546">
        <v>-1.2200000000000001E-2</v>
      </c>
    </row>
    <row r="5224" spans="10:13" x14ac:dyDescent="0.6">
      <c r="J5224" s="311">
        <v>0</v>
      </c>
      <c r="K5224" s="546">
        <v>-4.0899999999999999E-2</v>
      </c>
      <c r="L5224" s="546">
        <v>-2.9399999999999999E-2</v>
      </c>
      <c r="M5224" s="546">
        <v>-1.2200000000000001E-2</v>
      </c>
    </row>
    <row r="5225" spans="10:13" x14ac:dyDescent="0.6">
      <c r="J5225" s="311">
        <v>0</v>
      </c>
      <c r="K5225" s="546">
        <v>-4.0899999999999999E-2</v>
      </c>
      <c r="L5225" s="546">
        <v>-2.9399999999999999E-2</v>
      </c>
      <c r="M5225" s="546">
        <v>-1.2200000000000001E-2</v>
      </c>
    </row>
    <row r="5226" spans="10:13" x14ac:dyDescent="0.6">
      <c r="J5226" s="311">
        <v>0</v>
      </c>
      <c r="K5226" s="546">
        <v>-4.0899999999999999E-2</v>
      </c>
      <c r="L5226" s="546">
        <v>-2.9399999999999999E-2</v>
      </c>
      <c r="M5226" s="546">
        <v>-1.2200000000000001E-2</v>
      </c>
    </row>
    <row r="5227" spans="10:13" x14ac:dyDescent="0.6">
      <c r="J5227" s="311">
        <v>0</v>
      </c>
      <c r="K5227" s="546">
        <v>-4.0899999999999999E-2</v>
      </c>
      <c r="L5227" s="546">
        <v>-2.9399999999999999E-2</v>
      </c>
      <c r="M5227" s="546">
        <v>-1.2200000000000001E-2</v>
      </c>
    </row>
    <row r="5228" spans="10:13" x14ac:dyDescent="0.6">
      <c r="J5228" s="311">
        <v>0</v>
      </c>
      <c r="K5228" s="546">
        <v>-4.0899999999999999E-2</v>
      </c>
      <c r="L5228" s="546">
        <v>-2.9399999999999999E-2</v>
      </c>
      <c r="M5228" s="546">
        <v>-1.2200000000000001E-2</v>
      </c>
    </row>
    <row r="5229" spans="10:13" x14ac:dyDescent="0.6">
      <c r="J5229" s="311">
        <v>0</v>
      </c>
      <c r="K5229" s="546">
        <v>-4.0899999999999999E-2</v>
      </c>
      <c r="L5229" s="546">
        <v>-2.9399999999999999E-2</v>
      </c>
      <c r="M5229" s="546">
        <v>-1.2200000000000001E-2</v>
      </c>
    </row>
    <row r="5230" spans="10:13" x14ac:dyDescent="0.6">
      <c r="J5230" s="311">
        <v>0</v>
      </c>
      <c r="K5230" s="546">
        <v>-4.0899999999999999E-2</v>
      </c>
      <c r="L5230" s="546">
        <v>-2.9399999999999999E-2</v>
      </c>
      <c r="M5230" s="546">
        <v>-1.2200000000000001E-2</v>
      </c>
    </row>
    <row r="5231" spans="10:13" x14ac:dyDescent="0.6">
      <c r="J5231" s="311">
        <v>0</v>
      </c>
      <c r="K5231" s="546">
        <v>-4.0899999999999999E-2</v>
      </c>
      <c r="L5231" s="546">
        <v>-2.9399999999999999E-2</v>
      </c>
      <c r="M5231" s="546">
        <v>-1.2200000000000001E-2</v>
      </c>
    </row>
    <row r="5232" spans="10:13" x14ac:dyDescent="0.6">
      <c r="J5232" s="311">
        <v>0</v>
      </c>
      <c r="K5232" s="546">
        <v>-4.0899999999999999E-2</v>
      </c>
      <c r="L5232" s="546">
        <v>-2.9399999999999999E-2</v>
      </c>
      <c r="M5232" s="546">
        <v>-1.2200000000000001E-2</v>
      </c>
    </row>
    <row r="5233" spans="10:13" x14ac:dyDescent="0.6">
      <c r="J5233" s="311">
        <v>0</v>
      </c>
      <c r="K5233" s="546">
        <v>-4.0899999999999999E-2</v>
      </c>
      <c r="L5233" s="546">
        <v>-2.9399999999999999E-2</v>
      </c>
      <c r="M5233" s="546">
        <v>-1.2200000000000001E-2</v>
      </c>
    </row>
    <row r="5234" spans="10:13" x14ac:dyDescent="0.6">
      <c r="J5234" s="311">
        <v>0</v>
      </c>
      <c r="K5234" s="546">
        <v>-4.0899999999999999E-2</v>
      </c>
      <c r="L5234" s="546">
        <v>-2.9399999999999999E-2</v>
      </c>
      <c r="M5234" s="546">
        <v>-1.2200000000000001E-2</v>
      </c>
    </row>
    <row r="5235" spans="10:13" x14ac:dyDescent="0.6">
      <c r="J5235" s="311">
        <v>0</v>
      </c>
      <c r="K5235" s="546">
        <v>-4.0899999999999999E-2</v>
      </c>
      <c r="L5235" s="546">
        <v>-2.9399999999999999E-2</v>
      </c>
      <c r="M5235" s="546">
        <v>-1.2200000000000001E-2</v>
      </c>
    </row>
    <row r="5236" spans="10:13" x14ac:dyDescent="0.6">
      <c r="J5236" s="311">
        <v>0</v>
      </c>
      <c r="K5236" s="546">
        <v>-4.0899999999999999E-2</v>
      </c>
      <c r="L5236" s="546">
        <v>-2.9399999999999999E-2</v>
      </c>
      <c r="M5236" s="546">
        <v>-1.2200000000000001E-2</v>
      </c>
    </row>
    <row r="5237" spans="10:13" x14ac:dyDescent="0.6">
      <c r="J5237" s="311">
        <v>0</v>
      </c>
      <c r="K5237" s="546">
        <v>-4.0899999999999999E-2</v>
      </c>
      <c r="L5237" s="546">
        <v>-2.9399999999999999E-2</v>
      </c>
      <c r="M5237" s="546">
        <v>-1.2200000000000001E-2</v>
      </c>
    </row>
    <row r="5238" spans="10:13" x14ac:dyDescent="0.6">
      <c r="J5238" s="311">
        <v>0</v>
      </c>
      <c r="K5238" s="546">
        <v>-4.0899999999999999E-2</v>
      </c>
      <c r="L5238" s="546">
        <v>-2.9399999999999999E-2</v>
      </c>
      <c r="M5238" s="546">
        <v>-1.2200000000000001E-2</v>
      </c>
    </row>
    <row r="5239" spans="10:13" x14ac:dyDescent="0.6">
      <c r="J5239" s="311">
        <v>0</v>
      </c>
      <c r="K5239" s="546">
        <v>-4.0899999999999999E-2</v>
      </c>
      <c r="L5239" s="546">
        <v>-2.9399999999999999E-2</v>
      </c>
      <c r="M5239" s="546">
        <v>-1.2200000000000001E-2</v>
      </c>
    </row>
    <row r="5240" spans="10:13" x14ac:dyDescent="0.6">
      <c r="J5240" s="311">
        <v>0</v>
      </c>
      <c r="K5240" s="546">
        <v>-4.0899999999999999E-2</v>
      </c>
      <c r="L5240" s="546">
        <v>-2.9399999999999999E-2</v>
      </c>
      <c r="M5240" s="546">
        <v>-1.2200000000000001E-2</v>
      </c>
    </row>
    <row r="5241" spans="10:13" x14ac:dyDescent="0.6">
      <c r="J5241" s="311">
        <v>0</v>
      </c>
      <c r="K5241" s="546">
        <v>-4.0899999999999999E-2</v>
      </c>
      <c r="L5241" s="546">
        <v>-2.9399999999999999E-2</v>
      </c>
      <c r="M5241" s="546">
        <v>-1.2200000000000001E-2</v>
      </c>
    </row>
    <row r="5242" spans="10:13" x14ac:dyDescent="0.6">
      <c r="J5242" s="311">
        <v>0</v>
      </c>
      <c r="K5242" s="546">
        <v>-4.0899999999999999E-2</v>
      </c>
      <c r="L5242" s="546">
        <v>-2.9399999999999999E-2</v>
      </c>
      <c r="M5242" s="546">
        <v>-1.2200000000000001E-2</v>
      </c>
    </row>
    <row r="5243" spans="10:13" x14ac:dyDescent="0.6">
      <c r="J5243" s="311">
        <v>0</v>
      </c>
      <c r="K5243" s="546">
        <v>-4.0899999999999999E-2</v>
      </c>
      <c r="L5243" s="546">
        <v>-2.9399999999999999E-2</v>
      </c>
      <c r="M5243" s="546">
        <v>-1.2200000000000001E-2</v>
      </c>
    </row>
    <row r="5244" spans="10:13" x14ac:dyDescent="0.6">
      <c r="J5244" s="311">
        <v>0</v>
      </c>
      <c r="K5244" s="546">
        <v>-4.0899999999999999E-2</v>
      </c>
      <c r="L5244" s="546">
        <v>-2.9399999999999999E-2</v>
      </c>
      <c r="M5244" s="546">
        <v>-1.2200000000000001E-2</v>
      </c>
    </row>
    <row r="5245" spans="10:13" x14ac:dyDescent="0.6">
      <c r="J5245" s="311">
        <v>0</v>
      </c>
      <c r="K5245" s="546">
        <v>-4.0899999999999999E-2</v>
      </c>
      <c r="L5245" s="546">
        <v>-2.9399999999999999E-2</v>
      </c>
      <c r="M5245" s="546">
        <v>-1.2200000000000001E-2</v>
      </c>
    </row>
    <row r="5246" spans="10:13" x14ac:dyDescent="0.6">
      <c r="J5246" s="311">
        <v>0</v>
      </c>
      <c r="K5246" s="546">
        <v>-4.0899999999999999E-2</v>
      </c>
      <c r="L5246" s="546">
        <v>-2.9399999999999999E-2</v>
      </c>
      <c r="M5246" s="546">
        <v>-1.2200000000000001E-2</v>
      </c>
    </row>
    <row r="5247" spans="10:13" x14ac:dyDescent="0.6">
      <c r="J5247" s="311">
        <v>0</v>
      </c>
      <c r="K5247" s="546">
        <v>-4.0899999999999999E-2</v>
      </c>
      <c r="L5247" s="546">
        <v>-2.9399999999999999E-2</v>
      </c>
      <c r="M5247" s="546">
        <v>-1.2200000000000001E-2</v>
      </c>
    </row>
    <row r="5248" spans="10:13" x14ac:dyDescent="0.6">
      <c r="J5248" s="311">
        <v>0</v>
      </c>
      <c r="K5248" s="546">
        <v>-4.0899999999999999E-2</v>
      </c>
      <c r="L5248" s="546">
        <v>-2.9399999999999999E-2</v>
      </c>
      <c r="M5248" s="546">
        <v>-1.2200000000000001E-2</v>
      </c>
    </row>
    <row r="5249" spans="10:13" x14ac:dyDescent="0.6">
      <c r="J5249" s="311">
        <v>0</v>
      </c>
      <c r="K5249" s="546">
        <v>-4.0899999999999999E-2</v>
      </c>
      <c r="L5249" s="546">
        <v>-2.9399999999999999E-2</v>
      </c>
      <c r="M5249" s="546">
        <v>-1.2200000000000001E-2</v>
      </c>
    </row>
    <row r="5250" spans="10:13" x14ac:dyDescent="0.6">
      <c r="J5250" s="311">
        <v>0</v>
      </c>
      <c r="K5250" s="546">
        <v>-4.0899999999999999E-2</v>
      </c>
      <c r="L5250" s="546">
        <v>-2.9399999999999999E-2</v>
      </c>
      <c r="M5250" s="546">
        <v>-1.2200000000000001E-2</v>
      </c>
    </row>
    <row r="5251" spans="10:13" x14ac:dyDescent="0.6">
      <c r="J5251" s="311">
        <v>0</v>
      </c>
      <c r="K5251" s="546">
        <v>-4.0899999999999999E-2</v>
      </c>
      <c r="L5251" s="546">
        <v>-2.9399999999999999E-2</v>
      </c>
      <c r="M5251" s="546">
        <v>-1.2200000000000001E-2</v>
      </c>
    </row>
    <row r="5252" spans="10:13" x14ac:dyDescent="0.6">
      <c r="J5252" s="311">
        <v>0</v>
      </c>
      <c r="K5252" s="546">
        <v>-4.0899999999999999E-2</v>
      </c>
      <c r="L5252" s="546">
        <v>-2.9399999999999999E-2</v>
      </c>
      <c r="M5252" s="546">
        <v>-1.2200000000000001E-2</v>
      </c>
    </row>
    <row r="5253" spans="10:13" x14ac:dyDescent="0.6">
      <c r="J5253" s="311">
        <v>0</v>
      </c>
      <c r="K5253" s="546">
        <v>-4.0899999999999999E-2</v>
      </c>
      <c r="L5253" s="546">
        <v>-2.9399999999999999E-2</v>
      </c>
      <c r="M5253" s="546">
        <v>-1.2200000000000001E-2</v>
      </c>
    </row>
    <row r="5254" spans="10:13" x14ac:dyDescent="0.6">
      <c r="J5254" s="311">
        <v>0</v>
      </c>
      <c r="K5254" s="546">
        <v>-4.0899999999999999E-2</v>
      </c>
      <c r="L5254" s="546">
        <v>-2.9399999999999999E-2</v>
      </c>
      <c r="M5254" s="546">
        <v>-1.2200000000000001E-2</v>
      </c>
    </row>
    <row r="5255" spans="10:13" x14ac:dyDescent="0.6">
      <c r="J5255" s="311">
        <v>0</v>
      </c>
      <c r="K5255" s="546">
        <v>-4.0899999999999999E-2</v>
      </c>
      <c r="L5255" s="546">
        <v>-2.9399999999999999E-2</v>
      </c>
      <c r="M5255" s="546">
        <v>-1.2200000000000001E-2</v>
      </c>
    </row>
    <row r="5256" spans="10:13" x14ac:dyDescent="0.6">
      <c r="J5256" s="311">
        <v>0</v>
      </c>
      <c r="K5256" s="546">
        <v>-4.0899999999999999E-2</v>
      </c>
      <c r="L5256" s="546">
        <v>-2.9399999999999999E-2</v>
      </c>
      <c r="M5256" s="546">
        <v>-1.2200000000000001E-2</v>
      </c>
    </row>
    <row r="5257" spans="10:13" x14ac:dyDescent="0.6">
      <c r="J5257" s="311">
        <v>0</v>
      </c>
      <c r="K5257" s="546">
        <v>-4.0899999999999999E-2</v>
      </c>
      <c r="L5257" s="546">
        <v>-2.9399999999999999E-2</v>
      </c>
      <c r="M5257" s="546">
        <v>-1.2200000000000001E-2</v>
      </c>
    </row>
    <row r="5258" spans="10:13" x14ac:dyDescent="0.6">
      <c r="J5258" s="311">
        <v>0</v>
      </c>
      <c r="K5258" s="546">
        <v>-4.0899999999999999E-2</v>
      </c>
      <c r="L5258" s="546">
        <v>-2.9399999999999999E-2</v>
      </c>
      <c r="M5258" s="546">
        <v>-1.2200000000000001E-2</v>
      </c>
    </row>
    <row r="5259" spans="10:13" x14ac:dyDescent="0.6">
      <c r="J5259" s="311">
        <v>0</v>
      </c>
      <c r="K5259" s="546">
        <v>-4.0899999999999999E-2</v>
      </c>
      <c r="L5259" s="546">
        <v>-2.9399999999999999E-2</v>
      </c>
      <c r="M5259" s="546">
        <v>-1.2200000000000001E-2</v>
      </c>
    </row>
    <row r="5260" spans="10:13" x14ac:dyDescent="0.6">
      <c r="J5260" s="311">
        <v>0</v>
      </c>
      <c r="K5260" s="546">
        <v>-4.0899999999999999E-2</v>
      </c>
      <c r="L5260" s="546">
        <v>-2.9399999999999999E-2</v>
      </c>
      <c r="M5260" s="546">
        <v>-1.2200000000000001E-2</v>
      </c>
    </row>
    <row r="5261" spans="10:13" x14ac:dyDescent="0.6">
      <c r="J5261" s="311">
        <v>0</v>
      </c>
      <c r="K5261" s="546">
        <v>-4.0899999999999999E-2</v>
      </c>
      <c r="L5261" s="546">
        <v>-2.9399999999999999E-2</v>
      </c>
      <c r="M5261" s="546">
        <v>-1.2200000000000001E-2</v>
      </c>
    </row>
    <row r="5262" spans="10:13" x14ac:dyDescent="0.6">
      <c r="J5262" s="311">
        <v>0</v>
      </c>
      <c r="K5262" s="546">
        <v>-4.0899999999999999E-2</v>
      </c>
      <c r="L5262" s="546">
        <v>-2.9399999999999999E-2</v>
      </c>
      <c r="M5262" s="546">
        <v>-1.2200000000000001E-2</v>
      </c>
    </row>
    <row r="5263" spans="10:13" x14ac:dyDescent="0.6">
      <c r="J5263" s="311">
        <v>0</v>
      </c>
      <c r="K5263" s="546">
        <v>-4.0899999999999999E-2</v>
      </c>
      <c r="L5263" s="546">
        <v>-2.9399999999999999E-2</v>
      </c>
      <c r="M5263" s="546">
        <v>-1.2200000000000001E-2</v>
      </c>
    </row>
    <row r="5264" spans="10:13" x14ac:dyDescent="0.6">
      <c r="J5264" s="311">
        <v>0</v>
      </c>
      <c r="K5264" s="546">
        <v>-4.0899999999999999E-2</v>
      </c>
      <c r="L5264" s="546">
        <v>-2.9399999999999999E-2</v>
      </c>
      <c r="M5264" s="546">
        <v>-1.2200000000000001E-2</v>
      </c>
    </row>
    <row r="5265" spans="10:13" x14ac:dyDescent="0.6">
      <c r="J5265" s="311">
        <v>0</v>
      </c>
      <c r="K5265" s="546">
        <v>-4.0899999999999999E-2</v>
      </c>
      <c r="L5265" s="546">
        <v>-2.9399999999999999E-2</v>
      </c>
      <c r="M5265" s="546">
        <v>-1.2200000000000001E-2</v>
      </c>
    </row>
    <row r="5266" spans="10:13" x14ac:dyDescent="0.6">
      <c r="J5266" s="311">
        <v>0</v>
      </c>
      <c r="K5266" s="546">
        <v>-4.0899999999999999E-2</v>
      </c>
      <c r="L5266" s="546">
        <v>-2.9399999999999999E-2</v>
      </c>
      <c r="M5266" s="546">
        <v>-1.2200000000000001E-2</v>
      </c>
    </row>
    <row r="5267" spans="10:13" x14ac:dyDescent="0.6">
      <c r="J5267" s="311">
        <v>0</v>
      </c>
      <c r="K5267" s="546">
        <v>-4.0899999999999999E-2</v>
      </c>
      <c r="L5267" s="546">
        <v>-2.9399999999999999E-2</v>
      </c>
      <c r="M5267" s="546">
        <v>-1.2200000000000001E-2</v>
      </c>
    </row>
    <row r="5268" spans="10:13" x14ac:dyDescent="0.6">
      <c r="J5268" s="311">
        <v>0</v>
      </c>
      <c r="K5268" s="546">
        <v>-4.0899999999999999E-2</v>
      </c>
      <c r="L5268" s="546">
        <v>-2.9399999999999999E-2</v>
      </c>
      <c r="M5268" s="546">
        <v>-1.2200000000000001E-2</v>
      </c>
    </row>
    <row r="5269" spans="10:13" x14ac:dyDescent="0.6">
      <c r="J5269" s="311">
        <v>0</v>
      </c>
      <c r="K5269" s="546">
        <v>-4.0899999999999999E-2</v>
      </c>
      <c r="L5269" s="546">
        <v>-2.9399999999999999E-2</v>
      </c>
      <c r="M5269" s="546">
        <v>-1.2200000000000001E-2</v>
      </c>
    </row>
    <row r="5270" spans="10:13" x14ac:dyDescent="0.6">
      <c r="J5270" s="311">
        <v>0</v>
      </c>
      <c r="K5270" s="546">
        <v>-4.0899999999999999E-2</v>
      </c>
      <c r="L5270" s="546">
        <v>-2.9399999999999999E-2</v>
      </c>
      <c r="M5270" s="546">
        <v>-1.2200000000000001E-2</v>
      </c>
    </row>
    <row r="5271" spans="10:13" x14ac:dyDescent="0.6">
      <c r="J5271" s="311">
        <v>0</v>
      </c>
      <c r="K5271" s="546">
        <v>-4.0899999999999999E-2</v>
      </c>
      <c r="L5271" s="546">
        <v>-2.9399999999999999E-2</v>
      </c>
      <c r="M5271" s="546">
        <v>-1.2200000000000001E-2</v>
      </c>
    </row>
    <row r="5272" spans="10:13" x14ac:dyDescent="0.6">
      <c r="J5272" s="311">
        <v>0</v>
      </c>
      <c r="K5272" s="546">
        <v>-4.0899999999999999E-2</v>
      </c>
      <c r="L5272" s="546">
        <v>-2.9399999999999999E-2</v>
      </c>
      <c r="M5272" s="546">
        <v>-1.2200000000000001E-2</v>
      </c>
    </row>
    <row r="5273" spans="10:13" x14ac:dyDescent="0.6">
      <c r="J5273" s="311">
        <v>0</v>
      </c>
      <c r="K5273" s="546">
        <v>-4.0899999999999999E-2</v>
      </c>
      <c r="L5273" s="546">
        <v>-2.9399999999999999E-2</v>
      </c>
      <c r="M5273" s="546">
        <v>-1.2200000000000001E-2</v>
      </c>
    </row>
    <row r="5274" spans="10:13" x14ac:dyDescent="0.6">
      <c r="J5274" s="311">
        <v>0</v>
      </c>
      <c r="K5274" s="546">
        <v>-4.0899999999999999E-2</v>
      </c>
      <c r="L5274" s="546">
        <v>-2.9399999999999999E-2</v>
      </c>
      <c r="M5274" s="546">
        <v>-1.2200000000000001E-2</v>
      </c>
    </row>
    <row r="5275" spans="10:13" x14ac:dyDescent="0.6">
      <c r="J5275" s="311">
        <v>0</v>
      </c>
      <c r="K5275" s="546">
        <v>-4.0899999999999999E-2</v>
      </c>
      <c r="L5275" s="546">
        <v>-2.9399999999999999E-2</v>
      </c>
      <c r="M5275" s="546">
        <v>-1.2200000000000001E-2</v>
      </c>
    </row>
    <row r="5276" spans="10:13" x14ac:dyDescent="0.6">
      <c r="J5276" s="311">
        <v>0</v>
      </c>
      <c r="K5276" s="546">
        <v>-4.0899999999999999E-2</v>
      </c>
      <c r="L5276" s="546">
        <v>-2.9399999999999999E-2</v>
      </c>
      <c r="M5276" s="546">
        <v>-1.2200000000000001E-2</v>
      </c>
    </row>
    <row r="5277" spans="10:13" x14ac:dyDescent="0.6">
      <c r="J5277" s="311">
        <v>0</v>
      </c>
      <c r="K5277" s="546">
        <v>-4.0899999999999999E-2</v>
      </c>
      <c r="L5277" s="546">
        <v>-2.9399999999999999E-2</v>
      </c>
      <c r="M5277" s="546">
        <v>-1.2200000000000001E-2</v>
      </c>
    </row>
    <row r="5278" spans="10:13" x14ac:dyDescent="0.6">
      <c r="J5278" s="311">
        <v>0</v>
      </c>
      <c r="K5278" s="546">
        <v>-4.0899999999999999E-2</v>
      </c>
      <c r="L5278" s="546">
        <v>-2.9399999999999999E-2</v>
      </c>
      <c r="M5278" s="546">
        <v>-1.2200000000000001E-2</v>
      </c>
    </row>
    <row r="5279" spans="10:13" x14ac:dyDescent="0.6">
      <c r="J5279" s="311">
        <v>0</v>
      </c>
      <c r="K5279" s="546">
        <v>-4.0899999999999999E-2</v>
      </c>
      <c r="L5279" s="546">
        <v>-2.9399999999999999E-2</v>
      </c>
      <c r="M5279" s="546">
        <v>-1.2200000000000001E-2</v>
      </c>
    </row>
    <row r="5280" spans="10:13" x14ac:dyDescent="0.6">
      <c r="J5280" s="311">
        <v>0</v>
      </c>
      <c r="K5280" s="546">
        <v>-4.0899999999999999E-2</v>
      </c>
      <c r="L5280" s="546">
        <v>-2.9399999999999999E-2</v>
      </c>
      <c r="M5280" s="546">
        <v>-1.2200000000000001E-2</v>
      </c>
    </row>
    <row r="5281" spans="10:13" x14ac:dyDescent="0.6">
      <c r="J5281" s="311">
        <v>0</v>
      </c>
      <c r="K5281" s="546">
        <v>-4.0899999999999999E-2</v>
      </c>
      <c r="L5281" s="546">
        <v>-2.9399999999999999E-2</v>
      </c>
      <c r="M5281" s="546">
        <v>-1.2200000000000001E-2</v>
      </c>
    </row>
    <row r="5282" spans="10:13" x14ac:dyDescent="0.6">
      <c r="J5282" s="311">
        <v>0</v>
      </c>
      <c r="K5282" s="546">
        <v>-4.0899999999999999E-2</v>
      </c>
      <c r="L5282" s="546">
        <v>-2.9399999999999999E-2</v>
      </c>
      <c r="M5282" s="546">
        <v>-1.2200000000000001E-2</v>
      </c>
    </row>
    <row r="5283" spans="10:13" x14ac:dyDescent="0.6">
      <c r="J5283" s="311">
        <v>0</v>
      </c>
      <c r="K5283" s="546">
        <v>-4.0899999999999999E-2</v>
      </c>
      <c r="L5283" s="546">
        <v>-2.9399999999999999E-2</v>
      </c>
      <c r="M5283" s="546">
        <v>-1.2200000000000001E-2</v>
      </c>
    </row>
    <row r="5284" spans="10:13" x14ac:dyDescent="0.6">
      <c r="J5284" s="311">
        <v>0</v>
      </c>
      <c r="K5284" s="546">
        <v>-4.0899999999999999E-2</v>
      </c>
      <c r="L5284" s="546">
        <v>-2.9399999999999999E-2</v>
      </c>
      <c r="M5284" s="546">
        <v>-1.2200000000000001E-2</v>
      </c>
    </row>
    <row r="5285" spans="10:13" x14ac:dyDescent="0.6">
      <c r="J5285" s="311">
        <v>0</v>
      </c>
      <c r="K5285" s="546">
        <v>-4.0899999999999999E-2</v>
      </c>
      <c r="L5285" s="546">
        <v>-2.9399999999999999E-2</v>
      </c>
      <c r="M5285" s="546">
        <v>-1.2200000000000001E-2</v>
      </c>
    </row>
    <row r="5286" spans="10:13" x14ac:dyDescent="0.6">
      <c r="J5286" s="311">
        <v>0</v>
      </c>
      <c r="K5286" s="546">
        <v>-4.0899999999999999E-2</v>
      </c>
      <c r="L5286" s="546">
        <v>-2.9399999999999999E-2</v>
      </c>
      <c r="M5286" s="546">
        <v>-1.2200000000000001E-2</v>
      </c>
    </row>
    <row r="5287" spans="10:13" x14ac:dyDescent="0.6">
      <c r="J5287" s="311">
        <v>0</v>
      </c>
      <c r="K5287" s="546">
        <v>-4.0899999999999999E-2</v>
      </c>
      <c r="L5287" s="546">
        <v>-2.9399999999999999E-2</v>
      </c>
      <c r="M5287" s="546">
        <v>-1.2200000000000001E-2</v>
      </c>
    </row>
    <row r="5288" spans="10:13" x14ac:dyDescent="0.6">
      <c r="J5288" s="311">
        <v>0</v>
      </c>
      <c r="K5288" s="546">
        <v>-4.0899999999999999E-2</v>
      </c>
      <c r="L5288" s="546">
        <v>-2.9399999999999999E-2</v>
      </c>
      <c r="M5288" s="546">
        <v>-1.2200000000000001E-2</v>
      </c>
    </row>
    <row r="5289" spans="10:13" x14ac:dyDescent="0.6">
      <c r="J5289" s="311">
        <v>0</v>
      </c>
      <c r="K5289" s="546">
        <v>-4.0899999999999999E-2</v>
      </c>
      <c r="L5289" s="546">
        <v>-2.9399999999999999E-2</v>
      </c>
      <c r="M5289" s="546">
        <v>-1.2200000000000001E-2</v>
      </c>
    </row>
    <row r="5290" spans="10:13" x14ac:dyDescent="0.6">
      <c r="J5290" s="311">
        <v>0</v>
      </c>
      <c r="K5290" s="546">
        <v>-4.0899999999999999E-2</v>
      </c>
      <c r="L5290" s="546">
        <v>-2.9399999999999999E-2</v>
      </c>
      <c r="M5290" s="546">
        <v>-1.2200000000000001E-2</v>
      </c>
    </row>
    <row r="5291" spans="10:13" x14ac:dyDescent="0.6">
      <c r="J5291" s="311">
        <v>0</v>
      </c>
      <c r="K5291" s="546">
        <v>-4.0899999999999999E-2</v>
      </c>
      <c r="L5291" s="546">
        <v>-2.9399999999999999E-2</v>
      </c>
      <c r="M5291" s="546">
        <v>-1.2200000000000001E-2</v>
      </c>
    </row>
    <row r="5292" spans="10:13" x14ac:dyDescent="0.6">
      <c r="J5292" s="311">
        <v>0</v>
      </c>
      <c r="K5292" s="546">
        <v>-4.0899999999999999E-2</v>
      </c>
      <c r="L5292" s="546">
        <v>-2.9399999999999999E-2</v>
      </c>
      <c r="M5292" s="546">
        <v>-1.2200000000000001E-2</v>
      </c>
    </row>
    <row r="5293" spans="10:13" x14ac:dyDescent="0.6">
      <c r="J5293" s="311">
        <v>0</v>
      </c>
      <c r="K5293" s="546">
        <v>-4.0899999999999999E-2</v>
      </c>
      <c r="L5293" s="546">
        <v>-2.9399999999999999E-2</v>
      </c>
      <c r="M5293" s="546">
        <v>-1.2200000000000001E-2</v>
      </c>
    </row>
    <row r="5294" spans="10:13" x14ac:dyDescent="0.6">
      <c r="J5294" s="311">
        <v>0</v>
      </c>
      <c r="K5294" s="546">
        <v>-4.0899999999999999E-2</v>
      </c>
      <c r="L5294" s="546">
        <v>-2.9399999999999999E-2</v>
      </c>
      <c r="M5294" s="546">
        <v>-1.2200000000000001E-2</v>
      </c>
    </row>
    <row r="5295" spans="10:13" x14ac:dyDescent="0.6">
      <c r="J5295" s="311">
        <v>0</v>
      </c>
      <c r="K5295" s="546">
        <v>-4.0899999999999999E-2</v>
      </c>
      <c r="L5295" s="546">
        <v>-2.9399999999999999E-2</v>
      </c>
      <c r="M5295" s="546">
        <v>-1.2200000000000001E-2</v>
      </c>
    </row>
    <row r="5296" spans="10:13" x14ac:dyDescent="0.6">
      <c r="J5296" s="311">
        <v>0</v>
      </c>
      <c r="K5296" s="546">
        <v>-4.0899999999999999E-2</v>
      </c>
      <c r="L5296" s="546">
        <v>-2.9399999999999999E-2</v>
      </c>
      <c r="M5296" s="546">
        <v>-1.2200000000000001E-2</v>
      </c>
    </row>
    <row r="5297" spans="10:13" x14ac:dyDescent="0.6">
      <c r="J5297" s="311">
        <v>0</v>
      </c>
      <c r="K5297" s="546">
        <v>-4.0899999999999999E-2</v>
      </c>
      <c r="L5297" s="546">
        <v>-2.9399999999999999E-2</v>
      </c>
      <c r="M5297" s="546">
        <v>-1.2200000000000001E-2</v>
      </c>
    </row>
    <row r="5298" spans="10:13" x14ac:dyDescent="0.6">
      <c r="J5298" s="311">
        <v>0</v>
      </c>
      <c r="K5298" s="546">
        <v>-4.0899999999999999E-2</v>
      </c>
      <c r="L5298" s="546">
        <v>-2.9399999999999999E-2</v>
      </c>
      <c r="M5298" s="546">
        <v>-1.2200000000000001E-2</v>
      </c>
    </row>
    <row r="5299" spans="10:13" x14ac:dyDescent="0.6">
      <c r="J5299" s="311">
        <v>0</v>
      </c>
      <c r="K5299" s="546">
        <v>-4.0899999999999999E-2</v>
      </c>
      <c r="L5299" s="546">
        <v>-2.9399999999999999E-2</v>
      </c>
      <c r="M5299" s="546">
        <v>-1.2200000000000001E-2</v>
      </c>
    </row>
    <row r="5300" spans="10:13" x14ac:dyDescent="0.6">
      <c r="J5300" s="311">
        <v>0</v>
      </c>
      <c r="K5300" s="546">
        <v>-4.0899999999999999E-2</v>
      </c>
      <c r="L5300" s="546">
        <v>-2.9399999999999999E-2</v>
      </c>
      <c r="M5300" s="546">
        <v>-1.2200000000000001E-2</v>
      </c>
    </row>
    <row r="5301" spans="10:13" x14ac:dyDescent="0.6">
      <c r="J5301" s="311">
        <v>0</v>
      </c>
      <c r="K5301" s="546">
        <v>-4.0899999999999999E-2</v>
      </c>
      <c r="L5301" s="546">
        <v>-2.9399999999999999E-2</v>
      </c>
      <c r="M5301" s="546">
        <v>-1.2200000000000001E-2</v>
      </c>
    </row>
    <row r="5302" spans="10:13" x14ac:dyDescent="0.6">
      <c r="J5302" s="311">
        <v>0</v>
      </c>
      <c r="K5302" s="546">
        <v>-4.0899999999999999E-2</v>
      </c>
      <c r="L5302" s="546">
        <v>-2.9399999999999999E-2</v>
      </c>
      <c r="M5302" s="546">
        <v>-1.2200000000000001E-2</v>
      </c>
    </row>
    <row r="5303" spans="10:13" x14ac:dyDescent="0.6">
      <c r="J5303" s="311">
        <v>0</v>
      </c>
      <c r="K5303" s="546">
        <v>-4.0899999999999999E-2</v>
      </c>
      <c r="L5303" s="546">
        <v>-2.9399999999999999E-2</v>
      </c>
      <c r="M5303" s="546">
        <v>-1.2200000000000001E-2</v>
      </c>
    </row>
    <row r="5304" spans="10:13" x14ac:dyDescent="0.6">
      <c r="J5304" s="311">
        <v>0</v>
      </c>
      <c r="K5304" s="546">
        <v>-4.0899999999999999E-2</v>
      </c>
      <c r="L5304" s="546">
        <v>-2.9399999999999999E-2</v>
      </c>
      <c r="M5304" s="546">
        <v>-1.2200000000000001E-2</v>
      </c>
    </row>
    <row r="5305" spans="10:13" x14ac:dyDescent="0.6">
      <c r="J5305" s="311">
        <v>0</v>
      </c>
      <c r="K5305" s="546">
        <v>-4.0899999999999999E-2</v>
      </c>
      <c r="L5305" s="546">
        <v>-2.9399999999999999E-2</v>
      </c>
      <c r="M5305" s="546">
        <v>-1.2200000000000001E-2</v>
      </c>
    </row>
    <row r="5306" spans="10:13" x14ac:dyDescent="0.6">
      <c r="J5306" s="311">
        <v>0</v>
      </c>
      <c r="K5306" s="546">
        <v>-4.0899999999999999E-2</v>
      </c>
      <c r="L5306" s="546">
        <v>-2.9399999999999999E-2</v>
      </c>
      <c r="M5306" s="546">
        <v>-1.2200000000000001E-2</v>
      </c>
    </row>
    <row r="5307" spans="10:13" x14ac:dyDescent="0.6">
      <c r="J5307" s="311">
        <v>0</v>
      </c>
      <c r="K5307" s="546">
        <v>-4.0899999999999999E-2</v>
      </c>
      <c r="L5307" s="546">
        <v>-2.9399999999999999E-2</v>
      </c>
      <c r="M5307" s="546">
        <v>-1.2200000000000001E-2</v>
      </c>
    </row>
    <row r="5308" spans="10:13" x14ac:dyDescent="0.6">
      <c r="J5308" s="311">
        <v>0</v>
      </c>
      <c r="K5308" s="546">
        <v>-4.0899999999999999E-2</v>
      </c>
      <c r="L5308" s="546">
        <v>-2.9399999999999999E-2</v>
      </c>
      <c r="M5308" s="546">
        <v>-1.2200000000000001E-2</v>
      </c>
    </row>
    <row r="5309" spans="10:13" x14ac:dyDescent="0.6">
      <c r="J5309" s="311">
        <v>0</v>
      </c>
      <c r="K5309" s="546">
        <v>-4.0899999999999999E-2</v>
      </c>
      <c r="L5309" s="546">
        <v>-2.9399999999999999E-2</v>
      </c>
      <c r="M5309" s="546">
        <v>-1.2200000000000001E-2</v>
      </c>
    </row>
    <row r="5310" spans="10:13" x14ac:dyDescent="0.6">
      <c r="J5310" s="311">
        <v>0</v>
      </c>
      <c r="K5310" s="546">
        <v>-4.0899999999999999E-2</v>
      </c>
      <c r="L5310" s="546">
        <v>-2.9399999999999999E-2</v>
      </c>
      <c r="M5310" s="546">
        <v>-1.2200000000000001E-2</v>
      </c>
    </row>
    <row r="5311" spans="10:13" x14ac:dyDescent="0.6">
      <c r="J5311" s="311">
        <v>0</v>
      </c>
      <c r="K5311" s="546">
        <v>-4.0899999999999999E-2</v>
      </c>
      <c r="L5311" s="546">
        <v>-2.9399999999999999E-2</v>
      </c>
      <c r="M5311" s="546">
        <v>-1.2200000000000001E-2</v>
      </c>
    </row>
    <row r="5312" spans="10:13" x14ac:dyDescent="0.6">
      <c r="J5312" s="311">
        <v>0</v>
      </c>
      <c r="K5312" s="546">
        <v>-4.0899999999999999E-2</v>
      </c>
      <c r="L5312" s="546">
        <v>-2.9399999999999999E-2</v>
      </c>
      <c r="M5312" s="546">
        <v>-1.2200000000000001E-2</v>
      </c>
    </row>
    <row r="5313" spans="10:13" x14ac:dyDescent="0.6">
      <c r="J5313" s="311">
        <v>0</v>
      </c>
      <c r="K5313" s="546">
        <v>-4.0899999999999999E-2</v>
      </c>
      <c r="L5313" s="546">
        <v>-2.9399999999999999E-2</v>
      </c>
      <c r="M5313" s="546">
        <v>-1.2200000000000001E-2</v>
      </c>
    </row>
    <row r="5314" spans="10:13" x14ac:dyDescent="0.6">
      <c r="J5314" s="311">
        <v>0</v>
      </c>
      <c r="K5314" s="546">
        <v>-4.0899999999999999E-2</v>
      </c>
      <c r="L5314" s="546">
        <v>-2.9399999999999999E-2</v>
      </c>
      <c r="M5314" s="546">
        <v>-1.2200000000000001E-2</v>
      </c>
    </row>
    <row r="5315" spans="10:13" x14ac:dyDescent="0.6">
      <c r="J5315" s="311">
        <v>0</v>
      </c>
      <c r="K5315" s="546">
        <v>-4.0899999999999999E-2</v>
      </c>
      <c r="L5315" s="546">
        <v>-2.9399999999999999E-2</v>
      </c>
      <c r="M5315" s="546">
        <v>-1.2200000000000001E-2</v>
      </c>
    </row>
    <row r="5316" spans="10:13" x14ac:dyDescent="0.6">
      <c r="J5316" s="311">
        <v>0</v>
      </c>
      <c r="K5316" s="546">
        <v>-4.0899999999999999E-2</v>
      </c>
      <c r="L5316" s="546">
        <v>-2.9399999999999999E-2</v>
      </c>
      <c r="M5316" s="546">
        <v>-1.2200000000000001E-2</v>
      </c>
    </row>
    <row r="5317" spans="10:13" x14ac:dyDescent="0.6">
      <c r="J5317" s="311">
        <v>0</v>
      </c>
      <c r="K5317" s="546">
        <v>-4.0899999999999999E-2</v>
      </c>
      <c r="L5317" s="546">
        <v>-2.9399999999999999E-2</v>
      </c>
      <c r="M5317" s="546">
        <v>-1.2200000000000001E-2</v>
      </c>
    </row>
    <row r="5318" spans="10:13" x14ac:dyDescent="0.6">
      <c r="J5318" s="311">
        <v>0</v>
      </c>
      <c r="K5318" s="546">
        <v>-4.0899999999999999E-2</v>
      </c>
      <c r="L5318" s="546">
        <v>-2.9399999999999999E-2</v>
      </c>
      <c r="M5318" s="546">
        <v>-1.2200000000000001E-2</v>
      </c>
    </row>
    <row r="5319" spans="10:13" x14ac:dyDescent="0.6">
      <c r="J5319" s="311">
        <v>0</v>
      </c>
      <c r="K5319" s="546">
        <v>-4.0899999999999999E-2</v>
      </c>
      <c r="L5319" s="546">
        <v>-2.9399999999999999E-2</v>
      </c>
      <c r="M5319" s="546">
        <v>-1.2200000000000001E-2</v>
      </c>
    </row>
    <row r="5320" spans="10:13" x14ac:dyDescent="0.6">
      <c r="J5320" s="311">
        <v>0</v>
      </c>
      <c r="K5320" s="546">
        <v>-4.0899999999999999E-2</v>
      </c>
      <c r="L5320" s="546">
        <v>-2.9399999999999999E-2</v>
      </c>
      <c r="M5320" s="546">
        <v>-1.2200000000000001E-2</v>
      </c>
    </row>
    <row r="5321" spans="10:13" x14ac:dyDescent="0.6">
      <c r="J5321" s="311">
        <v>0</v>
      </c>
      <c r="K5321" s="546">
        <v>-4.0899999999999999E-2</v>
      </c>
      <c r="L5321" s="546">
        <v>-2.9399999999999999E-2</v>
      </c>
      <c r="M5321" s="546">
        <v>-1.2200000000000001E-2</v>
      </c>
    </row>
    <row r="5322" spans="10:13" x14ac:dyDescent="0.6">
      <c r="J5322" s="311">
        <v>0</v>
      </c>
      <c r="K5322" s="546">
        <v>-4.0899999999999999E-2</v>
      </c>
      <c r="L5322" s="546">
        <v>-2.9399999999999999E-2</v>
      </c>
      <c r="M5322" s="546">
        <v>-1.2200000000000001E-2</v>
      </c>
    </row>
    <row r="5323" spans="10:13" x14ac:dyDescent="0.6">
      <c r="J5323" s="311">
        <v>0</v>
      </c>
      <c r="K5323" s="546">
        <v>-4.0899999999999999E-2</v>
      </c>
      <c r="L5323" s="546">
        <v>-2.9399999999999999E-2</v>
      </c>
      <c r="M5323" s="546">
        <v>-1.2200000000000001E-2</v>
      </c>
    </row>
    <row r="5324" spans="10:13" x14ac:dyDescent="0.6">
      <c r="J5324" s="311">
        <v>0</v>
      </c>
      <c r="K5324" s="546">
        <v>-4.0899999999999999E-2</v>
      </c>
      <c r="L5324" s="546">
        <v>-2.9399999999999999E-2</v>
      </c>
      <c r="M5324" s="546">
        <v>-1.2200000000000001E-2</v>
      </c>
    </row>
    <row r="5325" spans="10:13" x14ac:dyDescent="0.6">
      <c r="J5325" s="311">
        <v>0</v>
      </c>
      <c r="K5325" s="546">
        <v>-4.0899999999999999E-2</v>
      </c>
      <c r="L5325" s="546">
        <v>-2.9399999999999999E-2</v>
      </c>
      <c r="M5325" s="546">
        <v>-1.2200000000000001E-2</v>
      </c>
    </row>
    <row r="5326" spans="10:13" x14ac:dyDescent="0.6">
      <c r="J5326" s="311">
        <v>0</v>
      </c>
      <c r="K5326" s="546">
        <v>-4.0899999999999999E-2</v>
      </c>
      <c r="L5326" s="546">
        <v>-2.9399999999999999E-2</v>
      </c>
      <c r="M5326" s="546">
        <v>-1.2200000000000001E-2</v>
      </c>
    </row>
    <row r="5327" spans="10:13" x14ac:dyDescent="0.6">
      <c r="J5327" s="311">
        <v>0</v>
      </c>
      <c r="K5327" s="546">
        <v>-4.0899999999999999E-2</v>
      </c>
      <c r="L5327" s="546">
        <v>-2.9399999999999999E-2</v>
      </c>
      <c r="M5327" s="546">
        <v>-1.2200000000000001E-2</v>
      </c>
    </row>
    <row r="5328" spans="10:13" x14ac:dyDescent="0.6">
      <c r="J5328" s="311">
        <v>0</v>
      </c>
      <c r="K5328" s="546">
        <v>-4.0899999999999999E-2</v>
      </c>
      <c r="L5328" s="546">
        <v>-2.9399999999999999E-2</v>
      </c>
      <c r="M5328" s="546">
        <v>-1.2200000000000001E-2</v>
      </c>
    </row>
    <row r="5329" spans="10:13" x14ac:dyDescent="0.6">
      <c r="J5329" s="311">
        <v>0</v>
      </c>
      <c r="K5329" s="546">
        <v>-4.0899999999999999E-2</v>
      </c>
      <c r="L5329" s="546">
        <v>-2.9399999999999999E-2</v>
      </c>
      <c r="M5329" s="546">
        <v>-1.2200000000000001E-2</v>
      </c>
    </row>
    <row r="5330" spans="10:13" x14ac:dyDescent="0.6">
      <c r="J5330" s="311">
        <v>0</v>
      </c>
      <c r="K5330" s="546">
        <v>-4.0899999999999999E-2</v>
      </c>
      <c r="L5330" s="546">
        <v>-2.9399999999999999E-2</v>
      </c>
      <c r="M5330" s="546">
        <v>-1.2200000000000001E-2</v>
      </c>
    </row>
    <row r="5331" spans="10:13" x14ac:dyDescent="0.6">
      <c r="J5331" s="311">
        <v>0</v>
      </c>
      <c r="K5331" s="546">
        <v>-4.0899999999999999E-2</v>
      </c>
      <c r="L5331" s="546">
        <v>-2.9399999999999999E-2</v>
      </c>
      <c r="M5331" s="546">
        <v>-1.2200000000000001E-2</v>
      </c>
    </row>
    <row r="5332" spans="10:13" x14ac:dyDescent="0.6">
      <c r="J5332" s="311">
        <v>0</v>
      </c>
      <c r="K5332" s="546">
        <v>-4.0899999999999999E-2</v>
      </c>
      <c r="L5332" s="546">
        <v>-2.9399999999999999E-2</v>
      </c>
      <c r="M5332" s="546">
        <v>-1.2200000000000001E-2</v>
      </c>
    </row>
    <row r="5333" spans="10:13" x14ac:dyDescent="0.6">
      <c r="J5333" s="311">
        <v>0</v>
      </c>
      <c r="K5333" s="546">
        <v>-4.0899999999999999E-2</v>
      </c>
      <c r="L5333" s="546">
        <v>-2.9399999999999999E-2</v>
      </c>
      <c r="M5333" s="546">
        <v>-1.2200000000000001E-2</v>
      </c>
    </row>
    <row r="5334" spans="10:13" x14ac:dyDescent="0.6">
      <c r="J5334" s="311">
        <v>0</v>
      </c>
      <c r="K5334" s="546">
        <v>-4.0899999999999999E-2</v>
      </c>
      <c r="L5334" s="546">
        <v>-2.9399999999999999E-2</v>
      </c>
      <c r="M5334" s="546">
        <v>-1.2200000000000001E-2</v>
      </c>
    </row>
    <row r="5335" spans="10:13" x14ac:dyDescent="0.6">
      <c r="J5335" s="311">
        <v>0</v>
      </c>
      <c r="K5335" s="546">
        <v>-4.0899999999999999E-2</v>
      </c>
      <c r="L5335" s="546">
        <v>-2.9399999999999999E-2</v>
      </c>
      <c r="M5335" s="546">
        <v>-1.2200000000000001E-2</v>
      </c>
    </row>
    <row r="5336" spans="10:13" x14ac:dyDescent="0.6">
      <c r="J5336" s="311">
        <v>0</v>
      </c>
      <c r="K5336" s="546">
        <v>-4.0899999999999999E-2</v>
      </c>
      <c r="L5336" s="546">
        <v>-2.9399999999999999E-2</v>
      </c>
      <c r="M5336" s="546">
        <v>-1.2200000000000001E-2</v>
      </c>
    </row>
    <row r="5337" spans="10:13" x14ac:dyDescent="0.6">
      <c r="J5337" s="311">
        <v>0</v>
      </c>
      <c r="K5337" s="546">
        <v>-4.0899999999999999E-2</v>
      </c>
      <c r="L5337" s="546">
        <v>-2.9399999999999999E-2</v>
      </c>
      <c r="M5337" s="546">
        <v>-1.2200000000000001E-2</v>
      </c>
    </row>
    <row r="5338" spans="10:13" x14ac:dyDescent="0.6">
      <c r="J5338" s="311">
        <v>0</v>
      </c>
      <c r="K5338" s="546">
        <v>-4.0899999999999999E-2</v>
      </c>
      <c r="L5338" s="546">
        <v>-2.9399999999999999E-2</v>
      </c>
      <c r="M5338" s="546">
        <v>-1.2200000000000001E-2</v>
      </c>
    </row>
    <row r="5339" spans="10:13" x14ac:dyDescent="0.6">
      <c r="J5339" s="311">
        <v>0</v>
      </c>
      <c r="K5339" s="546">
        <v>-4.0899999999999999E-2</v>
      </c>
      <c r="L5339" s="546">
        <v>-2.9399999999999999E-2</v>
      </c>
      <c r="M5339" s="546">
        <v>-1.2200000000000001E-2</v>
      </c>
    </row>
    <row r="5340" spans="10:13" x14ac:dyDescent="0.6">
      <c r="J5340" s="311">
        <v>0</v>
      </c>
      <c r="K5340" s="546">
        <v>-4.0899999999999999E-2</v>
      </c>
      <c r="L5340" s="546">
        <v>-2.9399999999999999E-2</v>
      </c>
      <c r="M5340" s="546">
        <v>-1.2200000000000001E-2</v>
      </c>
    </row>
    <row r="5341" spans="10:13" x14ac:dyDescent="0.6">
      <c r="J5341" s="311">
        <v>0</v>
      </c>
      <c r="K5341" s="546">
        <v>-4.0899999999999999E-2</v>
      </c>
      <c r="L5341" s="546">
        <v>-2.9399999999999999E-2</v>
      </c>
      <c r="M5341" s="546">
        <v>-1.2200000000000001E-2</v>
      </c>
    </row>
    <row r="5342" spans="10:13" x14ac:dyDescent="0.6">
      <c r="J5342" s="311">
        <v>0</v>
      </c>
      <c r="K5342" s="546">
        <v>-4.0899999999999999E-2</v>
      </c>
      <c r="L5342" s="546">
        <v>-2.9399999999999999E-2</v>
      </c>
      <c r="M5342" s="546">
        <v>-1.2200000000000001E-2</v>
      </c>
    </row>
    <row r="5343" spans="10:13" x14ac:dyDescent="0.6">
      <c r="J5343" s="311">
        <v>0</v>
      </c>
      <c r="K5343" s="546">
        <v>-4.0899999999999999E-2</v>
      </c>
      <c r="L5343" s="546">
        <v>-2.9399999999999999E-2</v>
      </c>
      <c r="M5343" s="546">
        <v>-1.2200000000000001E-2</v>
      </c>
    </row>
    <row r="5344" spans="10:13" x14ac:dyDescent="0.6">
      <c r="J5344" s="311">
        <v>0</v>
      </c>
      <c r="K5344" s="546">
        <v>-4.0899999999999999E-2</v>
      </c>
      <c r="L5344" s="546">
        <v>-2.9399999999999999E-2</v>
      </c>
      <c r="M5344" s="546">
        <v>-1.2200000000000001E-2</v>
      </c>
    </row>
    <row r="5345" spans="10:13" x14ac:dyDescent="0.6">
      <c r="J5345" s="311">
        <v>0</v>
      </c>
      <c r="K5345" s="546">
        <v>-4.0899999999999999E-2</v>
      </c>
      <c r="L5345" s="546">
        <v>-2.9399999999999999E-2</v>
      </c>
      <c r="M5345" s="546">
        <v>-1.2200000000000001E-2</v>
      </c>
    </row>
    <row r="5346" spans="10:13" x14ac:dyDescent="0.6">
      <c r="J5346" s="311">
        <v>0</v>
      </c>
      <c r="K5346" s="546">
        <v>-4.0899999999999999E-2</v>
      </c>
      <c r="L5346" s="546">
        <v>-2.9399999999999999E-2</v>
      </c>
      <c r="M5346" s="546">
        <v>-1.2200000000000001E-2</v>
      </c>
    </row>
    <row r="5347" spans="10:13" x14ac:dyDescent="0.6">
      <c r="J5347" s="311">
        <v>0</v>
      </c>
      <c r="K5347" s="546">
        <v>-4.0899999999999999E-2</v>
      </c>
      <c r="L5347" s="546">
        <v>-2.9399999999999999E-2</v>
      </c>
      <c r="M5347" s="546">
        <v>-1.2200000000000001E-2</v>
      </c>
    </row>
    <row r="5348" spans="10:13" x14ac:dyDescent="0.6">
      <c r="J5348" s="311">
        <v>0</v>
      </c>
      <c r="K5348" s="546">
        <v>-4.0899999999999999E-2</v>
      </c>
      <c r="L5348" s="546">
        <v>-2.9399999999999999E-2</v>
      </c>
      <c r="M5348" s="546">
        <v>-1.2200000000000001E-2</v>
      </c>
    </row>
    <row r="5349" spans="10:13" x14ac:dyDescent="0.6">
      <c r="J5349" s="311">
        <v>0</v>
      </c>
      <c r="K5349" s="546">
        <v>-4.0899999999999999E-2</v>
      </c>
      <c r="L5349" s="546">
        <v>-2.9399999999999999E-2</v>
      </c>
      <c r="M5349" s="546">
        <v>-1.2200000000000001E-2</v>
      </c>
    </row>
    <row r="5350" spans="10:13" x14ac:dyDescent="0.6">
      <c r="J5350" s="311">
        <v>0</v>
      </c>
      <c r="K5350" s="546">
        <v>-4.0899999999999999E-2</v>
      </c>
      <c r="L5350" s="546">
        <v>-2.9399999999999999E-2</v>
      </c>
      <c r="M5350" s="546">
        <v>-1.2200000000000001E-2</v>
      </c>
    </row>
    <row r="5351" spans="10:13" x14ac:dyDescent="0.6">
      <c r="J5351" s="311">
        <v>0</v>
      </c>
      <c r="K5351" s="546">
        <v>-4.0899999999999999E-2</v>
      </c>
      <c r="L5351" s="546">
        <v>-2.9399999999999999E-2</v>
      </c>
      <c r="M5351" s="546">
        <v>-1.2200000000000001E-2</v>
      </c>
    </row>
    <row r="5352" spans="10:13" x14ac:dyDescent="0.6">
      <c r="J5352" s="311">
        <v>0</v>
      </c>
      <c r="K5352" s="546">
        <v>-4.0899999999999999E-2</v>
      </c>
      <c r="L5352" s="546">
        <v>-2.9399999999999999E-2</v>
      </c>
      <c r="M5352" s="546">
        <v>-1.2200000000000001E-2</v>
      </c>
    </row>
    <row r="5353" spans="10:13" x14ac:dyDescent="0.6">
      <c r="J5353" s="311">
        <v>0</v>
      </c>
      <c r="K5353" s="546">
        <v>-4.0899999999999999E-2</v>
      </c>
      <c r="L5353" s="546">
        <v>-2.9399999999999999E-2</v>
      </c>
      <c r="M5353" s="546">
        <v>-1.2200000000000001E-2</v>
      </c>
    </row>
    <row r="5354" spans="10:13" x14ac:dyDescent="0.6">
      <c r="J5354" s="311">
        <v>0</v>
      </c>
      <c r="K5354" s="546">
        <v>-4.0899999999999999E-2</v>
      </c>
      <c r="L5354" s="546">
        <v>-2.9399999999999999E-2</v>
      </c>
      <c r="M5354" s="546">
        <v>-1.2200000000000001E-2</v>
      </c>
    </row>
    <row r="5355" spans="10:13" x14ac:dyDescent="0.6">
      <c r="J5355" s="311">
        <v>0</v>
      </c>
      <c r="K5355" s="546">
        <v>-4.0899999999999999E-2</v>
      </c>
      <c r="L5355" s="546">
        <v>-2.9399999999999999E-2</v>
      </c>
      <c r="M5355" s="546">
        <v>-1.2200000000000001E-2</v>
      </c>
    </row>
    <row r="5356" spans="10:13" x14ac:dyDescent="0.6">
      <c r="J5356" s="311">
        <v>0</v>
      </c>
      <c r="K5356" s="546">
        <v>-4.0899999999999999E-2</v>
      </c>
      <c r="L5356" s="546">
        <v>-2.9399999999999999E-2</v>
      </c>
      <c r="M5356" s="546">
        <v>-1.2200000000000001E-2</v>
      </c>
    </row>
    <row r="5357" spans="10:13" x14ac:dyDescent="0.6">
      <c r="J5357" s="311">
        <v>0</v>
      </c>
      <c r="K5357" s="546">
        <v>-4.0899999999999999E-2</v>
      </c>
      <c r="L5357" s="546">
        <v>-2.9399999999999999E-2</v>
      </c>
      <c r="M5357" s="546">
        <v>-1.2200000000000001E-2</v>
      </c>
    </row>
    <row r="5358" spans="10:13" x14ac:dyDescent="0.6">
      <c r="J5358" s="311">
        <v>0</v>
      </c>
      <c r="K5358" s="546">
        <v>-4.0899999999999999E-2</v>
      </c>
      <c r="L5358" s="546">
        <v>-2.9399999999999999E-2</v>
      </c>
      <c r="M5358" s="546">
        <v>-1.2200000000000001E-2</v>
      </c>
    </row>
    <row r="5359" spans="10:13" x14ac:dyDescent="0.6">
      <c r="J5359" s="311">
        <v>0</v>
      </c>
      <c r="K5359" s="546">
        <v>-4.0899999999999999E-2</v>
      </c>
      <c r="L5359" s="546">
        <v>-2.9399999999999999E-2</v>
      </c>
      <c r="M5359" s="546">
        <v>-1.2200000000000001E-2</v>
      </c>
    </row>
    <row r="5360" spans="10:13" x14ac:dyDescent="0.6">
      <c r="J5360" s="311">
        <v>0</v>
      </c>
      <c r="K5360" s="546">
        <v>-4.0899999999999999E-2</v>
      </c>
      <c r="L5360" s="546">
        <v>-2.9399999999999999E-2</v>
      </c>
      <c r="M5360" s="546">
        <v>-1.2200000000000001E-2</v>
      </c>
    </row>
    <row r="5361" spans="10:13" x14ac:dyDescent="0.6">
      <c r="J5361" s="311">
        <v>0</v>
      </c>
      <c r="K5361" s="546">
        <v>-4.0899999999999999E-2</v>
      </c>
      <c r="L5361" s="546">
        <v>-2.9399999999999999E-2</v>
      </c>
      <c r="M5361" s="546">
        <v>-1.2200000000000001E-2</v>
      </c>
    </row>
    <row r="5362" spans="10:13" x14ac:dyDescent="0.6">
      <c r="J5362" s="311">
        <v>0</v>
      </c>
      <c r="K5362" s="546">
        <v>-4.0899999999999999E-2</v>
      </c>
      <c r="L5362" s="546">
        <v>-2.9399999999999999E-2</v>
      </c>
      <c r="M5362" s="546">
        <v>-1.2200000000000001E-2</v>
      </c>
    </row>
    <row r="5363" spans="10:13" x14ac:dyDescent="0.6">
      <c r="J5363" s="311">
        <v>0</v>
      </c>
      <c r="K5363" s="546">
        <v>-4.0899999999999999E-2</v>
      </c>
      <c r="L5363" s="546">
        <v>-2.9399999999999999E-2</v>
      </c>
      <c r="M5363" s="546">
        <v>-1.2200000000000001E-2</v>
      </c>
    </row>
    <row r="5364" spans="10:13" x14ac:dyDescent="0.6">
      <c r="J5364" s="311">
        <v>0</v>
      </c>
      <c r="K5364" s="546">
        <v>-4.0899999999999999E-2</v>
      </c>
      <c r="L5364" s="546">
        <v>-2.9399999999999999E-2</v>
      </c>
      <c r="M5364" s="546">
        <v>-1.2200000000000001E-2</v>
      </c>
    </row>
    <row r="5365" spans="10:13" x14ac:dyDescent="0.6">
      <c r="J5365" s="311">
        <v>0</v>
      </c>
      <c r="K5365" s="546">
        <v>-4.0899999999999999E-2</v>
      </c>
      <c r="L5365" s="546">
        <v>-2.9399999999999999E-2</v>
      </c>
      <c r="M5365" s="546">
        <v>-1.2200000000000001E-2</v>
      </c>
    </row>
    <row r="5366" spans="10:13" x14ac:dyDescent="0.6">
      <c r="J5366" s="311">
        <v>0</v>
      </c>
      <c r="K5366" s="546">
        <v>-4.0899999999999999E-2</v>
      </c>
      <c r="L5366" s="546">
        <v>-2.9399999999999999E-2</v>
      </c>
      <c r="M5366" s="546">
        <v>-1.2200000000000001E-2</v>
      </c>
    </row>
    <row r="5367" spans="10:13" x14ac:dyDescent="0.6">
      <c r="J5367" s="311">
        <v>0</v>
      </c>
      <c r="K5367" s="546">
        <v>-4.0899999999999999E-2</v>
      </c>
      <c r="L5367" s="546">
        <v>-2.9399999999999999E-2</v>
      </c>
      <c r="M5367" s="546">
        <v>-1.2200000000000001E-2</v>
      </c>
    </row>
    <row r="5368" spans="10:13" x14ac:dyDescent="0.6">
      <c r="J5368" s="311">
        <v>0</v>
      </c>
      <c r="K5368" s="546">
        <v>-4.0899999999999999E-2</v>
      </c>
      <c r="L5368" s="546">
        <v>-2.9399999999999999E-2</v>
      </c>
      <c r="M5368" s="546">
        <v>-1.2200000000000001E-2</v>
      </c>
    </row>
    <row r="5369" spans="10:13" x14ac:dyDescent="0.6">
      <c r="J5369" s="311">
        <v>0</v>
      </c>
      <c r="K5369" s="546">
        <v>-4.0899999999999999E-2</v>
      </c>
      <c r="L5369" s="546">
        <v>-2.9399999999999999E-2</v>
      </c>
      <c r="M5369" s="546">
        <v>-1.2200000000000001E-2</v>
      </c>
    </row>
    <row r="5370" spans="10:13" x14ac:dyDescent="0.6">
      <c r="J5370" s="311">
        <v>0</v>
      </c>
      <c r="K5370" s="546">
        <v>-4.0899999999999999E-2</v>
      </c>
      <c r="L5370" s="546">
        <v>-2.9399999999999999E-2</v>
      </c>
      <c r="M5370" s="546">
        <v>-1.2200000000000001E-2</v>
      </c>
    </row>
    <row r="5371" spans="10:13" x14ac:dyDescent="0.6">
      <c r="J5371" s="311">
        <v>0</v>
      </c>
      <c r="K5371" s="546">
        <v>-4.0899999999999999E-2</v>
      </c>
      <c r="L5371" s="546">
        <v>-2.9399999999999999E-2</v>
      </c>
      <c r="M5371" s="546">
        <v>-1.2200000000000001E-2</v>
      </c>
    </row>
    <row r="5372" spans="10:13" x14ac:dyDescent="0.6">
      <c r="J5372" s="311">
        <v>0</v>
      </c>
      <c r="K5372" s="546">
        <v>-4.0899999999999999E-2</v>
      </c>
      <c r="L5372" s="546">
        <v>-2.9399999999999999E-2</v>
      </c>
      <c r="M5372" s="546">
        <v>-1.2200000000000001E-2</v>
      </c>
    </row>
    <row r="5373" spans="10:13" x14ac:dyDescent="0.6">
      <c r="J5373" s="311">
        <v>0</v>
      </c>
      <c r="K5373" s="546">
        <v>-4.0899999999999999E-2</v>
      </c>
      <c r="L5373" s="546">
        <v>-2.9399999999999999E-2</v>
      </c>
      <c r="M5373" s="546">
        <v>-1.2200000000000001E-2</v>
      </c>
    </row>
    <row r="5374" spans="10:13" x14ac:dyDescent="0.6">
      <c r="J5374" s="311">
        <v>0</v>
      </c>
      <c r="K5374" s="546">
        <v>-4.0899999999999999E-2</v>
      </c>
      <c r="L5374" s="546">
        <v>-2.9399999999999999E-2</v>
      </c>
      <c r="M5374" s="546">
        <v>-1.2200000000000001E-2</v>
      </c>
    </row>
    <row r="5375" spans="10:13" x14ac:dyDescent="0.6">
      <c r="J5375" s="311">
        <v>0</v>
      </c>
      <c r="K5375" s="546">
        <v>-4.0899999999999999E-2</v>
      </c>
      <c r="L5375" s="546">
        <v>-2.9399999999999999E-2</v>
      </c>
      <c r="M5375" s="546">
        <v>-1.2200000000000001E-2</v>
      </c>
    </row>
    <row r="5376" spans="10:13" x14ac:dyDescent="0.6">
      <c r="J5376" s="311">
        <v>0</v>
      </c>
      <c r="K5376" s="546">
        <v>-4.0899999999999999E-2</v>
      </c>
      <c r="L5376" s="546">
        <v>-2.9399999999999999E-2</v>
      </c>
      <c r="M5376" s="546">
        <v>-1.2200000000000001E-2</v>
      </c>
    </row>
    <row r="5377" spans="10:13" x14ac:dyDescent="0.6">
      <c r="J5377" s="311">
        <v>0</v>
      </c>
      <c r="K5377" s="546">
        <v>-4.0899999999999999E-2</v>
      </c>
      <c r="L5377" s="546">
        <v>-2.9399999999999999E-2</v>
      </c>
      <c r="M5377" s="546">
        <v>-1.2200000000000001E-2</v>
      </c>
    </row>
    <row r="5378" spans="10:13" x14ac:dyDescent="0.6">
      <c r="J5378" s="311">
        <v>0</v>
      </c>
      <c r="K5378" s="546">
        <v>-4.0899999999999999E-2</v>
      </c>
      <c r="L5378" s="546">
        <v>-2.9399999999999999E-2</v>
      </c>
      <c r="M5378" s="546">
        <v>-1.2200000000000001E-2</v>
      </c>
    </row>
    <row r="5379" spans="10:13" x14ac:dyDescent="0.6">
      <c r="J5379" s="311">
        <v>0</v>
      </c>
      <c r="K5379" s="546">
        <v>-4.0899999999999999E-2</v>
      </c>
      <c r="L5379" s="546">
        <v>-2.9399999999999999E-2</v>
      </c>
      <c r="M5379" s="546">
        <v>-1.2200000000000001E-2</v>
      </c>
    </row>
    <row r="5380" spans="10:13" x14ac:dyDescent="0.6">
      <c r="J5380" s="311">
        <v>0</v>
      </c>
      <c r="K5380" s="546">
        <v>-4.0899999999999999E-2</v>
      </c>
      <c r="L5380" s="546">
        <v>-2.9399999999999999E-2</v>
      </c>
      <c r="M5380" s="546">
        <v>-1.2200000000000001E-2</v>
      </c>
    </row>
    <row r="5381" spans="10:13" x14ac:dyDescent="0.6">
      <c r="J5381" s="311">
        <v>0</v>
      </c>
      <c r="K5381" s="546">
        <v>-4.0899999999999999E-2</v>
      </c>
      <c r="L5381" s="546">
        <v>-2.9399999999999999E-2</v>
      </c>
      <c r="M5381" s="546">
        <v>-1.2200000000000001E-2</v>
      </c>
    </row>
    <row r="5382" spans="10:13" x14ac:dyDescent="0.6">
      <c r="J5382" s="311">
        <v>0</v>
      </c>
      <c r="K5382" s="546">
        <v>-4.0899999999999999E-2</v>
      </c>
      <c r="L5382" s="546">
        <v>-2.9399999999999999E-2</v>
      </c>
      <c r="M5382" s="546">
        <v>-1.2200000000000001E-2</v>
      </c>
    </row>
    <row r="5383" spans="10:13" x14ac:dyDescent="0.6">
      <c r="J5383" s="311">
        <v>0</v>
      </c>
      <c r="K5383" s="546">
        <v>-4.0899999999999999E-2</v>
      </c>
      <c r="L5383" s="546">
        <v>-2.9399999999999999E-2</v>
      </c>
      <c r="M5383" s="546">
        <v>-1.2200000000000001E-2</v>
      </c>
    </row>
    <row r="5384" spans="10:13" x14ac:dyDescent="0.6">
      <c r="J5384" s="311">
        <v>0</v>
      </c>
      <c r="K5384" s="546">
        <v>-4.0899999999999999E-2</v>
      </c>
      <c r="L5384" s="546">
        <v>-2.9399999999999999E-2</v>
      </c>
      <c r="M5384" s="546">
        <v>-1.2200000000000001E-2</v>
      </c>
    </row>
    <row r="5385" spans="10:13" x14ac:dyDescent="0.6">
      <c r="J5385" s="311">
        <v>0</v>
      </c>
      <c r="K5385" s="546">
        <v>-4.0899999999999999E-2</v>
      </c>
      <c r="L5385" s="546">
        <v>-2.9399999999999999E-2</v>
      </c>
      <c r="M5385" s="546">
        <v>-1.2200000000000001E-2</v>
      </c>
    </row>
    <row r="5386" spans="10:13" x14ac:dyDescent="0.6">
      <c r="J5386" s="311">
        <v>0</v>
      </c>
      <c r="K5386" s="546">
        <v>-4.0899999999999999E-2</v>
      </c>
      <c r="L5386" s="546">
        <v>-2.9399999999999999E-2</v>
      </c>
      <c r="M5386" s="546">
        <v>-1.2200000000000001E-2</v>
      </c>
    </row>
    <row r="5387" spans="10:13" x14ac:dyDescent="0.6">
      <c r="J5387" s="311">
        <v>0</v>
      </c>
      <c r="K5387" s="546">
        <v>-4.0899999999999999E-2</v>
      </c>
      <c r="L5387" s="546">
        <v>-2.9399999999999999E-2</v>
      </c>
      <c r="M5387" s="546">
        <v>-1.2200000000000001E-2</v>
      </c>
    </row>
    <row r="5388" spans="10:13" x14ac:dyDescent="0.6">
      <c r="J5388" s="311">
        <v>0</v>
      </c>
      <c r="K5388" s="546">
        <v>-4.0899999999999999E-2</v>
      </c>
      <c r="L5388" s="546">
        <v>-2.9399999999999999E-2</v>
      </c>
      <c r="M5388" s="546">
        <v>-1.2200000000000001E-2</v>
      </c>
    </row>
    <row r="5389" spans="10:13" x14ac:dyDescent="0.6">
      <c r="J5389" s="311">
        <v>0</v>
      </c>
      <c r="K5389" s="546">
        <v>-4.0899999999999999E-2</v>
      </c>
      <c r="L5389" s="546">
        <v>-2.9399999999999999E-2</v>
      </c>
      <c r="M5389" s="546">
        <v>-1.2200000000000001E-2</v>
      </c>
    </row>
    <row r="5390" spans="10:13" x14ac:dyDescent="0.6">
      <c r="J5390" s="311">
        <v>0</v>
      </c>
      <c r="K5390" s="546">
        <v>-4.0899999999999999E-2</v>
      </c>
      <c r="L5390" s="546">
        <v>-2.9399999999999999E-2</v>
      </c>
      <c r="M5390" s="546">
        <v>-1.2200000000000001E-2</v>
      </c>
    </row>
    <row r="5391" spans="10:13" x14ac:dyDescent="0.6">
      <c r="J5391" s="311">
        <v>0</v>
      </c>
      <c r="K5391" s="546">
        <v>-4.0899999999999999E-2</v>
      </c>
      <c r="L5391" s="546">
        <v>-2.9399999999999999E-2</v>
      </c>
      <c r="M5391" s="546">
        <v>-1.2200000000000001E-2</v>
      </c>
    </row>
    <row r="5392" spans="10:13" x14ac:dyDescent="0.6">
      <c r="J5392" s="311">
        <v>0</v>
      </c>
      <c r="K5392" s="546">
        <v>-4.0899999999999999E-2</v>
      </c>
      <c r="L5392" s="546">
        <v>-2.9399999999999999E-2</v>
      </c>
      <c r="M5392" s="546">
        <v>-1.2200000000000001E-2</v>
      </c>
    </row>
    <row r="5393" spans="10:13" x14ac:dyDescent="0.6">
      <c r="J5393" s="311">
        <v>0</v>
      </c>
      <c r="K5393" s="546">
        <v>-4.0899999999999999E-2</v>
      </c>
      <c r="L5393" s="546">
        <v>-2.9399999999999999E-2</v>
      </c>
      <c r="M5393" s="546">
        <v>-1.2200000000000001E-2</v>
      </c>
    </row>
    <row r="5394" spans="10:13" x14ac:dyDescent="0.6">
      <c r="J5394" s="311">
        <v>0</v>
      </c>
      <c r="K5394" s="546">
        <v>-4.0899999999999999E-2</v>
      </c>
      <c r="L5394" s="546">
        <v>-2.9399999999999999E-2</v>
      </c>
      <c r="M5394" s="546">
        <v>-1.2200000000000001E-2</v>
      </c>
    </row>
    <row r="5395" spans="10:13" x14ac:dyDescent="0.6">
      <c r="J5395" s="311">
        <v>0</v>
      </c>
      <c r="K5395" s="546">
        <v>-4.0899999999999999E-2</v>
      </c>
      <c r="L5395" s="546">
        <v>-2.9399999999999999E-2</v>
      </c>
      <c r="M5395" s="546">
        <v>-1.2200000000000001E-2</v>
      </c>
    </row>
    <row r="5396" spans="10:13" x14ac:dyDescent="0.6">
      <c r="J5396" s="311">
        <v>0</v>
      </c>
      <c r="K5396" s="546">
        <v>-4.0899999999999999E-2</v>
      </c>
      <c r="L5396" s="546">
        <v>-2.9399999999999999E-2</v>
      </c>
      <c r="M5396" s="546">
        <v>-1.2200000000000001E-2</v>
      </c>
    </row>
    <row r="5397" spans="10:13" x14ac:dyDescent="0.6">
      <c r="J5397" s="311">
        <v>0</v>
      </c>
      <c r="K5397" s="546">
        <v>-4.0899999999999999E-2</v>
      </c>
      <c r="L5397" s="546">
        <v>-2.9399999999999999E-2</v>
      </c>
      <c r="M5397" s="546">
        <v>-1.2200000000000001E-2</v>
      </c>
    </row>
    <row r="5398" spans="10:13" x14ac:dyDescent="0.6">
      <c r="J5398" s="311">
        <v>0</v>
      </c>
      <c r="K5398" s="546">
        <v>-4.0899999999999999E-2</v>
      </c>
      <c r="L5398" s="546">
        <v>-2.9399999999999999E-2</v>
      </c>
      <c r="M5398" s="546">
        <v>-1.2200000000000001E-2</v>
      </c>
    </row>
    <row r="5399" spans="10:13" x14ac:dyDescent="0.6">
      <c r="J5399" s="311">
        <v>0</v>
      </c>
      <c r="K5399" s="546">
        <v>-4.0899999999999999E-2</v>
      </c>
      <c r="L5399" s="546">
        <v>-2.9399999999999999E-2</v>
      </c>
      <c r="M5399" s="546">
        <v>-1.2200000000000001E-2</v>
      </c>
    </row>
    <row r="5400" spans="10:13" x14ac:dyDescent="0.6">
      <c r="J5400" s="311">
        <v>0</v>
      </c>
      <c r="K5400" s="546">
        <v>-4.0899999999999999E-2</v>
      </c>
      <c r="L5400" s="546">
        <v>-2.9399999999999999E-2</v>
      </c>
      <c r="M5400" s="546">
        <v>-1.2200000000000001E-2</v>
      </c>
    </row>
    <row r="5401" spans="10:13" x14ac:dyDescent="0.6">
      <c r="J5401" s="311">
        <v>0</v>
      </c>
      <c r="K5401" s="546">
        <v>-4.0899999999999999E-2</v>
      </c>
      <c r="L5401" s="546">
        <v>-2.9399999999999999E-2</v>
      </c>
      <c r="M5401" s="546">
        <v>-1.2200000000000001E-2</v>
      </c>
    </row>
    <row r="5402" spans="10:13" x14ac:dyDescent="0.6">
      <c r="J5402" s="311">
        <v>0</v>
      </c>
      <c r="K5402" s="546">
        <v>-4.0899999999999999E-2</v>
      </c>
      <c r="L5402" s="546">
        <v>-2.9399999999999999E-2</v>
      </c>
      <c r="M5402" s="546">
        <v>-1.2200000000000001E-2</v>
      </c>
    </row>
    <row r="5403" spans="10:13" x14ac:dyDescent="0.6">
      <c r="J5403" s="311">
        <v>0</v>
      </c>
      <c r="K5403" s="546">
        <v>-4.0899999999999999E-2</v>
      </c>
      <c r="L5403" s="546">
        <v>-2.9399999999999999E-2</v>
      </c>
      <c r="M5403" s="546">
        <v>-1.2200000000000001E-2</v>
      </c>
    </row>
    <row r="5404" spans="10:13" x14ac:dyDescent="0.6">
      <c r="J5404" s="311">
        <v>0</v>
      </c>
      <c r="K5404" s="546">
        <v>-4.0899999999999999E-2</v>
      </c>
      <c r="L5404" s="546">
        <v>-2.9399999999999999E-2</v>
      </c>
      <c r="M5404" s="546">
        <v>-1.2200000000000001E-2</v>
      </c>
    </row>
    <row r="5405" spans="10:13" x14ac:dyDescent="0.6">
      <c r="J5405" s="311">
        <v>0</v>
      </c>
      <c r="K5405" s="546">
        <v>-4.0899999999999999E-2</v>
      </c>
      <c r="L5405" s="546">
        <v>-2.9399999999999999E-2</v>
      </c>
      <c r="M5405" s="546">
        <v>-1.2200000000000001E-2</v>
      </c>
    </row>
    <row r="5406" spans="10:13" x14ac:dyDescent="0.6">
      <c r="J5406" s="311">
        <v>0</v>
      </c>
      <c r="K5406" s="546">
        <v>-4.0899999999999999E-2</v>
      </c>
      <c r="L5406" s="546">
        <v>-2.9399999999999999E-2</v>
      </c>
      <c r="M5406" s="546">
        <v>-1.2200000000000001E-2</v>
      </c>
    </row>
    <row r="5407" spans="10:13" x14ac:dyDescent="0.6">
      <c r="J5407" s="311">
        <v>0</v>
      </c>
      <c r="K5407" s="546">
        <v>-4.0899999999999999E-2</v>
      </c>
      <c r="L5407" s="546">
        <v>-2.9399999999999999E-2</v>
      </c>
      <c r="M5407" s="546">
        <v>-1.2200000000000001E-2</v>
      </c>
    </row>
    <row r="5408" spans="10:13" x14ac:dyDescent="0.6">
      <c r="J5408" s="311">
        <v>0</v>
      </c>
      <c r="K5408" s="546">
        <v>-4.0899999999999999E-2</v>
      </c>
      <c r="L5408" s="546">
        <v>-2.9399999999999999E-2</v>
      </c>
      <c r="M5408" s="546">
        <v>-1.2200000000000001E-2</v>
      </c>
    </row>
    <row r="5409" spans="10:13" x14ac:dyDescent="0.6">
      <c r="J5409" s="311">
        <v>0</v>
      </c>
      <c r="K5409" s="546">
        <v>-4.0899999999999999E-2</v>
      </c>
      <c r="L5409" s="546">
        <v>-2.9399999999999999E-2</v>
      </c>
      <c r="M5409" s="546">
        <v>-1.2200000000000001E-2</v>
      </c>
    </row>
    <row r="5410" spans="10:13" x14ac:dyDescent="0.6">
      <c r="J5410" s="311">
        <v>0</v>
      </c>
      <c r="K5410" s="546">
        <v>-4.0899999999999999E-2</v>
      </c>
      <c r="L5410" s="546">
        <v>-2.9399999999999999E-2</v>
      </c>
      <c r="M5410" s="546">
        <v>-1.2200000000000001E-2</v>
      </c>
    </row>
    <row r="5411" spans="10:13" x14ac:dyDescent="0.6">
      <c r="J5411" s="311">
        <v>0</v>
      </c>
      <c r="K5411" s="546">
        <v>-4.0899999999999999E-2</v>
      </c>
      <c r="L5411" s="546">
        <v>-2.9399999999999999E-2</v>
      </c>
      <c r="M5411" s="546">
        <v>-1.2200000000000001E-2</v>
      </c>
    </row>
    <row r="5412" spans="10:13" x14ac:dyDescent="0.6">
      <c r="J5412" s="311">
        <v>0</v>
      </c>
      <c r="K5412" s="546">
        <v>-4.0899999999999999E-2</v>
      </c>
      <c r="L5412" s="546">
        <v>-2.9399999999999999E-2</v>
      </c>
      <c r="M5412" s="546">
        <v>-1.2200000000000001E-2</v>
      </c>
    </row>
    <row r="5413" spans="10:13" x14ac:dyDescent="0.6">
      <c r="J5413" s="311">
        <v>0</v>
      </c>
      <c r="K5413" s="546">
        <v>-4.0899999999999999E-2</v>
      </c>
      <c r="L5413" s="546">
        <v>-2.9399999999999999E-2</v>
      </c>
      <c r="M5413" s="546">
        <v>-1.2200000000000001E-2</v>
      </c>
    </row>
    <row r="5414" spans="10:13" x14ac:dyDescent="0.6">
      <c r="J5414" s="311">
        <v>0</v>
      </c>
      <c r="K5414" s="546">
        <v>-4.0899999999999999E-2</v>
      </c>
      <c r="L5414" s="546">
        <v>-2.9399999999999999E-2</v>
      </c>
      <c r="M5414" s="546">
        <v>-1.2200000000000001E-2</v>
      </c>
    </row>
    <row r="5415" spans="10:13" x14ac:dyDescent="0.6">
      <c r="J5415" s="311">
        <v>0</v>
      </c>
      <c r="K5415" s="546">
        <v>-4.0899999999999999E-2</v>
      </c>
      <c r="L5415" s="546">
        <v>-2.9399999999999999E-2</v>
      </c>
      <c r="M5415" s="546">
        <v>-1.2200000000000001E-2</v>
      </c>
    </row>
    <row r="5416" spans="10:13" x14ac:dyDescent="0.6">
      <c r="J5416" s="311">
        <v>0</v>
      </c>
      <c r="K5416" s="546">
        <v>-4.0899999999999999E-2</v>
      </c>
      <c r="L5416" s="546">
        <v>-2.9399999999999999E-2</v>
      </c>
      <c r="M5416" s="546">
        <v>-1.2200000000000001E-2</v>
      </c>
    </row>
    <row r="5417" spans="10:13" x14ac:dyDescent="0.6">
      <c r="J5417" s="311">
        <v>0</v>
      </c>
      <c r="K5417" s="546">
        <v>-4.0899999999999999E-2</v>
      </c>
      <c r="L5417" s="546">
        <v>-2.9399999999999999E-2</v>
      </c>
      <c r="M5417" s="546">
        <v>-1.2200000000000001E-2</v>
      </c>
    </row>
    <row r="5418" spans="10:13" x14ac:dyDescent="0.6">
      <c r="J5418" s="311">
        <v>0</v>
      </c>
      <c r="K5418" s="546">
        <v>-4.0899999999999999E-2</v>
      </c>
      <c r="L5418" s="546">
        <v>-2.9399999999999999E-2</v>
      </c>
      <c r="M5418" s="546">
        <v>-1.2200000000000001E-2</v>
      </c>
    </row>
    <row r="5419" spans="10:13" x14ac:dyDescent="0.6">
      <c r="J5419" s="311">
        <v>0</v>
      </c>
      <c r="K5419" s="546">
        <v>-4.0899999999999999E-2</v>
      </c>
      <c r="L5419" s="546">
        <v>-2.9399999999999999E-2</v>
      </c>
      <c r="M5419" s="546">
        <v>-1.2200000000000001E-2</v>
      </c>
    </row>
    <row r="5420" spans="10:13" x14ac:dyDescent="0.6">
      <c r="J5420" s="311">
        <v>0</v>
      </c>
      <c r="K5420" s="546">
        <v>-4.0899999999999999E-2</v>
      </c>
      <c r="L5420" s="546">
        <v>-2.9399999999999999E-2</v>
      </c>
      <c r="M5420" s="546">
        <v>-1.2200000000000001E-2</v>
      </c>
    </row>
    <row r="5421" spans="10:13" x14ac:dyDescent="0.6">
      <c r="J5421" s="311">
        <v>0</v>
      </c>
      <c r="K5421" s="546">
        <v>-4.0899999999999999E-2</v>
      </c>
      <c r="L5421" s="546">
        <v>-2.9399999999999999E-2</v>
      </c>
      <c r="M5421" s="546">
        <v>-1.2200000000000001E-2</v>
      </c>
    </row>
    <row r="5422" spans="10:13" x14ac:dyDescent="0.6">
      <c r="J5422" s="311">
        <v>0</v>
      </c>
      <c r="K5422" s="546">
        <v>-4.0899999999999999E-2</v>
      </c>
      <c r="L5422" s="546">
        <v>-2.9399999999999999E-2</v>
      </c>
      <c r="M5422" s="546">
        <v>-1.2200000000000001E-2</v>
      </c>
    </row>
    <row r="5423" spans="10:13" x14ac:dyDescent="0.6">
      <c r="J5423" s="311">
        <v>0</v>
      </c>
      <c r="K5423" s="546">
        <v>-4.0899999999999999E-2</v>
      </c>
      <c r="L5423" s="546">
        <v>-2.9399999999999999E-2</v>
      </c>
      <c r="M5423" s="546">
        <v>-1.2200000000000001E-2</v>
      </c>
    </row>
    <row r="5424" spans="10:13" x14ac:dyDescent="0.6">
      <c r="J5424" s="311">
        <v>0</v>
      </c>
      <c r="K5424" s="546">
        <v>-4.0899999999999999E-2</v>
      </c>
      <c r="L5424" s="546">
        <v>-2.9399999999999999E-2</v>
      </c>
      <c r="M5424" s="546">
        <v>-1.2200000000000001E-2</v>
      </c>
    </row>
    <row r="5425" spans="10:13" x14ac:dyDescent="0.6">
      <c r="J5425" s="311">
        <v>0</v>
      </c>
      <c r="K5425" s="546">
        <v>-4.0899999999999999E-2</v>
      </c>
      <c r="L5425" s="546">
        <v>-2.9399999999999999E-2</v>
      </c>
      <c r="M5425" s="546">
        <v>-1.2200000000000001E-2</v>
      </c>
    </row>
    <row r="5426" spans="10:13" x14ac:dyDescent="0.6">
      <c r="J5426" s="311">
        <v>0</v>
      </c>
      <c r="K5426" s="546">
        <v>-4.0899999999999999E-2</v>
      </c>
      <c r="L5426" s="546">
        <v>-2.9399999999999999E-2</v>
      </c>
      <c r="M5426" s="546">
        <v>-1.2200000000000001E-2</v>
      </c>
    </row>
    <row r="5427" spans="10:13" x14ac:dyDescent="0.6">
      <c r="J5427" s="311">
        <v>0</v>
      </c>
      <c r="K5427" s="546">
        <v>-4.0899999999999999E-2</v>
      </c>
      <c r="L5427" s="546">
        <v>-2.9399999999999999E-2</v>
      </c>
      <c r="M5427" s="546">
        <v>-1.2200000000000001E-2</v>
      </c>
    </row>
    <row r="5428" spans="10:13" x14ac:dyDescent="0.6">
      <c r="J5428" s="311">
        <v>0</v>
      </c>
      <c r="K5428" s="546">
        <v>-4.0899999999999999E-2</v>
      </c>
      <c r="L5428" s="546">
        <v>-2.9399999999999999E-2</v>
      </c>
      <c r="M5428" s="546">
        <v>-1.2200000000000001E-2</v>
      </c>
    </row>
    <row r="5429" spans="10:13" x14ac:dyDescent="0.6">
      <c r="J5429" s="311">
        <v>0</v>
      </c>
      <c r="K5429" s="546">
        <v>-4.0899999999999999E-2</v>
      </c>
      <c r="L5429" s="546">
        <v>-2.9399999999999999E-2</v>
      </c>
      <c r="M5429" s="546">
        <v>-1.2200000000000001E-2</v>
      </c>
    </row>
    <row r="5430" spans="10:13" x14ac:dyDescent="0.6">
      <c r="J5430" s="311">
        <v>0</v>
      </c>
      <c r="K5430" s="546">
        <v>-4.0899999999999999E-2</v>
      </c>
      <c r="L5430" s="546">
        <v>-2.9399999999999999E-2</v>
      </c>
      <c r="M5430" s="546">
        <v>-1.2200000000000001E-2</v>
      </c>
    </row>
    <row r="5431" spans="10:13" x14ac:dyDescent="0.6">
      <c r="J5431" s="311">
        <v>0</v>
      </c>
      <c r="K5431" s="546">
        <v>-4.0899999999999999E-2</v>
      </c>
      <c r="L5431" s="546">
        <v>-2.9399999999999999E-2</v>
      </c>
      <c r="M5431" s="546">
        <v>-1.2200000000000001E-2</v>
      </c>
    </row>
    <row r="5432" spans="10:13" x14ac:dyDescent="0.6">
      <c r="J5432" s="311">
        <v>0</v>
      </c>
      <c r="K5432" s="546">
        <v>-4.0899999999999999E-2</v>
      </c>
      <c r="L5432" s="546">
        <v>-2.9399999999999999E-2</v>
      </c>
      <c r="M5432" s="546">
        <v>-1.2200000000000001E-2</v>
      </c>
    </row>
    <row r="5433" spans="10:13" x14ac:dyDescent="0.6">
      <c r="J5433" s="311">
        <v>0</v>
      </c>
      <c r="K5433" s="546">
        <v>-4.0899999999999999E-2</v>
      </c>
      <c r="L5433" s="546">
        <v>-2.9399999999999999E-2</v>
      </c>
      <c r="M5433" s="546">
        <v>-1.2200000000000001E-2</v>
      </c>
    </row>
    <row r="5434" spans="10:13" x14ac:dyDescent="0.6">
      <c r="J5434" s="311">
        <v>0</v>
      </c>
      <c r="K5434" s="546">
        <v>-4.0899999999999999E-2</v>
      </c>
      <c r="L5434" s="546">
        <v>-2.9399999999999999E-2</v>
      </c>
      <c r="M5434" s="546">
        <v>-1.2200000000000001E-2</v>
      </c>
    </row>
    <row r="5435" spans="10:13" x14ac:dyDescent="0.6">
      <c r="J5435" s="311">
        <v>0</v>
      </c>
      <c r="K5435" s="546">
        <v>-4.0899999999999999E-2</v>
      </c>
      <c r="L5435" s="546">
        <v>-2.9399999999999999E-2</v>
      </c>
      <c r="M5435" s="546">
        <v>-1.2200000000000001E-2</v>
      </c>
    </row>
    <row r="5436" spans="10:13" x14ac:dyDescent="0.6">
      <c r="J5436" s="311">
        <v>0</v>
      </c>
      <c r="K5436" s="546">
        <v>-4.0899999999999999E-2</v>
      </c>
      <c r="L5436" s="546">
        <v>-2.9399999999999999E-2</v>
      </c>
      <c r="M5436" s="546">
        <v>-1.2200000000000001E-2</v>
      </c>
    </row>
    <row r="5437" spans="10:13" x14ac:dyDescent="0.6">
      <c r="J5437" s="311">
        <v>0</v>
      </c>
      <c r="K5437" s="546">
        <v>-4.0899999999999999E-2</v>
      </c>
      <c r="L5437" s="546">
        <v>-2.9399999999999999E-2</v>
      </c>
      <c r="M5437" s="546">
        <v>-1.2200000000000001E-2</v>
      </c>
    </row>
    <row r="5438" spans="10:13" x14ac:dyDescent="0.6">
      <c r="J5438" s="311">
        <v>0</v>
      </c>
      <c r="K5438" s="546">
        <v>-4.0899999999999999E-2</v>
      </c>
      <c r="L5438" s="546">
        <v>-2.9399999999999999E-2</v>
      </c>
      <c r="M5438" s="546">
        <v>-1.2200000000000001E-2</v>
      </c>
    </row>
    <row r="5439" spans="10:13" x14ac:dyDescent="0.6">
      <c r="J5439" s="311">
        <v>0</v>
      </c>
      <c r="K5439" s="546">
        <v>-4.0899999999999999E-2</v>
      </c>
      <c r="L5439" s="546">
        <v>-2.9399999999999999E-2</v>
      </c>
      <c r="M5439" s="546">
        <v>-1.2200000000000001E-2</v>
      </c>
    </row>
    <row r="5440" spans="10:13" x14ac:dyDescent="0.6">
      <c r="J5440" s="311">
        <v>0</v>
      </c>
      <c r="K5440" s="546">
        <v>-4.0899999999999999E-2</v>
      </c>
      <c r="L5440" s="546">
        <v>-2.9399999999999999E-2</v>
      </c>
      <c r="M5440" s="546">
        <v>-1.2200000000000001E-2</v>
      </c>
    </row>
    <row r="5441" spans="10:13" x14ac:dyDescent="0.6">
      <c r="J5441" s="311">
        <v>0</v>
      </c>
      <c r="K5441" s="546">
        <v>-4.0899999999999999E-2</v>
      </c>
      <c r="L5441" s="546">
        <v>-2.9399999999999999E-2</v>
      </c>
      <c r="M5441" s="546">
        <v>-1.2200000000000001E-2</v>
      </c>
    </row>
    <row r="5442" spans="10:13" x14ac:dyDescent="0.6">
      <c r="J5442" s="311">
        <v>0</v>
      </c>
      <c r="K5442" s="546">
        <v>-4.0899999999999999E-2</v>
      </c>
      <c r="L5442" s="546">
        <v>-2.9399999999999999E-2</v>
      </c>
      <c r="M5442" s="546">
        <v>-1.2200000000000001E-2</v>
      </c>
    </row>
    <row r="5443" spans="10:13" x14ac:dyDescent="0.6">
      <c r="J5443" s="311">
        <v>0</v>
      </c>
      <c r="K5443" s="546">
        <v>-4.0899999999999999E-2</v>
      </c>
      <c r="L5443" s="546">
        <v>-2.9399999999999999E-2</v>
      </c>
      <c r="M5443" s="546">
        <v>-1.2200000000000001E-2</v>
      </c>
    </row>
    <row r="5444" spans="10:13" x14ac:dyDescent="0.6">
      <c r="J5444" s="311">
        <v>0</v>
      </c>
      <c r="K5444" s="546">
        <v>-4.0899999999999999E-2</v>
      </c>
      <c r="L5444" s="546">
        <v>-2.9399999999999999E-2</v>
      </c>
      <c r="M5444" s="546">
        <v>-1.2200000000000001E-2</v>
      </c>
    </row>
    <row r="5445" spans="10:13" x14ac:dyDescent="0.6">
      <c r="J5445" s="311">
        <v>0</v>
      </c>
      <c r="K5445" s="546">
        <v>-4.0899999999999999E-2</v>
      </c>
      <c r="L5445" s="546">
        <v>-2.9399999999999999E-2</v>
      </c>
      <c r="M5445" s="546">
        <v>-1.2200000000000001E-2</v>
      </c>
    </row>
    <row r="5446" spans="10:13" x14ac:dyDescent="0.6">
      <c r="J5446" s="311">
        <v>0</v>
      </c>
      <c r="K5446" s="546">
        <v>-4.0899999999999999E-2</v>
      </c>
      <c r="L5446" s="546">
        <v>-2.9399999999999999E-2</v>
      </c>
      <c r="M5446" s="546">
        <v>-1.2200000000000001E-2</v>
      </c>
    </row>
    <row r="5447" spans="10:13" x14ac:dyDescent="0.6">
      <c r="J5447" s="311">
        <v>0</v>
      </c>
      <c r="K5447" s="546">
        <v>-4.0899999999999999E-2</v>
      </c>
      <c r="L5447" s="546">
        <v>-2.9399999999999999E-2</v>
      </c>
      <c r="M5447" s="546">
        <v>-1.2200000000000001E-2</v>
      </c>
    </row>
    <row r="5448" spans="10:13" x14ac:dyDescent="0.6">
      <c r="J5448" s="311">
        <v>0</v>
      </c>
      <c r="K5448" s="546">
        <v>-4.0899999999999999E-2</v>
      </c>
      <c r="L5448" s="546">
        <v>-2.9399999999999999E-2</v>
      </c>
      <c r="M5448" s="546">
        <v>-1.2200000000000001E-2</v>
      </c>
    </row>
    <row r="5449" spans="10:13" x14ac:dyDescent="0.6">
      <c r="J5449" s="311">
        <v>0</v>
      </c>
      <c r="K5449" s="546">
        <v>-4.0899999999999999E-2</v>
      </c>
      <c r="L5449" s="546">
        <v>-2.9399999999999999E-2</v>
      </c>
      <c r="M5449" s="546">
        <v>-1.2200000000000001E-2</v>
      </c>
    </row>
    <row r="5450" spans="10:13" x14ac:dyDescent="0.6">
      <c r="J5450" s="311">
        <v>0</v>
      </c>
      <c r="K5450" s="546">
        <v>-4.0899999999999999E-2</v>
      </c>
      <c r="L5450" s="546">
        <v>-2.9399999999999999E-2</v>
      </c>
      <c r="M5450" s="546">
        <v>-1.2200000000000001E-2</v>
      </c>
    </row>
    <row r="5451" spans="10:13" x14ac:dyDescent="0.6">
      <c r="J5451" s="311">
        <v>0</v>
      </c>
      <c r="K5451" s="546">
        <v>-4.0899999999999999E-2</v>
      </c>
      <c r="L5451" s="546">
        <v>-2.9399999999999999E-2</v>
      </c>
      <c r="M5451" s="546">
        <v>-1.2200000000000001E-2</v>
      </c>
    </row>
    <row r="5452" spans="10:13" x14ac:dyDescent="0.6">
      <c r="J5452" s="311">
        <v>0</v>
      </c>
      <c r="K5452" s="546">
        <v>-4.0899999999999999E-2</v>
      </c>
      <c r="L5452" s="546">
        <v>-2.9399999999999999E-2</v>
      </c>
      <c r="M5452" s="546">
        <v>-1.2200000000000001E-2</v>
      </c>
    </row>
    <row r="5453" spans="10:13" x14ac:dyDescent="0.6">
      <c r="J5453" s="311">
        <v>0</v>
      </c>
      <c r="K5453" s="546">
        <v>-4.0899999999999999E-2</v>
      </c>
      <c r="L5453" s="546">
        <v>-2.9399999999999999E-2</v>
      </c>
      <c r="M5453" s="546">
        <v>-1.2200000000000001E-2</v>
      </c>
    </row>
    <row r="5454" spans="10:13" x14ac:dyDescent="0.6">
      <c r="J5454" s="311">
        <v>0</v>
      </c>
      <c r="K5454" s="546">
        <v>-4.0899999999999999E-2</v>
      </c>
      <c r="L5454" s="546">
        <v>-2.9399999999999999E-2</v>
      </c>
      <c r="M5454" s="546">
        <v>-1.2200000000000001E-2</v>
      </c>
    </row>
    <row r="5455" spans="10:13" x14ac:dyDescent="0.6">
      <c r="J5455" s="311">
        <v>0</v>
      </c>
      <c r="K5455" s="546">
        <v>-4.0899999999999999E-2</v>
      </c>
      <c r="L5455" s="546">
        <v>-2.9399999999999999E-2</v>
      </c>
      <c r="M5455" s="546">
        <v>-1.2200000000000001E-2</v>
      </c>
    </row>
    <row r="5456" spans="10:13" x14ac:dyDescent="0.6">
      <c r="J5456" s="311">
        <v>0</v>
      </c>
      <c r="K5456" s="546">
        <v>-4.0899999999999999E-2</v>
      </c>
      <c r="L5456" s="546">
        <v>-2.9399999999999999E-2</v>
      </c>
      <c r="M5456" s="546">
        <v>-1.2200000000000001E-2</v>
      </c>
    </row>
    <row r="5457" spans="10:13" x14ac:dyDescent="0.6">
      <c r="J5457" s="311">
        <v>0</v>
      </c>
      <c r="K5457" s="546">
        <v>-4.0899999999999999E-2</v>
      </c>
      <c r="L5457" s="546">
        <v>-2.9399999999999999E-2</v>
      </c>
      <c r="M5457" s="546">
        <v>-1.2200000000000001E-2</v>
      </c>
    </row>
    <row r="5458" spans="10:13" x14ac:dyDescent="0.6">
      <c r="J5458" s="311">
        <v>0</v>
      </c>
      <c r="K5458" s="546">
        <v>-4.0899999999999999E-2</v>
      </c>
      <c r="L5458" s="546">
        <v>-2.9399999999999999E-2</v>
      </c>
      <c r="M5458" s="546">
        <v>-1.2200000000000001E-2</v>
      </c>
    </row>
    <row r="5459" spans="10:13" x14ac:dyDescent="0.6">
      <c r="J5459" s="311">
        <v>0</v>
      </c>
      <c r="K5459" s="546">
        <v>-4.0899999999999999E-2</v>
      </c>
      <c r="L5459" s="546">
        <v>-2.9399999999999999E-2</v>
      </c>
      <c r="M5459" s="546">
        <v>-1.2200000000000001E-2</v>
      </c>
    </row>
    <row r="5460" spans="10:13" x14ac:dyDescent="0.6">
      <c r="J5460" s="311">
        <v>0</v>
      </c>
      <c r="K5460" s="546">
        <v>-4.0899999999999999E-2</v>
      </c>
      <c r="L5460" s="546">
        <v>-2.9399999999999999E-2</v>
      </c>
      <c r="M5460" s="546">
        <v>-1.2200000000000001E-2</v>
      </c>
    </row>
    <row r="5461" spans="10:13" x14ac:dyDescent="0.6">
      <c r="J5461" s="311">
        <v>0</v>
      </c>
      <c r="K5461" s="546">
        <v>-4.0899999999999999E-2</v>
      </c>
      <c r="L5461" s="546">
        <v>-2.9399999999999999E-2</v>
      </c>
      <c r="M5461" s="546">
        <v>-1.2200000000000001E-2</v>
      </c>
    </row>
    <row r="5462" spans="10:13" x14ac:dyDescent="0.6">
      <c r="J5462" s="311">
        <v>0</v>
      </c>
      <c r="K5462" s="546">
        <v>-4.0899999999999999E-2</v>
      </c>
      <c r="L5462" s="546">
        <v>-2.9399999999999999E-2</v>
      </c>
      <c r="M5462" s="546">
        <v>-1.2200000000000001E-2</v>
      </c>
    </row>
    <row r="5463" spans="10:13" x14ac:dyDescent="0.6">
      <c r="J5463" s="311">
        <v>0</v>
      </c>
      <c r="K5463" s="546">
        <v>-4.0899999999999999E-2</v>
      </c>
      <c r="L5463" s="546">
        <v>-2.9399999999999999E-2</v>
      </c>
      <c r="M5463" s="546">
        <v>-1.2200000000000001E-2</v>
      </c>
    </row>
    <row r="5464" spans="10:13" x14ac:dyDescent="0.6">
      <c r="J5464" s="311">
        <v>0</v>
      </c>
      <c r="K5464" s="546">
        <v>-4.0899999999999999E-2</v>
      </c>
      <c r="L5464" s="546">
        <v>-2.9399999999999999E-2</v>
      </c>
      <c r="M5464" s="546">
        <v>-1.2200000000000001E-2</v>
      </c>
    </row>
    <row r="5465" spans="10:13" x14ac:dyDescent="0.6">
      <c r="J5465" s="311">
        <v>0</v>
      </c>
      <c r="K5465" s="546">
        <v>-4.0899999999999999E-2</v>
      </c>
      <c r="L5465" s="546">
        <v>-2.9399999999999999E-2</v>
      </c>
      <c r="M5465" s="546">
        <v>-1.2200000000000001E-2</v>
      </c>
    </row>
    <row r="5466" spans="10:13" x14ac:dyDescent="0.6">
      <c r="J5466" s="311">
        <v>0</v>
      </c>
      <c r="K5466" s="546">
        <v>-4.0899999999999999E-2</v>
      </c>
      <c r="L5466" s="546">
        <v>-2.9399999999999999E-2</v>
      </c>
      <c r="M5466" s="546">
        <v>-1.2200000000000001E-2</v>
      </c>
    </row>
    <row r="5467" spans="10:13" x14ac:dyDescent="0.6">
      <c r="J5467" s="311">
        <v>0</v>
      </c>
      <c r="K5467" s="546">
        <v>-4.0899999999999999E-2</v>
      </c>
      <c r="L5467" s="546">
        <v>-2.9399999999999999E-2</v>
      </c>
      <c r="M5467" s="546">
        <v>-1.2200000000000001E-2</v>
      </c>
    </row>
    <row r="5468" spans="10:13" x14ac:dyDescent="0.6">
      <c r="J5468" s="311">
        <v>0</v>
      </c>
      <c r="K5468" s="546">
        <v>-4.0899999999999999E-2</v>
      </c>
      <c r="L5468" s="546">
        <v>-2.9399999999999999E-2</v>
      </c>
      <c r="M5468" s="546">
        <v>-1.2200000000000001E-2</v>
      </c>
    </row>
    <row r="5469" spans="10:13" x14ac:dyDescent="0.6">
      <c r="J5469" s="311">
        <v>0</v>
      </c>
      <c r="K5469" s="546">
        <v>-4.0899999999999999E-2</v>
      </c>
      <c r="L5469" s="546">
        <v>-2.9399999999999999E-2</v>
      </c>
      <c r="M5469" s="546">
        <v>-1.2200000000000001E-2</v>
      </c>
    </row>
    <row r="5470" spans="10:13" x14ac:dyDescent="0.6">
      <c r="J5470" s="311">
        <v>0</v>
      </c>
      <c r="K5470" s="546">
        <v>-4.0899999999999999E-2</v>
      </c>
      <c r="L5470" s="546">
        <v>-2.9399999999999999E-2</v>
      </c>
      <c r="M5470" s="546">
        <v>-1.2200000000000001E-2</v>
      </c>
    </row>
    <row r="5471" spans="10:13" x14ac:dyDescent="0.6">
      <c r="J5471" s="311">
        <v>0</v>
      </c>
      <c r="K5471" s="546">
        <v>-4.0899999999999999E-2</v>
      </c>
      <c r="L5471" s="546">
        <v>-2.9399999999999999E-2</v>
      </c>
      <c r="M5471" s="546">
        <v>-1.2200000000000001E-2</v>
      </c>
    </row>
    <row r="5472" spans="10:13" x14ac:dyDescent="0.6">
      <c r="J5472" s="311">
        <v>0</v>
      </c>
      <c r="K5472" s="546">
        <v>-4.0899999999999999E-2</v>
      </c>
      <c r="L5472" s="546">
        <v>-2.9399999999999999E-2</v>
      </c>
      <c r="M5472" s="546">
        <v>-1.2200000000000001E-2</v>
      </c>
    </row>
    <row r="5473" spans="10:13" x14ac:dyDescent="0.6">
      <c r="J5473" s="311">
        <v>0</v>
      </c>
      <c r="K5473" s="546">
        <v>-4.0899999999999999E-2</v>
      </c>
      <c r="L5473" s="546">
        <v>-2.9399999999999999E-2</v>
      </c>
      <c r="M5473" s="546">
        <v>-1.2200000000000001E-2</v>
      </c>
    </row>
    <row r="5474" spans="10:13" x14ac:dyDescent="0.6">
      <c r="J5474" s="311">
        <v>0</v>
      </c>
      <c r="K5474" s="546">
        <v>-4.0899999999999999E-2</v>
      </c>
      <c r="L5474" s="546">
        <v>-2.9399999999999999E-2</v>
      </c>
      <c r="M5474" s="546">
        <v>-1.2200000000000001E-2</v>
      </c>
    </row>
    <row r="5475" spans="10:13" x14ac:dyDescent="0.6">
      <c r="J5475" s="311">
        <v>0</v>
      </c>
      <c r="K5475" s="546">
        <v>-4.0899999999999999E-2</v>
      </c>
      <c r="L5475" s="546">
        <v>-2.9399999999999999E-2</v>
      </c>
      <c r="M5475" s="546">
        <v>-1.2200000000000001E-2</v>
      </c>
    </row>
    <row r="5476" spans="10:13" x14ac:dyDescent="0.6">
      <c r="J5476" s="311">
        <v>0</v>
      </c>
      <c r="K5476" s="546">
        <v>-4.0899999999999999E-2</v>
      </c>
      <c r="L5476" s="546">
        <v>-2.9399999999999999E-2</v>
      </c>
      <c r="M5476" s="546">
        <v>-1.2200000000000001E-2</v>
      </c>
    </row>
    <row r="5477" spans="10:13" x14ac:dyDescent="0.6">
      <c r="J5477" s="311">
        <v>0</v>
      </c>
      <c r="K5477" s="546">
        <v>-4.0899999999999999E-2</v>
      </c>
      <c r="L5477" s="546">
        <v>-2.9399999999999999E-2</v>
      </c>
      <c r="M5477" s="546">
        <v>-1.2200000000000001E-2</v>
      </c>
    </row>
    <row r="5478" spans="10:13" x14ac:dyDescent="0.6">
      <c r="J5478" s="311">
        <v>0</v>
      </c>
      <c r="K5478" s="546">
        <v>-4.0899999999999999E-2</v>
      </c>
      <c r="L5478" s="546">
        <v>-2.9399999999999999E-2</v>
      </c>
      <c r="M5478" s="546">
        <v>-1.2200000000000001E-2</v>
      </c>
    </row>
    <row r="5479" spans="10:13" x14ac:dyDescent="0.6">
      <c r="J5479" s="311">
        <v>0</v>
      </c>
      <c r="K5479" s="546">
        <v>-4.0899999999999999E-2</v>
      </c>
      <c r="L5479" s="546">
        <v>-2.9399999999999999E-2</v>
      </c>
      <c r="M5479" s="546">
        <v>-1.2200000000000001E-2</v>
      </c>
    </row>
    <row r="5480" spans="10:13" x14ac:dyDescent="0.6">
      <c r="J5480" s="311">
        <v>0</v>
      </c>
      <c r="K5480" s="546">
        <v>-4.0899999999999999E-2</v>
      </c>
      <c r="L5480" s="546">
        <v>-2.9399999999999999E-2</v>
      </c>
      <c r="M5480" s="546">
        <v>-1.2200000000000001E-2</v>
      </c>
    </row>
    <row r="5481" spans="10:13" x14ac:dyDescent="0.6">
      <c r="J5481" s="311">
        <v>0</v>
      </c>
      <c r="K5481" s="546">
        <v>-4.0899999999999999E-2</v>
      </c>
      <c r="L5481" s="546">
        <v>-2.9399999999999999E-2</v>
      </c>
      <c r="M5481" s="546">
        <v>-1.2200000000000001E-2</v>
      </c>
    </row>
    <row r="5482" spans="10:13" x14ac:dyDescent="0.6">
      <c r="J5482" s="311">
        <v>0</v>
      </c>
      <c r="K5482" s="546">
        <v>-4.0899999999999999E-2</v>
      </c>
      <c r="L5482" s="546">
        <v>-2.9399999999999999E-2</v>
      </c>
      <c r="M5482" s="546">
        <v>-1.2200000000000001E-2</v>
      </c>
    </row>
    <row r="5483" spans="10:13" x14ac:dyDescent="0.6">
      <c r="J5483" s="311">
        <v>0</v>
      </c>
      <c r="K5483" s="546">
        <v>-4.0899999999999999E-2</v>
      </c>
      <c r="L5483" s="546">
        <v>-2.9399999999999999E-2</v>
      </c>
      <c r="M5483" s="546">
        <v>-1.2200000000000001E-2</v>
      </c>
    </row>
    <row r="5484" spans="10:13" x14ac:dyDescent="0.6">
      <c r="J5484" s="311">
        <v>0</v>
      </c>
      <c r="K5484" s="546">
        <v>-4.0899999999999999E-2</v>
      </c>
      <c r="L5484" s="546">
        <v>-2.9399999999999999E-2</v>
      </c>
      <c r="M5484" s="546">
        <v>-1.2200000000000001E-2</v>
      </c>
    </row>
    <row r="5485" spans="10:13" x14ac:dyDescent="0.6">
      <c r="J5485" s="311">
        <v>0</v>
      </c>
      <c r="K5485" s="546">
        <v>-4.0899999999999999E-2</v>
      </c>
      <c r="L5485" s="546">
        <v>-2.9399999999999999E-2</v>
      </c>
      <c r="M5485" s="546">
        <v>-1.2200000000000001E-2</v>
      </c>
    </row>
    <row r="5486" spans="10:13" x14ac:dyDescent="0.6">
      <c r="J5486" s="311">
        <v>0</v>
      </c>
      <c r="K5486" s="546">
        <v>-4.0899999999999999E-2</v>
      </c>
      <c r="L5486" s="546">
        <v>-2.9399999999999999E-2</v>
      </c>
      <c r="M5486" s="546">
        <v>-1.2200000000000001E-2</v>
      </c>
    </row>
    <row r="5487" spans="10:13" x14ac:dyDescent="0.6">
      <c r="J5487" s="311">
        <v>0</v>
      </c>
      <c r="K5487" s="546">
        <v>-4.0899999999999999E-2</v>
      </c>
      <c r="L5487" s="546">
        <v>-2.9399999999999999E-2</v>
      </c>
      <c r="M5487" s="546">
        <v>-1.2200000000000001E-2</v>
      </c>
    </row>
    <row r="5488" spans="10:13" x14ac:dyDescent="0.6">
      <c r="J5488" s="311">
        <v>0</v>
      </c>
      <c r="K5488" s="546">
        <v>-4.0899999999999999E-2</v>
      </c>
      <c r="L5488" s="546">
        <v>-2.9399999999999999E-2</v>
      </c>
      <c r="M5488" s="546">
        <v>-1.2200000000000001E-2</v>
      </c>
    </row>
    <row r="5489" spans="10:13" x14ac:dyDescent="0.6">
      <c r="J5489" s="311">
        <v>0</v>
      </c>
      <c r="K5489" s="546">
        <v>-4.0899999999999999E-2</v>
      </c>
      <c r="L5489" s="546">
        <v>-2.9399999999999999E-2</v>
      </c>
      <c r="M5489" s="546">
        <v>-1.2200000000000001E-2</v>
      </c>
    </row>
    <row r="5490" spans="10:13" x14ac:dyDescent="0.6">
      <c r="J5490" s="311">
        <v>0</v>
      </c>
      <c r="K5490" s="546">
        <v>-4.0899999999999999E-2</v>
      </c>
      <c r="L5490" s="546">
        <v>-2.9399999999999999E-2</v>
      </c>
      <c r="M5490" s="546">
        <v>-1.2200000000000001E-2</v>
      </c>
    </row>
    <row r="5491" spans="10:13" x14ac:dyDescent="0.6">
      <c r="J5491" s="311">
        <v>0</v>
      </c>
      <c r="K5491" s="546">
        <v>-4.0899999999999999E-2</v>
      </c>
      <c r="L5491" s="546">
        <v>-2.9399999999999999E-2</v>
      </c>
      <c r="M5491" s="546">
        <v>-1.2200000000000001E-2</v>
      </c>
    </row>
    <row r="5492" spans="10:13" x14ac:dyDescent="0.6">
      <c r="J5492" s="311">
        <v>0</v>
      </c>
      <c r="K5492" s="546">
        <v>-4.0899999999999999E-2</v>
      </c>
      <c r="L5492" s="546">
        <v>-2.9399999999999999E-2</v>
      </c>
      <c r="M5492" s="546">
        <v>-1.2200000000000001E-2</v>
      </c>
    </row>
    <row r="5493" spans="10:13" x14ac:dyDescent="0.6">
      <c r="J5493" s="311">
        <v>0</v>
      </c>
      <c r="K5493" s="546">
        <v>-4.0899999999999999E-2</v>
      </c>
      <c r="L5493" s="546">
        <v>-2.9399999999999999E-2</v>
      </c>
      <c r="M5493" s="546">
        <v>-1.2200000000000001E-2</v>
      </c>
    </row>
    <row r="5494" spans="10:13" x14ac:dyDescent="0.6">
      <c r="J5494" s="311">
        <v>0</v>
      </c>
      <c r="K5494" s="546">
        <v>-4.0899999999999999E-2</v>
      </c>
      <c r="L5494" s="546">
        <v>-2.9399999999999999E-2</v>
      </c>
      <c r="M5494" s="546">
        <v>-1.2200000000000001E-2</v>
      </c>
    </row>
    <row r="5495" spans="10:13" x14ac:dyDescent="0.6">
      <c r="J5495" s="311">
        <v>0</v>
      </c>
      <c r="K5495" s="546">
        <v>-4.0899999999999999E-2</v>
      </c>
      <c r="L5495" s="546">
        <v>-2.9399999999999999E-2</v>
      </c>
      <c r="M5495" s="546">
        <v>-1.2200000000000001E-2</v>
      </c>
    </row>
    <row r="5496" spans="10:13" x14ac:dyDescent="0.6">
      <c r="J5496" s="311">
        <v>0</v>
      </c>
      <c r="K5496" s="546">
        <v>-4.0899999999999999E-2</v>
      </c>
      <c r="L5496" s="546">
        <v>-2.9399999999999999E-2</v>
      </c>
      <c r="M5496" s="546">
        <v>-1.2200000000000001E-2</v>
      </c>
    </row>
    <row r="5497" spans="10:13" x14ac:dyDescent="0.6">
      <c r="J5497" s="311">
        <v>0</v>
      </c>
      <c r="K5497" s="546">
        <v>-4.0899999999999999E-2</v>
      </c>
      <c r="L5497" s="546">
        <v>-2.9399999999999999E-2</v>
      </c>
      <c r="M5497" s="546">
        <v>-1.2200000000000001E-2</v>
      </c>
    </row>
    <row r="5498" spans="10:13" x14ac:dyDescent="0.6">
      <c r="J5498" s="311">
        <v>0</v>
      </c>
      <c r="K5498" s="546">
        <v>-4.0899999999999999E-2</v>
      </c>
      <c r="L5498" s="546">
        <v>-2.9399999999999999E-2</v>
      </c>
      <c r="M5498" s="546">
        <v>-1.2200000000000001E-2</v>
      </c>
    </row>
    <row r="5499" spans="10:13" x14ac:dyDescent="0.6">
      <c r="J5499" s="311">
        <v>0</v>
      </c>
      <c r="K5499" s="546">
        <v>-4.0899999999999999E-2</v>
      </c>
      <c r="L5499" s="546">
        <v>-2.9399999999999999E-2</v>
      </c>
      <c r="M5499" s="546">
        <v>-1.2200000000000001E-2</v>
      </c>
    </row>
    <row r="5500" spans="10:13" x14ac:dyDescent="0.6">
      <c r="J5500" s="311">
        <v>0</v>
      </c>
      <c r="K5500" s="546">
        <v>-4.0899999999999999E-2</v>
      </c>
      <c r="L5500" s="546">
        <v>-2.9399999999999999E-2</v>
      </c>
      <c r="M5500" s="546">
        <v>-1.2200000000000001E-2</v>
      </c>
    </row>
    <row r="5501" spans="10:13" x14ac:dyDescent="0.6">
      <c r="J5501" s="311">
        <v>0</v>
      </c>
      <c r="K5501" s="546">
        <v>-4.0899999999999999E-2</v>
      </c>
      <c r="L5501" s="546">
        <v>-2.9399999999999999E-2</v>
      </c>
      <c r="M5501" s="546">
        <v>-1.2200000000000001E-2</v>
      </c>
    </row>
    <row r="5502" spans="10:13" x14ac:dyDescent="0.6">
      <c r="J5502" s="311">
        <v>0</v>
      </c>
      <c r="K5502" s="546">
        <v>-4.0899999999999999E-2</v>
      </c>
      <c r="L5502" s="546">
        <v>-2.9399999999999999E-2</v>
      </c>
      <c r="M5502" s="546">
        <v>-1.2200000000000001E-2</v>
      </c>
    </row>
    <row r="5503" spans="10:13" x14ac:dyDescent="0.6">
      <c r="J5503" s="311">
        <v>0</v>
      </c>
      <c r="K5503" s="546">
        <v>-4.0899999999999999E-2</v>
      </c>
      <c r="L5503" s="546">
        <v>-2.9399999999999999E-2</v>
      </c>
      <c r="M5503" s="546">
        <v>-1.2200000000000001E-2</v>
      </c>
    </row>
    <row r="5504" spans="10:13" x14ac:dyDescent="0.6">
      <c r="J5504" s="311">
        <v>0</v>
      </c>
      <c r="K5504" s="546">
        <v>-4.0899999999999999E-2</v>
      </c>
      <c r="L5504" s="546">
        <v>-2.9399999999999999E-2</v>
      </c>
      <c r="M5504" s="546">
        <v>-1.2200000000000001E-2</v>
      </c>
    </row>
    <row r="5505" spans="10:13" x14ac:dyDescent="0.6">
      <c r="J5505" s="311">
        <v>0</v>
      </c>
      <c r="K5505" s="546">
        <v>-4.0899999999999999E-2</v>
      </c>
      <c r="L5505" s="546">
        <v>-2.9399999999999999E-2</v>
      </c>
      <c r="M5505" s="546">
        <v>-1.2200000000000001E-2</v>
      </c>
    </row>
    <row r="5506" spans="10:13" x14ac:dyDescent="0.6">
      <c r="J5506" s="311">
        <v>0</v>
      </c>
      <c r="K5506" s="546">
        <v>-4.0899999999999999E-2</v>
      </c>
      <c r="L5506" s="546">
        <v>-2.9399999999999999E-2</v>
      </c>
      <c r="M5506" s="546">
        <v>-1.2200000000000001E-2</v>
      </c>
    </row>
    <row r="5507" spans="10:13" x14ac:dyDescent="0.6">
      <c r="J5507" s="311">
        <v>0</v>
      </c>
      <c r="K5507" s="546">
        <v>-4.0899999999999999E-2</v>
      </c>
      <c r="L5507" s="546">
        <v>-2.9399999999999999E-2</v>
      </c>
      <c r="M5507" s="546">
        <v>-1.2200000000000001E-2</v>
      </c>
    </row>
    <row r="5508" spans="10:13" x14ac:dyDescent="0.6">
      <c r="J5508" s="311">
        <v>0</v>
      </c>
      <c r="K5508" s="546">
        <v>-4.0899999999999999E-2</v>
      </c>
      <c r="L5508" s="546">
        <v>-2.9399999999999999E-2</v>
      </c>
      <c r="M5508" s="546">
        <v>-1.2200000000000001E-2</v>
      </c>
    </row>
    <row r="5509" spans="10:13" x14ac:dyDescent="0.6">
      <c r="J5509" s="311">
        <v>0</v>
      </c>
      <c r="K5509" s="546">
        <v>-4.0899999999999999E-2</v>
      </c>
      <c r="L5509" s="546">
        <v>-2.9399999999999999E-2</v>
      </c>
      <c r="M5509" s="546">
        <v>-1.2200000000000001E-2</v>
      </c>
    </row>
    <row r="5510" spans="10:13" x14ac:dyDescent="0.6">
      <c r="J5510" s="311">
        <v>0</v>
      </c>
      <c r="K5510" s="546">
        <v>-4.0899999999999999E-2</v>
      </c>
      <c r="L5510" s="546">
        <v>-2.9399999999999999E-2</v>
      </c>
      <c r="M5510" s="546">
        <v>-1.2200000000000001E-2</v>
      </c>
    </row>
    <row r="5511" spans="10:13" x14ac:dyDescent="0.6">
      <c r="J5511" s="311">
        <v>0</v>
      </c>
      <c r="K5511" s="546">
        <v>-4.0899999999999999E-2</v>
      </c>
      <c r="L5511" s="546">
        <v>-2.9399999999999999E-2</v>
      </c>
      <c r="M5511" s="546">
        <v>-1.2200000000000001E-2</v>
      </c>
    </row>
    <row r="5512" spans="10:13" x14ac:dyDescent="0.6">
      <c r="J5512" s="311">
        <v>0</v>
      </c>
      <c r="K5512" s="546">
        <v>-4.0899999999999999E-2</v>
      </c>
      <c r="L5512" s="546">
        <v>-2.9399999999999999E-2</v>
      </c>
      <c r="M5512" s="546">
        <v>-1.2200000000000001E-2</v>
      </c>
    </row>
    <row r="5513" spans="10:13" x14ac:dyDescent="0.6">
      <c r="J5513" s="311">
        <v>0</v>
      </c>
      <c r="K5513" s="546">
        <v>-4.0899999999999999E-2</v>
      </c>
      <c r="L5513" s="546">
        <v>-2.9399999999999999E-2</v>
      </c>
      <c r="M5513" s="546">
        <v>-1.2200000000000001E-2</v>
      </c>
    </row>
    <row r="5514" spans="10:13" x14ac:dyDescent="0.6">
      <c r="J5514" s="311">
        <v>0</v>
      </c>
      <c r="K5514" s="546">
        <v>-4.0899999999999999E-2</v>
      </c>
      <c r="L5514" s="546">
        <v>-2.9399999999999999E-2</v>
      </c>
      <c r="M5514" s="546">
        <v>-1.2200000000000001E-2</v>
      </c>
    </row>
    <row r="5515" spans="10:13" x14ac:dyDescent="0.6">
      <c r="J5515" s="311">
        <v>0</v>
      </c>
      <c r="K5515" s="546">
        <v>-4.0899999999999999E-2</v>
      </c>
      <c r="L5515" s="546">
        <v>-2.9399999999999999E-2</v>
      </c>
      <c r="M5515" s="546">
        <v>-1.2200000000000001E-2</v>
      </c>
    </row>
    <row r="5516" spans="10:13" x14ac:dyDescent="0.6">
      <c r="J5516" s="311">
        <v>0</v>
      </c>
      <c r="K5516" s="546">
        <v>-4.0899999999999999E-2</v>
      </c>
      <c r="L5516" s="546">
        <v>-2.9399999999999999E-2</v>
      </c>
      <c r="M5516" s="546">
        <v>-1.2200000000000001E-2</v>
      </c>
    </row>
    <row r="5517" spans="10:13" x14ac:dyDescent="0.6">
      <c r="J5517" s="311">
        <v>0</v>
      </c>
      <c r="K5517" s="546">
        <v>-4.0899999999999999E-2</v>
      </c>
      <c r="L5517" s="546">
        <v>-2.9399999999999999E-2</v>
      </c>
      <c r="M5517" s="546">
        <v>-1.2200000000000001E-2</v>
      </c>
    </row>
    <row r="5518" spans="10:13" x14ac:dyDescent="0.6">
      <c r="J5518" s="311">
        <v>0</v>
      </c>
      <c r="K5518" s="546">
        <v>-4.0899999999999999E-2</v>
      </c>
      <c r="L5518" s="546">
        <v>-2.9399999999999999E-2</v>
      </c>
      <c r="M5518" s="546">
        <v>-1.2200000000000001E-2</v>
      </c>
    </row>
    <row r="5519" spans="10:13" x14ac:dyDescent="0.6">
      <c r="J5519" s="311">
        <v>0</v>
      </c>
      <c r="K5519" s="546">
        <v>-4.0899999999999999E-2</v>
      </c>
      <c r="L5519" s="546">
        <v>-2.9399999999999999E-2</v>
      </c>
      <c r="M5519" s="546">
        <v>-1.2200000000000001E-2</v>
      </c>
    </row>
    <row r="5520" spans="10:13" x14ac:dyDescent="0.6">
      <c r="J5520" s="311">
        <v>0</v>
      </c>
      <c r="K5520" s="546">
        <v>-4.0899999999999999E-2</v>
      </c>
      <c r="L5520" s="546">
        <v>-2.9399999999999999E-2</v>
      </c>
      <c r="M5520" s="546">
        <v>-1.2200000000000001E-2</v>
      </c>
    </row>
    <row r="5521" spans="10:13" x14ac:dyDescent="0.6">
      <c r="J5521" s="311">
        <v>0</v>
      </c>
      <c r="K5521" s="546">
        <v>-4.0899999999999999E-2</v>
      </c>
      <c r="L5521" s="546">
        <v>-2.9399999999999999E-2</v>
      </c>
      <c r="M5521" s="546">
        <v>-1.2200000000000001E-2</v>
      </c>
    </row>
    <row r="5522" spans="10:13" x14ac:dyDescent="0.6">
      <c r="J5522" s="311">
        <v>0</v>
      </c>
      <c r="K5522" s="546">
        <v>-4.0899999999999999E-2</v>
      </c>
      <c r="L5522" s="546">
        <v>-2.9399999999999999E-2</v>
      </c>
      <c r="M5522" s="546">
        <v>-1.2200000000000001E-2</v>
      </c>
    </row>
    <row r="5523" spans="10:13" x14ac:dyDescent="0.6">
      <c r="J5523" s="311">
        <v>0</v>
      </c>
      <c r="K5523" s="546">
        <v>-4.0899999999999999E-2</v>
      </c>
      <c r="L5523" s="546">
        <v>-2.9399999999999999E-2</v>
      </c>
      <c r="M5523" s="546">
        <v>-1.2200000000000001E-2</v>
      </c>
    </row>
    <row r="5524" spans="10:13" x14ac:dyDescent="0.6">
      <c r="J5524" s="311">
        <v>0</v>
      </c>
      <c r="K5524" s="546">
        <v>-4.0899999999999999E-2</v>
      </c>
      <c r="L5524" s="546">
        <v>-2.9399999999999999E-2</v>
      </c>
      <c r="M5524" s="546">
        <v>-1.2200000000000001E-2</v>
      </c>
    </row>
    <row r="5525" spans="10:13" x14ac:dyDescent="0.6">
      <c r="J5525" s="311">
        <v>0</v>
      </c>
      <c r="K5525" s="546">
        <v>-4.0899999999999999E-2</v>
      </c>
      <c r="L5525" s="546">
        <v>-2.9399999999999999E-2</v>
      </c>
      <c r="M5525" s="546">
        <v>-1.2200000000000001E-2</v>
      </c>
    </row>
    <row r="5526" spans="10:13" x14ac:dyDescent="0.6">
      <c r="J5526" s="311">
        <v>0</v>
      </c>
      <c r="K5526" s="546">
        <v>-4.0899999999999999E-2</v>
      </c>
      <c r="L5526" s="546">
        <v>-2.9399999999999999E-2</v>
      </c>
      <c r="M5526" s="546">
        <v>-1.2200000000000001E-2</v>
      </c>
    </row>
    <row r="5527" spans="10:13" x14ac:dyDescent="0.6">
      <c r="J5527" s="311">
        <v>0</v>
      </c>
      <c r="K5527" s="546">
        <v>-4.0899999999999999E-2</v>
      </c>
      <c r="L5527" s="546">
        <v>-2.9399999999999999E-2</v>
      </c>
      <c r="M5527" s="546">
        <v>-1.2200000000000001E-2</v>
      </c>
    </row>
    <row r="5528" spans="10:13" x14ac:dyDescent="0.6">
      <c r="J5528" s="311">
        <v>0</v>
      </c>
      <c r="K5528" s="546">
        <v>-4.0899999999999999E-2</v>
      </c>
      <c r="L5528" s="546">
        <v>-2.9399999999999999E-2</v>
      </c>
      <c r="M5528" s="546">
        <v>-1.2200000000000001E-2</v>
      </c>
    </row>
    <row r="5529" spans="10:13" x14ac:dyDescent="0.6">
      <c r="J5529" s="311">
        <v>0</v>
      </c>
      <c r="K5529" s="546">
        <v>-4.0899999999999999E-2</v>
      </c>
      <c r="L5529" s="546">
        <v>-2.9399999999999999E-2</v>
      </c>
      <c r="M5529" s="546">
        <v>-1.2200000000000001E-2</v>
      </c>
    </row>
    <row r="5530" spans="10:13" x14ac:dyDescent="0.6">
      <c r="J5530" s="311">
        <v>0</v>
      </c>
      <c r="K5530" s="546">
        <v>-4.0899999999999999E-2</v>
      </c>
      <c r="L5530" s="546">
        <v>-2.9399999999999999E-2</v>
      </c>
      <c r="M5530" s="546">
        <v>-1.2200000000000001E-2</v>
      </c>
    </row>
    <row r="5531" spans="10:13" x14ac:dyDescent="0.6">
      <c r="J5531" s="311">
        <v>0</v>
      </c>
      <c r="K5531" s="546">
        <v>-4.0899999999999999E-2</v>
      </c>
      <c r="L5531" s="546">
        <v>-2.9399999999999999E-2</v>
      </c>
      <c r="M5531" s="546">
        <v>-1.2200000000000001E-2</v>
      </c>
    </row>
    <row r="5532" spans="10:13" x14ac:dyDescent="0.6">
      <c r="J5532" s="311">
        <v>0</v>
      </c>
      <c r="K5532" s="546">
        <v>-4.0899999999999999E-2</v>
      </c>
      <c r="L5532" s="546">
        <v>-2.9399999999999999E-2</v>
      </c>
      <c r="M5532" s="546">
        <v>-1.2200000000000001E-2</v>
      </c>
    </row>
    <row r="5533" spans="10:13" x14ac:dyDescent="0.6">
      <c r="J5533" s="311">
        <v>0</v>
      </c>
      <c r="K5533" s="546">
        <v>-4.0899999999999999E-2</v>
      </c>
      <c r="L5533" s="546">
        <v>-2.9399999999999999E-2</v>
      </c>
      <c r="M5533" s="546">
        <v>-1.2200000000000001E-2</v>
      </c>
    </row>
    <row r="5534" spans="10:13" x14ac:dyDescent="0.6">
      <c r="J5534" s="311">
        <v>0</v>
      </c>
      <c r="K5534" s="546">
        <v>-4.0899999999999999E-2</v>
      </c>
      <c r="L5534" s="546">
        <v>-2.9399999999999999E-2</v>
      </c>
      <c r="M5534" s="546">
        <v>-1.2200000000000001E-2</v>
      </c>
    </row>
    <row r="5535" spans="10:13" x14ac:dyDescent="0.6">
      <c r="J5535" s="311">
        <v>0</v>
      </c>
      <c r="K5535" s="546">
        <v>-4.0899999999999999E-2</v>
      </c>
      <c r="L5535" s="546">
        <v>-2.9399999999999999E-2</v>
      </c>
      <c r="M5535" s="546">
        <v>-1.2200000000000001E-2</v>
      </c>
    </row>
    <row r="5536" spans="10:13" x14ac:dyDescent="0.6">
      <c r="J5536" s="311">
        <v>0</v>
      </c>
      <c r="K5536" s="546">
        <v>-4.0899999999999999E-2</v>
      </c>
      <c r="L5536" s="546">
        <v>-2.9399999999999999E-2</v>
      </c>
      <c r="M5536" s="546">
        <v>-1.2200000000000001E-2</v>
      </c>
    </row>
    <row r="5537" spans="10:13" x14ac:dyDescent="0.6">
      <c r="J5537" s="311">
        <v>0</v>
      </c>
      <c r="K5537" s="546">
        <v>-4.0899999999999999E-2</v>
      </c>
      <c r="L5537" s="546">
        <v>-2.9399999999999999E-2</v>
      </c>
      <c r="M5537" s="546">
        <v>-1.2200000000000001E-2</v>
      </c>
    </row>
    <row r="5538" spans="10:13" x14ac:dyDescent="0.6">
      <c r="J5538" s="311">
        <v>0</v>
      </c>
      <c r="K5538" s="546">
        <v>-4.0899999999999999E-2</v>
      </c>
      <c r="L5538" s="546">
        <v>-2.9399999999999999E-2</v>
      </c>
      <c r="M5538" s="546">
        <v>-1.2200000000000001E-2</v>
      </c>
    </row>
    <row r="5539" spans="10:13" x14ac:dyDescent="0.6">
      <c r="J5539" s="311">
        <v>0</v>
      </c>
      <c r="K5539" s="546">
        <v>-4.0899999999999999E-2</v>
      </c>
      <c r="L5539" s="546">
        <v>-2.9399999999999999E-2</v>
      </c>
      <c r="M5539" s="546">
        <v>-1.2200000000000001E-2</v>
      </c>
    </row>
    <row r="5540" spans="10:13" x14ac:dyDescent="0.6">
      <c r="J5540" s="311">
        <v>0</v>
      </c>
      <c r="K5540" s="546">
        <v>-4.0899999999999999E-2</v>
      </c>
      <c r="L5540" s="546">
        <v>-2.9399999999999999E-2</v>
      </c>
      <c r="M5540" s="546">
        <v>-1.2200000000000001E-2</v>
      </c>
    </row>
    <row r="5541" spans="10:13" x14ac:dyDescent="0.6">
      <c r="J5541" s="311">
        <v>0</v>
      </c>
      <c r="K5541" s="546">
        <v>-4.0899999999999999E-2</v>
      </c>
      <c r="L5541" s="546">
        <v>-2.9399999999999999E-2</v>
      </c>
      <c r="M5541" s="546">
        <v>-1.2200000000000001E-2</v>
      </c>
    </row>
    <row r="5542" spans="10:13" x14ac:dyDescent="0.6">
      <c r="J5542" s="311">
        <v>0</v>
      </c>
      <c r="K5542" s="546">
        <v>-4.0899999999999999E-2</v>
      </c>
      <c r="L5542" s="546">
        <v>-2.9399999999999999E-2</v>
      </c>
      <c r="M5542" s="546">
        <v>-1.2200000000000001E-2</v>
      </c>
    </row>
    <row r="5543" spans="10:13" x14ac:dyDescent="0.6">
      <c r="J5543" s="311">
        <v>0</v>
      </c>
      <c r="K5543" s="546">
        <v>-4.0899999999999999E-2</v>
      </c>
      <c r="L5543" s="546">
        <v>-2.9399999999999999E-2</v>
      </c>
      <c r="M5543" s="546">
        <v>-1.2200000000000001E-2</v>
      </c>
    </row>
    <row r="5544" spans="10:13" x14ac:dyDescent="0.6">
      <c r="J5544" s="311">
        <v>0</v>
      </c>
      <c r="K5544" s="546">
        <v>-4.0899999999999999E-2</v>
      </c>
      <c r="L5544" s="546">
        <v>-2.9399999999999999E-2</v>
      </c>
      <c r="M5544" s="546">
        <v>-1.2200000000000001E-2</v>
      </c>
    </row>
    <row r="5545" spans="10:13" x14ac:dyDescent="0.6">
      <c r="J5545" s="311">
        <v>0</v>
      </c>
      <c r="K5545" s="546">
        <v>-4.0899999999999999E-2</v>
      </c>
      <c r="L5545" s="546">
        <v>-2.9399999999999999E-2</v>
      </c>
      <c r="M5545" s="546">
        <v>-1.2200000000000001E-2</v>
      </c>
    </row>
    <row r="5546" spans="10:13" x14ac:dyDescent="0.6">
      <c r="J5546" s="311">
        <v>0</v>
      </c>
      <c r="K5546" s="546">
        <v>-4.0899999999999999E-2</v>
      </c>
      <c r="L5546" s="546">
        <v>-2.9399999999999999E-2</v>
      </c>
      <c r="M5546" s="546">
        <v>-1.2200000000000001E-2</v>
      </c>
    </row>
    <row r="5547" spans="10:13" x14ac:dyDescent="0.6">
      <c r="J5547" s="311">
        <v>0</v>
      </c>
      <c r="K5547" s="546">
        <v>-4.0899999999999999E-2</v>
      </c>
      <c r="L5547" s="546">
        <v>-2.9399999999999999E-2</v>
      </c>
      <c r="M5547" s="546">
        <v>-1.2200000000000001E-2</v>
      </c>
    </row>
    <row r="5548" spans="10:13" x14ac:dyDescent="0.6">
      <c r="J5548" s="311">
        <v>0</v>
      </c>
      <c r="K5548" s="546">
        <v>-4.0899999999999999E-2</v>
      </c>
      <c r="L5548" s="546">
        <v>-2.9399999999999999E-2</v>
      </c>
      <c r="M5548" s="546">
        <v>-1.2200000000000001E-2</v>
      </c>
    </row>
    <row r="5549" spans="10:13" x14ac:dyDescent="0.6">
      <c r="J5549" s="311">
        <v>0</v>
      </c>
      <c r="K5549" s="546">
        <v>-4.0899999999999999E-2</v>
      </c>
      <c r="L5549" s="546">
        <v>-2.9399999999999999E-2</v>
      </c>
      <c r="M5549" s="546">
        <v>-1.2200000000000001E-2</v>
      </c>
    </row>
    <row r="5550" spans="10:13" x14ac:dyDescent="0.6">
      <c r="J5550" s="311">
        <v>0</v>
      </c>
      <c r="K5550" s="546">
        <v>-4.0899999999999999E-2</v>
      </c>
      <c r="L5550" s="546">
        <v>-2.9399999999999999E-2</v>
      </c>
      <c r="M5550" s="546">
        <v>-1.2200000000000001E-2</v>
      </c>
    </row>
    <row r="5551" spans="10:13" x14ac:dyDescent="0.6">
      <c r="J5551" s="311">
        <v>0</v>
      </c>
      <c r="K5551" s="546">
        <v>-4.0899999999999999E-2</v>
      </c>
      <c r="L5551" s="546">
        <v>-2.9399999999999999E-2</v>
      </c>
      <c r="M5551" s="546">
        <v>-1.2200000000000001E-2</v>
      </c>
    </row>
    <row r="5552" spans="10:13" x14ac:dyDescent="0.6">
      <c r="J5552" s="311">
        <v>0</v>
      </c>
      <c r="K5552" s="546">
        <v>-4.0899999999999999E-2</v>
      </c>
      <c r="L5552" s="546">
        <v>-2.9399999999999999E-2</v>
      </c>
      <c r="M5552" s="546">
        <v>-1.2200000000000001E-2</v>
      </c>
    </row>
    <row r="5553" spans="10:13" x14ac:dyDescent="0.6">
      <c r="J5553" s="311">
        <v>0</v>
      </c>
      <c r="K5553" s="546">
        <v>-4.0899999999999999E-2</v>
      </c>
      <c r="L5553" s="546">
        <v>-2.9399999999999999E-2</v>
      </c>
      <c r="M5553" s="546">
        <v>-1.2200000000000001E-2</v>
      </c>
    </row>
    <row r="5554" spans="10:13" x14ac:dyDescent="0.6">
      <c r="J5554" s="311">
        <v>0</v>
      </c>
      <c r="K5554" s="546">
        <v>-4.0899999999999999E-2</v>
      </c>
      <c r="L5554" s="546">
        <v>-2.9399999999999999E-2</v>
      </c>
      <c r="M5554" s="546">
        <v>-1.2200000000000001E-2</v>
      </c>
    </row>
    <row r="5555" spans="10:13" x14ac:dyDescent="0.6">
      <c r="J5555" s="311">
        <v>0</v>
      </c>
      <c r="K5555" s="546">
        <v>-4.0899999999999999E-2</v>
      </c>
      <c r="L5555" s="546">
        <v>-2.9399999999999999E-2</v>
      </c>
      <c r="M5555" s="546">
        <v>-1.2200000000000001E-2</v>
      </c>
    </row>
    <row r="5556" spans="10:13" x14ac:dyDescent="0.6">
      <c r="J5556" s="311">
        <v>0</v>
      </c>
      <c r="K5556" s="546">
        <v>-4.0899999999999999E-2</v>
      </c>
      <c r="L5556" s="546">
        <v>-2.9399999999999999E-2</v>
      </c>
      <c r="M5556" s="546">
        <v>-1.2200000000000001E-2</v>
      </c>
    </row>
    <row r="5557" spans="10:13" x14ac:dyDescent="0.6">
      <c r="J5557" s="311">
        <v>0</v>
      </c>
      <c r="K5557" s="546">
        <v>-4.0899999999999999E-2</v>
      </c>
      <c r="L5557" s="546">
        <v>-2.9399999999999999E-2</v>
      </c>
      <c r="M5557" s="546">
        <v>-1.2200000000000001E-2</v>
      </c>
    </row>
    <row r="5558" spans="10:13" x14ac:dyDescent="0.6">
      <c r="J5558" s="311">
        <v>0</v>
      </c>
      <c r="K5558" s="546">
        <v>-4.0899999999999999E-2</v>
      </c>
      <c r="L5558" s="546">
        <v>-2.9399999999999999E-2</v>
      </c>
      <c r="M5558" s="546">
        <v>-1.2200000000000001E-2</v>
      </c>
    </row>
    <row r="5559" spans="10:13" x14ac:dyDescent="0.6">
      <c r="J5559" s="311">
        <v>0</v>
      </c>
      <c r="K5559" s="546">
        <v>-4.0899999999999999E-2</v>
      </c>
      <c r="L5559" s="546">
        <v>-2.9399999999999999E-2</v>
      </c>
      <c r="M5559" s="546">
        <v>-1.2200000000000001E-2</v>
      </c>
    </row>
    <row r="5560" spans="10:13" x14ac:dyDescent="0.6">
      <c r="J5560" s="311">
        <v>0</v>
      </c>
      <c r="K5560" s="546">
        <v>-4.0899999999999999E-2</v>
      </c>
      <c r="L5560" s="546">
        <v>-2.9399999999999999E-2</v>
      </c>
      <c r="M5560" s="546">
        <v>-1.2200000000000001E-2</v>
      </c>
    </row>
    <row r="5561" spans="10:13" x14ac:dyDescent="0.6">
      <c r="J5561" s="311">
        <v>0</v>
      </c>
      <c r="K5561" s="546">
        <v>-4.0899999999999999E-2</v>
      </c>
      <c r="L5561" s="546">
        <v>-2.9399999999999999E-2</v>
      </c>
      <c r="M5561" s="546">
        <v>-1.2200000000000001E-2</v>
      </c>
    </row>
    <row r="5562" spans="10:13" x14ac:dyDescent="0.6">
      <c r="J5562" s="311">
        <v>0</v>
      </c>
      <c r="K5562" s="546">
        <v>-4.0899999999999999E-2</v>
      </c>
      <c r="L5562" s="546">
        <v>-2.9399999999999999E-2</v>
      </c>
      <c r="M5562" s="546">
        <v>-1.2200000000000001E-2</v>
      </c>
    </row>
    <row r="5563" spans="10:13" x14ac:dyDescent="0.6">
      <c r="J5563" s="311">
        <v>0</v>
      </c>
      <c r="K5563" s="546">
        <v>-4.0899999999999999E-2</v>
      </c>
      <c r="L5563" s="546">
        <v>-2.9399999999999999E-2</v>
      </c>
      <c r="M5563" s="546">
        <v>-1.2200000000000001E-2</v>
      </c>
    </row>
    <row r="5564" spans="10:13" x14ac:dyDescent="0.6">
      <c r="J5564" s="311">
        <v>0</v>
      </c>
      <c r="K5564" s="546">
        <v>-4.0899999999999999E-2</v>
      </c>
      <c r="L5564" s="546">
        <v>-2.9399999999999999E-2</v>
      </c>
      <c r="M5564" s="546">
        <v>-1.2200000000000001E-2</v>
      </c>
    </row>
    <row r="5565" spans="10:13" x14ac:dyDescent="0.6">
      <c r="J5565" s="311">
        <v>0</v>
      </c>
      <c r="K5565" s="546">
        <v>-4.0899999999999999E-2</v>
      </c>
      <c r="L5565" s="546">
        <v>-2.9399999999999999E-2</v>
      </c>
      <c r="M5565" s="546">
        <v>-1.2200000000000001E-2</v>
      </c>
    </row>
    <row r="5566" spans="10:13" x14ac:dyDescent="0.6">
      <c r="J5566" s="311">
        <v>0</v>
      </c>
      <c r="K5566" s="546">
        <v>-4.0899999999999999E-2</v>
      </c>
      <c r="L5566" s="546">
        <v>-2.9399999999999999E-2</v>
      </c>
      <c r="M5566" s="546">
        <v>-1.2200000000000001E-2</v>
      </c>
    </row>
    <row r="5567" spans="10:13" x14ac:dyDescent="0.6">
      <c r="J5567" s="311">
        <v>0</v>
      </c>
      <c r="K5567" s="546">
        <v>-4.0899999999999999E-2</v>
      </c>
      <c r="L5567" s="546">
        <v>-2.9399999999999999E-2</v>
      </c>
      <c r="M5567" s="546">
        <v>-1.2200000000000001E-2</v>
      </c>
    </row>
    <row r="5568" spans="10:13" x14ac:dyDescent="0.6">
      <c r="J5568" s="311">
        <v>0</v>
      </c>
      <c r="K5568" s="546">
        <v>-4.0899999999999999E-2</v>
      </c>
      <c r="L5568" s="546">
        <v>-2.9399999999999999E-2</v>
      </c>
      <c r="M5568" s="546">
        <v>-1.2200000000000001E-2</v>
      </c>
    </row>
    <row r="5569" spans="10:13" x14ac:dyDescent="0.6">
      <c r="J5569" s="311">
        <v>0</v>
      </c>
      <c r="K5569" s="546">
        <v>-4.0899999999999999E-2</v>
      </c>
      <c r="L5569" s="546">
        <v>-2.9399999999999999E-2</v>
      </c>
      <c r="M5569" s="546">
        <v>-1.2200000000000001E-2</v>
      </c>
    </row>
    <row r="5570" spans="10:13" x14ac:dyDescent="0.6">
      <c r="J5570" s="311">
        <v>0</v>
      </c>
      <c r="K5570" s="546">
        <v>-4.0899999999999999E-2</v>
      </c>
      <c r="L5570" s="546">
        <v>-2.9399999999999999E-2</v>
      </c>
      <c r="M5570" s="546">
        <v>-1.2200000000000001E-2</v>
      </c>
    </row>
    <row r="5571" spans="10:13" x14ac:dyDescent="0.6">
      <c r="J5571" s="311">
        <v>0</v>
      </c>
      <c r="K5571" s="546">
        <v>-4.0899999999999999E-2</v>
      </c>
      <c r="L5571" s="546">
        <v>-2.9399999999999999E-2</v>
      </c>
      <c r="M5571" s="546">
        <v>-1.2200000000000001E-2</v>
      </c>
    </row>
    <row r="5572" spans="10:13" x14ac:dyDescent="0.6">
      <c r="J5572" s="311">
        <v>0</v>
      </c>
      <c r="K5572" s="546">
        <v>-4.0899999999999999E-2</v>
      </c>
      <c r="L5572" s="546">
        <v>-2.9399999999999999E-2</v>
      </c>
      <c r="M5572" s="546">
        <v>-1.2200000000000001E-2</v>
      </c>
    </row>
    <row r="5573" spans="10:13" x14ac:dyDescent="0.6">
      <c r="J5573" s="311">
        <v>0</v>
      </c>
      <c r="K5573" s="546">
        <v>-4.0899999999999999E-2</v>
      </c>
      <c r="L5573" s="546">
        <v>-2.9399999999999999E-2</v>
      </c>
      <c r="M5573" s="546">
        <v>-1.2200000000000001E-2</v>
      </c>
    </row>
    <row r="5574" spans="10:13" x14ac:dyDescent="0.6">
      <c r="J5574" s="311">
        <v>0</v>
      </c>
      <c r="K5574" s="546">
        <v>-4.0899999999999999E-2</v>
      </c>
      <c r="L5574" s="546">
        <v>-2.9399999999999999E-2</v>
      </c>
      <c r="M5574" s="546">
        <v>-1.2200000000000001E-2</v>
      </c>
    </row>
    <row r="5575" spans="10:13" x14ac:dyDescent="0.6">
      <c r="J5575" s="311">
        <v>0</v>
      </c>
      <c r="K5575" s="546">
        <v>-4.0899999999999999E-2</v>
      </c>
      <c r="L5575" s="546">
        <v>-2.9399999999999999E-2</v>
      </c>
      <c r="M5575" s="546">
        <v>-1.2200000000000001E-2</v>
      </c>
    </row>
    <row r="5576" spans="10:13" x14ac:dyDescent="0.6">
      <c r="J5576" s="311">
        <v>0</v>
      </c>
      <c r="K5576" s="546">
        <v>-4.0899999999999999E-2</v>
      </c>
      <c r="L5576" s="546">
        <v>-2.9399999999999999E-2</v>
      </c>
      <c r="M5576" s="546">
        <v>-1.2200000000000001E-2</v>
      </c>
    </row>
    <row r="5577" spans="10:13" x14ac:dyDescent="0.6">
      <c r="J5577" s="311">
        <v>0</v>
      </c>
      <c r="K5577" s="546">
        <v>-4.0899999999999999E-2</v>
      </c>
      <c r="L5577" s="546">
        <v>-2.9399999999999999E-2</v>
      </c>
      <c r="M5577" s="546">
        <v>-1.2200000000000001E-2</v>
      </c>
    </row>
    <row r="5578" spans="10:13" x14ac:dyDescent="0.6">
      <c r="J5578" s="311">
        <v>0</v>
      </c>
      <c r="K5578" s="546">
        <v>-4.0899999999999999E-2</v>
      </c>
      <c r="L5578" s="546">
        <v>-2.9399999999999999E-2</v>
      </c>
      <c r="M5578" s="546">
        <v>-1.2200000000000001E-2</v>
      </c>
    </row>
    <row r="5579" spans="10:13" x14ac:dyDescent="0.6">
      <c r="J5579" s="311">
        <v>0</v>
      </c>
      <c r="K5579" s="546">
        <v>-4.0899999999999999E-2</v>
      </c>
      <c r="L5579" s="546">
        <v>-2.9399999999999999E-2</v>
      </c>
      <c r="M5579" s="546">
        <v>-1.2200000000000001E-2</v>
      </c>
    </row>
    <row r="5580" spans="10:13" x14ac:dyDescent="0.6">
      <c r="J5580" s="311">
        <v>0</v>
      </c>
      <c r="K5580" s="546">
        <v>-4.0899999999999999E-2</v>
      </c>
      <c r="L5580" s="546">
        <v>-2.9399999999999999E-2</v>
      </c>
      <c r="M5580" s="546">
        <v>-1.2200000000000001E-2</v>
      </c>
    </row>
    <row r="5581" spans="10:13" x14ac:dyDescent="0.6">
      <c r="J5581" s="311">
        <v>0</v>
      </c>
      <c r="K5581" s="546">
        <v>-4.0899999999999999E-2</v>
      </c>
      <c r="L5581" s="546">
        <v>-2.9399999999999999E-2</v>
      </c>
      <c r="M5581" s="546">
        <v>-1.2200000000000001E-2</v>
      </c>
    </row>
    <row r="5582" spans="10:13" x14ac:dyDescent="0.6">
      <c r="J5582" s="311">
        <v>0</v>
      </c>
      <c r="K5582" s="546">
        <v>-4.0899999999999999E-2</v>
      </c>
      <c r="L5582" s="546">
        <v>-2.9399999999999999E-2</v>
      </c>
      <c r="M5582" s="546">
        <v>-1.2200000000000001E-2</v>
      </c>
    </row>
    <row r="5583" spans="10:13" x14ac:dyDescent="0.6">
      <c r="J5583" s="311">
        <v>0</v>
      </c>
      <c r="K5583" s="546">
        <v>-4.0899999999999999E-2</v>
      </c>
      <c r="L5583" s="546">
        <v>-2.9399999999999999E-2</v>
      </c>
      <c r="M5583" s="546">
        <v>-1.2200000000000001E-2</v>
      </c>
    </row>
    <row r="5584" spans="10:13" x14ac:dyDescent="0.6">
      <c r="J5584" s="311">
        <v>0</v>
      </c>
      <c r="K5584" s="546">
        <v>-4.0899999999999999E-2</v>
      </c>
      <c r="L5584" s="546">
        <v>-2.9399999999999999E-2</v>
      </c>
      <c r="M5584" s="546">
        <v>-1.2200000000000001E-2</v>
      </c>
    </row>
    <row r="5585" spans="10:13" x14ac:dyDescent="0.6">
      <c r="J5585" s="311">
        <v>0</v>
      </c>
      <c r="K5585" s="546">
        <v>-4.0899999999999999E-2</v>
      </c>
      <c r="L5585" s="546">
        <v>-2.9399999999999999E-2</v>
      </c>
      <c r="M5585" s="546">
        <v>-1.2200000000000001E-2</v>
      </c>
    </row>
    <row r="5586" spans="10:13" x14ac:dyDescent="0.6">
      <c r="J5586" s="311">
        <v>0</v>
      </c>
      <c r="K5586" s="546">
        <v>-4.0899999999999999E-2</v>
      </c>
      <c r="L5586" s="546">
        <v>-2.9399999999999999E-2</v>
      </c>
      <c r="M5586" s="546">
        <v>-1.2200000000000001E-2</v>
      </c>
    </row>
    <row r="5587" spans="10:13" x14ac:dyDescent="0.6">
      <c r="J5587" s="311">
        <v>0</v>
      </c>
      <c r="K5587" s="546">
        <v>-4.0899999999999999E-2</v>
      </c>
      <c r="L5587" s="546">
        <v>-2.9399999999999999E-2</v>
      </c>
      <c r="M5587" s="546">
        <v>-1.2200000000000001E-2</v>
      </c>
    </row>
    <row r="5588" spans="10:13" x14ac:dyDescent="0.6">
      <c r="J5588" s="311">
        <v>0</v>
      </c>
      <c r="K5588" s="546">
        <v>-4.0899999999999999E-2</v>
      </c>
      <c r="L5588" s="546">
        <v>-2.9399999999999999E-2</v>
      </c>
      <c r="M5588" s="546">
        <v>-1.2200000000000001E-2</v>
      </c>
    </row>
    <row r="5589" spans="10:13" x14ac:dyDescent="0.6">
      <c r="J5589" s="311">
        <v>0</v>
      </c>
      <c r="K5589" s="546">
        <v>-4.0899999999999999E-2</v>
      </c>
      <c r="L5589" s="546">
        <v>-2.9399999999999999E-2</v>
      </c>
      <c r="M5589" s="546">
        <v>-1.2200000000000001E-2</v>
      </c>
    </row>
    <row r="5590" spans="10:13" x14ac:dyDescent="0.6">
      <c r="J5590" s="311">
        <v>0</v>
      </c>
      <c r="K5590" s="546">
        <v>-4.0899999999999999E-2</v>
      </c>
      <c r="L5590" s="546">
        <v>-2.9399999999999999E-2</v>
      </c>
      <c r="M5590" s="546">
        <v>-1.2200000000000001E-2</v>
      </c>
    </row>
    <row r="5591" spans="10:13" x14ac:dyDescent="0.6">
      <c r="J5591" s="311">
        <v>0</v>
      </c>
      <c r="K5591" s="546">
        <v>-4.0899999999999999E-2</v>
      </c>
      <c r="L5591" s="546">
        <v>-2.9399999999999999E-2</v>
      </c>
      <c r="M5591" s="546">
        <v>-1.2200000000000001E-2</v>
      </c>
    </row>
    <row r="5592" spans="10:13" x14ac:dyDescent="0.6">
      <c r="J5592" s="311">
        <v>0</v>
      </c>
      <c r="K5592" s="546">
        <v>-4.0899999999999999E-2</v>
      </c>
      <c r="L5592" s="546">
        <v>-2.9399999999999999E-2</v>
      </c>
      <c r="M5592" s="546">
        <v>-1.2200000000000001E-2</v>
      </c>
    </row>
    <row r="5593" spans="10:13" x14ac:dyDescent="0.6">
      <c r="J5593" s="311">
        <v>0</v>
      </c>
      <c r="K5593" s="546">
        <v>-4.0899999999999999E-2</v>
      </c>
      <c r="L5593" s="546">
        <v>-2.9399999999999999E-2</v>
      </c>
      <c r="M5593" s="546">
        <v>-1.2200000000000001E-2</v>
      </c>
    </row>
    <row r="5594" spans="10:13" x14ac:dyDescent="0.6">
      <c r="J5594" s="311">
        <v>0</v>
      </c>
      <c r="K5594" s="546">
        <v>-4.0899999999999999E-2</v>
      </c>
      <c r="L5594" s="546">
        <v>-2.9399999999999999E-2</v>
      </c>
      <c r="M5594" s="546">
        <v>-1.2200000000000001E-2</v>
      </c>
    </row>
    <row r="5595" spans="10:13" x14ac:dyDescent="0.6">
      <c r="J5595" s="311">
        <v>0</v>
      </c>
      <c r="K5595" s="546">
        <v>-4.0899999999999999E-2</v>
      </c>
      <c r="L5595" s="546">
        <v>-2.9399999999999999E-2</v>
      </c>
      <c r="M5595" s="546">
        <v>-1.2200000000000001E-2</v>
      </c>
    </row>
    <row r="5596" spans="10:13" x14ac:dyDescent="0.6">
      <c r="J5596" s="311">
        <v>0</v>
      </c>
      <c r="K5596" s="546">
        <v>-4.0899999999999999E-2</v>
      </c>
      <c r="L5596" s="546">
        <v>-2.9399999999999999E-2</v>
      </c>
      <c r="M5596" s="546">
        <v>-1.2200000000000001E-2</v>
      </c>
    </row>
    <row r="5597" spans="10:13" x14ac:dyDescent="0.6">
      <c r="J5597" s="311">
        <v>0</v>
      </c>
      <c r="K5597" s="546">
        <v>-4.0899999999999999E-2</v>
      </c>
      <c r="L5597" s="546">
        <v>-2.9399999999999999E-2</v>
      </c>
      <c r="M5597" s="546">
        <v>-1.2200000000000001E-2</v>
      </c>
    </row>
    <row r="5598" spans="10:13" x14ac:dyDescent="0.6">
      <c r="J5598" s="311">
        <v>0</v>
      </c>
      <c r="K5598" s="546">
        <v>-4.0899999999999999E-2</v>
      </c>
      <c r="L5598" s="546">
        <v>-2.9399999999999999E-2</v>
      </c>
      <c r="M5598" s="546">
        <v>-1.2200000000000001E-2</v>
      </c>
    </row>
    <row r="5599" spans="10:13" x14ac:dyDescent="0.6">
      <c r="J5599" s="311">
        <v>0</v>
      </c>
      <c r="K5599" s="546">
        <v>-4.0899999999999999E-2</v>
      </c>
      <c r="L5599" s="546">
        <v>-2.9399999999999999E-2</v>
      </c>
      <c r="M5599" s="546">
        <v>-1.2200000000000001E-2</v>
      </c>
    </row>
    <row r="5600" spans="10:13" x14ac:dyDescent="0.6">
      <c r="J5600" s="311">
        <v>0</v>
      </c>
      <c r="K5600" s="546">
        <v>-4.0899999999999999E-2</v>
      </c>
      <c r="L5600" s="546">
        <v>-2.9399999999999999E-2</v>
      </c>
      <c r="M5600" s="546">
        <v>-1.2200000000000001E-2</v>
      </c>
    </row>
    <row r="5601" spans="10:13" x14ac:dyDescent="0.6">
      <c r="J5601" s="311">
        <v>0</v>
      </c>
      <c r="K5601" s="546">
        <v>-4.0899999999999999E-2</v>
      </c>
      <c r="L5601" s="546">
        <v>-2.9399999999999999E-2</v>
      </c>
      <c r="M5601" s="546">
        <v>-1.2200000000000001E-2</v>
      </c>
    </row>
    <row r="5602" spans="10:13" x14ac:dyDescent="0.6">
      <c r="J5602" s="311">
        <v>0</v>
      </c>
      <c r="K5602" s="546">
        <v>-4.0899999999999999E-2</v>
      </c>
      <c r="L5602" s="546">
        <v>-2.9399999999999999E-2</v>
      </c>
      <c r="M5602" s="546">
        <v>-1.2200000000000001E-2</v>
      </c>
    </row>
    <row r="5603" spans="10:13" x14ac:dyDescent="0.6">
      <c r="J5603" s="311">
        <v>0</v>
      </c>
      <c r="K5603" s="546">
        <v>-4.0899999999999999E-2</v>
      </c>
      <c r="L5603" s="546">
        <v>-2.9399999999999999E-2</v>
      </c>
      <c r="M5603" s="546">
        <v>-1.2200000000000001E-2</v>
      </c>
    </row>
    <row r="5604" spans="10:13" x14ac:dyDescent="0.6">
      <c r="J5604" s="311">
        <v>0</v>
      </c>
      <c r="K5604" s="546">
        <v>-4.0899999999999999E-2</v>
      </c>
      <c r="L5604" s="546">
        <v>-2.9399999999999999E-2</v>
      </c>
      <c r="M5604" s="546">
        <v>-1.2200000000000001E-2</v>
      </c>
    </row>
    <row r="5605" spans="10:13" x14ac:dyDescent="0.6">
      <c r="J5605" s="311">
        <v>0</v>
      </c>
      <c r="K5605" s="546">
        <v>-4.0899999999999999E-2</v>
      </c>
      <c r="L5605" s="546">
        <v>-2.9399999999999999E-2</v>
      </c>
      <c r="M5605" s="546">
        <v>-1.2200000000000001E-2</v>
      </c>
    </row>
    <row r="5606" spans="10:13" x14ac:dyDescent="0.6">
      <c r="J5606" s="311">
        <v>0</v>
      </c>
      <c r="K5606" s="546">
        <v>-4.0899999999999999E-2</v>
      </c>
      <c r="L5606" s="546">
        <v>-2.9399999999999999E-2</v>
      </c>
      <c r="M5606" s="546">
        <v>-1.2200000000000001E-2</v>
      </c>
    </row>
    <row r="5607" spans="10:13" x14ac:dyDescent="0.6">
      <c r="J5607" s="311">
        <v>0</v>
      </c>
      <c r="K5607" s="546">
        <v>-4.0899999999999999E-2</v>
      </c>
      <c r="L5607" s="546">
        <v>-2.9399999999999999E-2</v>
      </c>
      <c r="M5607" s="546">
        <v>-1.2200000000000001E-2</v>
      </c>
    </row>
    <row r="5608" spans="10:13" x14ac:dyDescent="0.6">
      <c r="J5608" s="311">
        <v>0</v>
      </c>
      <c r="K5608" s="546">
        <v>-4.0899999999999999E-2</v>
      </c>
      <c r="L5608" s="546">
        <v>-2.9399999999999999E-2</v>
      </c>
      <c r="M5608" s="546">
        <v>-1.2200000000000001E-2</v>
      </c>
    </row>
    <row r="5609" spans="10:13" x14ac:dyDescent="0.6">
      <c r="J5609" s="311">
        <v>0</v>
      </c>
      <c r="K5609" s="546">
        <v>-4.0899999999999999E-2</v>
      </c>
      <c r="L5609" s="546">
        <v>-2.9399999999999999E-2</v>
      </c>
      <c r="M5609" s="546">
        <v>-1.2200000000000001E-2</v>
      </c>
    </row>
    <row r="5610" spans="10:13" x14ac:dyDescent="0.6">
      <c r="J5610" s="311">
        <v>0</v>
      </c>
      <c r="K5610" s="546">
        <v>-4.0899999999999999E-2</v>
      </c>
      <c r="L5610" s="546">
        <v>-2.9399999999999999E-2</v>
      </c>
      <c r="M5610" s="546">
        <v>-1.2200000000000001E-2</v>
      </c>
    </row>
    <row r="5611" spans="10:13" x14ac:dyDescent="0.6">
      <c r="J5611" s="311">
        <v>0</v>
      </c>
      <c r="K5611" s="546">
        <v>-4.0899999999999999E-2</v>
      </c>
      <c r="L5611" s="546">
        <v>-2.9399999999999999E-2</v>
      </c>
      <c r="M5611" s="546">
        <v>-1.2200000000000001E-2</v>
      </c>
    </row>
    <row r="5612" spans="10:13" x14ac:dyDescent="0.6">
      <c r="J5612" s="311">
        <v>0</v>
      </c>
      <c r="K5612" s="546">
        <v>-4.0899999999999999E-2</v>
      </c>
      <c r="L5612" s="546">
        <v>-2.9399999999999999E-2</v>
      </c>
      <c r="M5612" s="546">
        <v>-1.2200000000000001E-2</v>
      </c>
    </row>
    <row r="5613" spans="10:13" x14ac:dyDescent="0.6">
      <c r="J5613" s="311">
        <v>0</v>
      </c>
      <c r="K5613" s="546">
        <v>-4.0899999999999999E-2</v>
      </c>
      <c r="L5613" s="546">
        <v>-2.9399999999999999E-2</v>
      </c>
      <c r="M5613" s="546">
        <v>-1.2200000000000001E-2</v>
      </c>
    </row>
    <row r="5614" spans="10:13" x14ac:dyDescent="0.6">
      <c r="J5614" s="311">
        <v>0</v>
      </c>
      <c r="K5614" s="546">
        <v>-4.0899999999999999E-2</v>
      </c>
      <c r="L5614" s="546">
        <v>-2.9399999999999999E-2</v>
      </c>
      <c r="M5614" s="546">
        <v>-1.2200000000000001E-2</v>
      </c>
    </row>
    <row r="5615" spans="10:13" x14ac:dyDescent="0.6">
      <c r="J5615" s="311">
        <v>0</v>
      </c>
      <c r="K5615" s="546">
        <v>-4.0899999999999999E-2</v>
      </c>
      <c r="L5615" s="546">
        <v>-2.9399999999999999E-2</v>
      </c>
      <c r="M5615" s="546">
        <v>-1.2200000000000001E-2</v>
      </c>
    </row>
    <row r="5616" spans="10:13" x14ac:dyDescent="0.6">
      <c r="J5616" s="311">
        <v>0</v>
      </c>
      <c r="K5616" s="546">
        <v>-4.0899999999999999E-2</v>
      </c>
      <c r="L5616" s="546">
        <v>-2.9399999999999999E-2</v>
      </c>
      <c r="M5616" s="546">
        <v>-1.2200000000000001E-2</v>
      </c>
    </row>
    <row r="5617" spans="10:13" x14ac:dyDescent="0.6">
      <c r="J5617" s="311">
        <v>0</v>
      </c>
      <c r="K5617" s="546">
        <v>-4.0899999999999999E-2</v>
      </c>
      <c r="L5617" s="546">
        <v>-2.9399999999999999E-2</v>
      </c>
      <c r="M5617" s="546">
        <v>-1.2200000000000001E-2</v>
      </c>
    </row>
    <row r="5618" spans="10:13" x14ac:dyDescent="0.6">
      <c r="J5618" s="311">
        <v>0</v>
      </c>
      <c r="K5618" s="546">
        <v>-4.0899999999999999E-2</v>
      </c>
      <c r="L5618" s="546">
        <v>-2.9399999999999999E-2</v>
      </c>
      <c r="M5618" s="546">
        <v>-1.2200000000000001E-2</v>
      </c>
    </row>
    <row r="5619" spans="10:13" x14ac:dyDescent="0.6">
      <c r="J5619" s="311">
        <v>0</v>
      </c>
      <c r="K5619" s="546">
        <v>-4.0899999999999999E-2</v>
      </c>
      <c r="L5619" s="546">
        <v>-2.9399999999999999E-2</v>
      </c>
      <c r="M5619" s="546">
        <v>-1.2200000000000001E-2</v>
      </c>
    </row>
    <row r="5620" spans="10:13" x14ac:dyDescent="0.6">
      <c r="J5620" s="311">
        <v>0</v>
      </c>
      <c r="K5620" s="546">
        <v>-4.0899999999999999E-2</v>
      </c>
      <c r="L5620" s="546">
        <v>-2.9399999999999999E-2</v>
      </c>
      <c r="M5620" s="546">
        <v>-1.2200000000000001E-2</v>
      </c>
    </row>
    <row r="5621" spans="10:13" x14ac:dyDescent="0.6">
      <c r="J5621" s="311">
        <v>0</v>
      </c>
      <c r="K5621" s="546">
        <v>-4.0899999999999999E-2</v>
      </c>
      <c r="L5621" s="546">
        <v>-2.9399999999999999E-2</v>
      </c>
      <c r="M5621" s="546">
        <v>-1.2200000000000001E-2</v>
      </c>
    </row>
    <row r="5622" spans="10:13" x14ac:dyDescent="0.6">
      <c r="J5622" s="311">
        <v>0</v>
      </c>
      <c r="K5622" s="546">
        <v>-4.0899999999999999E-2</v>
      </c>
      <c r="L5622" s="546">
        <v>-2.9399999999999999E-2</v>
      </c>
      <c r="M5622" s="546">
        <v>-1.2200000000000001E-2</v>
      </c>
    </row>
    <row r="5623" spans="10:13" x14ac:dyDescent="0.6">
      <c r="J5623" s="311">
        <v>0</v>
      </c>
      <c r="K5623" s="546">
        <v>-4.0899999999999999E-2</v>
      </c>
      <c r="L5623" s="546">
        <v>-2.9399999999999999E-2</v>
      </c>
      <c r="M5623" s="546">
        <v>-1.2200000000000001E-2</v>
      </c>
    </row>
    <row r="5624" spans="10:13" x14ac:dyDescent="0.6">
      <c r="J5624" s="311">
        <v>0</v>
      </c>
      <c r="K5624" s="546">
        <v>-4.0899999999999999E-2</v>
      </c>
      <c r="L5624" s="546">
        <v>-2.9399999999999999E-2</v>
      </c>
      <c r="M5624" s="546">
        <v>-1.2200000000000001E-2</v>
      </c>
    </row>
    <row r="5625" spans="10:13" x14ac:dyDescent="0.6">
      <c r="J5625" s="311">
        <v>0</v>
      </c>
      <c r="K5625" s="546">
        <v>-4.0899999999999999E-2</v>
      </c>
      <c r="L5625" s="546">
        <v>-2.9399999999999999E-2</v>
      </c>
      <c r="M5625" s="546">
        <v>-1.2200000000000001E-2</v>
      </c>
    </row>
    <row r="5626" spans="10:13" x14ac:dyDescent="0.6">
      <c r="J5626" s="311">
        <v>0</v>
      </c>
      <c r="K5626" s="546">
        <v>-4.0899999999999999E-2</v>
      </c>
      <c r="L5626" s="546">
        <v>-2.9399999999999999E-2</v>
      </c>
      <c r="M5626" s="546">
        <v>-1.2200000000000001E-2</v>
      </c>
    </row>
    <row r="5627" spans="10:13" x14ac:dyDescent="0.6">
      <c r="J5627" s="311">
        <v>0</v>
      </c>
      <c r="K5627" s="546">
        <v>-4.0899999999999999E-2</v>
      </c>
      <c r="L5627" s="546">
        <v>-2.9399999999999999E-2</v>
      </c>
      <c r="M5627" s="546">
        <v>-1.2200000000000001E-2</v>
      </c>
    </row>
    <row r="5628" spans="10:13" x14ac:dyDescent="0.6">
      <c r="J5628" s="311">
        <v>0</v>
      </c>
      <c r="K5628" s="546">
        <v>-4.0899999999999999E-2</v>
      </c>
      <c r="L5628" s="546">
        <v>-2.9399999999999999E-2</v>
      </c>
      <c r="M5628" s="546">
        <v>-1.2200000000000001E-2</v>
      </c>
    </row>
    <row r="5629" spans="10:13" x14ac:dyDescent="0.6">
      <c r="J5629" s="311">
        <v>0</v>
      </c>
      <c r="K5629" s="546">
        <v>-4.0899999999999999E-2</v>
      </c>
      <c r="L5629" s="546">
        <v>-2.9399999999999999E-2</v>
      </c>
      <c r="M5629" s="546">
        <v>-1.2200000000000001E-2</v>
      </c>
    </row>
    <row r="5630" spans="10:13" x14ac:dyDescent="0.6">
      <c r="J5630" s="311">
        <v>0</v>
      </c>
      <c r="K5630" s="546">
        <v>-4.0899999999999999E-2</v>
      </c>
      <c r="L5630" s="546">
        <v>-2.9399999999999999E-2</v>
      </c>
      <c r="M5630" s="546">
        <v>-1.2200000000000001E-2</v>
      </c>
    </row>
    <row r="5631" spans="10:13" x14ac:dyDescent="0.6">
      <c r="J5631" s="311">
        <v>0</v>
      </c>
      <c r="K5631" s="546">
        <v>-4.0899999999999999E-2</v>
      </c>
      <c r="L5631" s="546">
        <v>-2.9399999999999999E-2</v>
      </c>
      <c r="M5631" s="546">
        <v>-1.2200000000000001E-2</v>
      </c>
    </row>
    <row r="5632" spans="10:13" x14ac:dyDescent="0.6">
      <c r="J5632" s="311">
        <v>0</v>
      </c>
      <c r="K5632" s="546">
        <v>-4.0899999999999999E-2</v>
      </c>
      <c r="L5632" s="546">
        <v>-2.9399999999999999E-2</v>
      </c>
      <c r="M5632" s="546">
        <v>-1.2200000000000001E-2</v>
      </c>
    </row>
    <row r="5633" spans="10:13" x14ac:dyDescent="0.6">
      <c r="J5633" s="311">
        <v>0</v>
      </c>
      <c r="K5633" s="546">
        <v>-4.0899999999999999E-2</v>
      </c>
      <c r="L5633" s="546">
        <v>-2.9399999999999999E-2</v>
      </c>
      <c r="M5633" s="546">
        <v>-1.2200000000000001E-2</v>
      </c>
    </row>
    <row r="5634" spans="10:13" x14ac:dyDescent="0.6">
      <c r="J5634" s="311">
        <v>0</v>
      </c>
      <c r="K5634" s="546">
        <v>-4.0899999999999999E-2</v>
      </c>
      <c r="L5634" s="546">
        <v>-2.9399999999999999E-2</v>
      </c>
      <c r="M5634" s="546">
        <v>-1.2200000000000001E-2</v>
      </c>
    </row>
    <row r="5635" spans="10:13" x14ac:dyDescent="0.6">
      <c r="J5635" s="311">
        <v>0</v>
      </c>
      <c r="K5635" s="546">
        <v>-4.0899999999999999E-2</v>
      </c>
      <c r="L5635" s="546">
        <v>-2.9399999999999999E-2</v>
      </c>
      <c r="M5635" s="546">
        <v>-1.2200000000000001E-2</v>
      </c>
    </row>
    <row r="5636" spans="10:13" x14ac:dyDescent="0.6">
      <c r="J5636" s="311">
        <v>0</v>
      </c>
      <c r="K5636" s="546">
        <v>-4.0899999999999999E-2</v>
      </c>
      <c r="L5636" s="546">
        <v>-2.9399999999999999E-2</v>
      </c>
      <c r="M5636" s="546">
        <v>-1.2200000000000001E-2</v>
      </c>
    </row>
    <row r="5637" spans="10:13" x14ac:dyDescent="0.6">
      <c r="J5637" s="311">
        <v>0</v>
      </c>
      <c r="K5637" s="546">
        <v>-4.0899999999999999E-2</v>
      </c>
      <c r="L5637" s="546">
        <v>-2.9399999999999999E-2</v>
      </c>
      <c r="M5637" s="546">
        <v>-1.2200000000000001E-2</v>
      </c>
    </row>
    <row r="5638" spans="10:13" x14ac:dyDescent="0.6">
      <c r="J5638" s="311">
        <v>0</v>
      </c>
      <c r="K5638" s="546">
        <v>-4.0899999999999999E-2</v>
      </c>
      <c r="L5638" s="546">
        <v>-2.9399999999999999E-2</v>
      </c>
      <c r="M5638" s="546">
        <v>-1.2200000000000001E-2</v>
      </c>
    </row>
    <row r="5639" spans="10:13" x14ac:dyDescent="0.6">
      <c r="J5639" s="311">
        <v>0</v>
      </c>
      <c r="K5639" s="546">
        <v>-4.0899999999999999E-2</v>
      </c>
      <c r="L5639" s="546">
        <v>-2.9399999999999999E-2</v>
      </c>
      <c r="M5639" s="546">
        <v>-1.2200000000000001E-2</v>
      </c>
    </row>
    <row r="5640" spans="10:13" x14ac:dyDescent="0.6">
      <c r="J5640" s="311">
        <v>0</v>
      </c>
      <c r="K5640" s="546">
        <v>-4.0899999999999999E-2</v>
      </c>
      <c r="L5640" s="546">
        <v>-2.9399999999999999E-2</v>
      </c>
      <c r="M5640" s="546">
        <v>-1.2200000000000001E-2</v>
      </c>
    </row>
    <row r="5641" spans="10:13" x14ac:dyDescent="0.6">
      <c r="J5641" s="311">
        <v>0</v>
      </c>
      <c r="K5641" s="546">
        <v>-4.0899999999999999E-2</v>
      </c>
      <c r="L5641" s="546">
        <v>-2.9399999999999999E-2</v>
      </c>
      <c r="M5641" s="546">
        <v>-1.2200000000000001E-2</v>
      </c>
    </row>
    <row r="5642" spans="10:13" x14ac:dyDescent="0.6">
      <c r="J5642" s="311">
        <v>0</v>
      </c>
      <c r="K5642" s="546">
        <v>-4.0899999999999999E-2</v>
      </c>
      <c r="L5642" s="546">
        <v>-2.9399999999999999E-2</v>
      </c>
      <c r="M5642" s="546">
        <v>-1.2200000000000001E-2</v>
      </c>
    </row>
    <row r="5643" spans="10:13" x14ac:dyDescent="0.6">
      <c r="J5643" s="311">
        <v>0</v>
      </c>
      <c r="K5643" s="546">
        <v>-4.0899999999999999E-2</v>
      </c>
      <c r="L5643" s="546">
        <v>-2.9399999999999999E-2</v>
      </c>
      <c r="M5643" s="546">
        <v>-1.2200000000000001E-2</v>
      </c>
    </row>
    <row r="5644" spans="10:13" x14ac:dyDescent="0.6">
      <c r="J5644" s="311">
        <v>0</v>
      </c>
      <c r="K5644" s="546">
        <v>-4.0899999999999999E-2</v>
      </c>
      <c r="L5644" s="546">
        <v>-2.9399999999999999E-2</v>
      </c>
      <c r="M5644" s="546">
        <v>-1.2200000000000001E-2</v>
      </c>
    </row>
    <row r="5645" spans="10:13" x14ac:dyDescent="0.6">
      <c r="J5645" s="311">
        <v>0</v>
      </c>
      <c r="K5645" s="546">
        <v>-4.0899999999999999E-2</v>
      </c>
      <c r="L5645" s="546">
        <v>-2.9399999999999999E-2</v>
      </c>
      <c r="M5645" s="546">
        <v>-1.2200000000000001E-2</v>
      </c>
    </row>
    <row r="5646" spans="10:13" x14ac:dyDescent="0.6">
      <c r="J5646" s="311">
        <v>0</v>
      </c>
      <c r="K5646" s="546">
        <v>-4.0899999999999999E-2</v>
      </c>
      <c r="L5646" s="546">
        <v>-2.9399999999999999E-2</v>
      </c>
      <c r="M5646" s="546">
        <v>-1.2200000000000001E-2</v>
      </c>
    </row>
    <row r="5647" spans="10:13" x14ac:dyDescent="0.6">
      <c r="J5647" s="311">
        <v>0</v>
      </c>
      <c r="K5647" s="546">
        <v>-4.0899999999999999E-2</v>
      </c>
      <c r="L5647" s="546">
        <v>-2.9399999999999999E-2</v>
      </c>
      <c r="M5647" s="546">
        <v>-1.2200000000000001E-2</v>
      </c>
    </row>
    <row r="5648" spans="10:13" x14ac:dyDescent="0.6">
      <c r="J5648" s="311">
        <v>0</v>
      </c>
      <c r="K5648" s="546">
        <v>-4.0899999999999999E-2</v>
      </c>
      <c r="L5648" s="546">
        <v>-2.9399999999999999E-2</v>
      </c>
      <c r="M5648" s="546">
        <v>-1.2200000000000001E-2</v>
      </c>
    </row>
    <row r="5649" spans="10:13" x14ac:dyDescent="0.6">
      <c r="J5649" s="311">
        <v>0</v>
      </c>
      <c r="K5649" s="546">
        <v>-4.0899999999999999E-2</v>
      </c>
      <c r="L5649" s="546">
        <v>-2.9399999999999999E-2</v>
      </c>
      <c r="M5649" s="546">
        <v>-1.2200000000000001E-2</v>
      </c>
    </row>
    <row r="5650" spans="10:13" x14ac:dyDescent="0.6">
      <c r="J5650" s="311">
        <v>0</v>
      </c>
      <c r="K5650" s="546">
        <v>-4.0899999999999999E-2</v>
      </c>
      <c r="L5650" s="546">
        <v>-2.9399999999999999E-2</v>
      </c>
      <c r="M5650" s="546">
        <v>-1.2200000000000001E-2</v>
      </c>
    </row>
    <row r="5651" spans="10:13" x14ac:dyDescent="0.6">
      <c r="J5651" s="311">
        <v>0</v>
      </c>
      <c r="K5651" s="546">
        <v>-4.0899999999999999E-2</v>
      </c>
      <c r="L5651" s="546">
        <v>-2.9399999999999999E-2</v>
      </c>
      <c r="M5651" s="546">
        <v>-1.2200000000000001E-2</v>
      </c>
    </row>
    <row r="5652" spans="10:13" x14ac:dyDescent="0.6">
      <c r="J5652" s="311">
        <v>0</v>
      </c>
      <c r="K5652" s="546">
        <v>-4.0899999999999999E-2</v>
      </c>
      <c r="L5652" s="546">
        <v>-2.9399999999999999E-2</v>
      </c>
      <c r="M5652" s="546">
        <v>-1.2200000000000001E-2</v>
      </c>
    </row>
    <row r="5653" spans="10:13" x14ac:dyDescent="0.6">
      <c r="J5653" s="311">
        <v>0</v>
      </c>
      <c r="K5653" s="546">
        <v>-4.0899999999999999E-2</v>
      </c>
      <c r="L5653" s="546">
        <v>-2.9399999999999999E-2</v>
      </c>
      <c r="M5653" s="546">
        <v>-1.2200000000000001E-2</v>
      </c>
    </row>
    <row r="5654" spans="10:13" x14ac:dyDescent="0.6">
      <c r="J5654" s="311">
        <v>0</v>
      </c>
      <c r="K5654" s="546">
        <v>-4.0899999999999999E-2</v>
      </c>
      <c r="L5654" s="546">
        <v>-2.9399999999999999E-2</v>
      </c>
      <c r="M5654" s="546">
        <v>-1.2200000000000001E-2</v>
      </c>
    </row>
    <row r="5655" spans="10:13" x14ac:dyDescent="0.6">
      <c r="J5655" s="311">
        <v>0</v>
      </c>
      <c r="K5655" s="546">
        <v>-4.0899999999999999E-2</v>
      </c>
      <c r="L5655" s="546">
        <v>-2.9399999999999999E-2</v>
      </c>
      <c r="M5655" s="546">
        <v>-1.2200000000000001E-2</v>
      </c>
    </row>
    <row r="5656" spans="10:13" x14ac:dyDescent="0.6">
      <c r="J5656" s="311">
        <v>0</v>
      </c>
      <c r="K5656" s="546">
        <v>-4.0899999999999999E-2</v>
      </c>
      <c r="L5656" s="546">
        <v>-2.9399999999999999E-2</v>
      </c>
      <c r="M5656" s="546">
        <v>-1.2200000000000001E-2</v>
      </c>
    </row>
    <row r="5657" spans="10:13" x14ac:dyDescent="0.6">
      <c r="J5657" s="311">
        <v>0</v>
      </c>
      <c r="K5657" s="546">
        <v>-4.0899999999999999E-2</v>
      </c>
      <c r="L5657" s="546">
        <v>-2.9399999999999999E-2</v>
      </c>
      <c r="M5657" s="546">
        <v>-1.2200000000000001E-2</v>
      </c>
    </row>
    <row r="5658" spans="10:13" x14ac:dyDescent="0.6">
      <c r="J5658" s="311">
        <v>0</v>
      </c>
      <c r="K5658" s="546">
        <v>-4.0899999999999999E-2</v>
      </c>
      <c r="L5658" s="546">
        <v>-2.9399999999999999E-2</v>
      </c>
      <c r="M5658" s="546">
        <v>-1.2200000000000001E-2</v>
      </c>
    </row>
    <row r="5659" spans="10:13" x14ac:dyDescent="0.6">
      <c r="J5659" s="311">
        <v>0</v>
      </c>
      <c r="K5659" s="546">
        <v>-4.0899999999999999E-2</v>
      </c>
      <c r="L5659" s="546">
        <v>-2.9399999999999999E-2</v>
      </c>
      <c r="M5659" s="546">
        <v>-1.2200000000000001E-2</v>
      </c>
    </row>
    <row r="5660" spans="10:13" x14ac:dyDescent="0.6">
      <c r="J5660" s="311">
        <v>0</v>
      </c>
      <c r="K5660" s="546">
        <v>-4.0899999999999999E-2</v>
      </c>
      <c r="L5660" s="546">
        <v>-2.9399999999999999E-2</v>
      </c>
      <c r="M5660" s="546">
        <v>-1.2200000000000001E-2</v>
      </c>
    </row>
    <row r="5661" spans="10:13" x14ac:dyDescent="0.6">
      <c r="J5661" s="311">
        <v>0</v>
      </c>
      <c r="K5661" s="546">
        <v>-4.0899999999999999E-2</v>
      </c>
      <c r="L5661" s="546">
        <v>-2.9399999999999999E-2</v>
      </c>
      <c r="M5661" s="546">
        <v>-1.2200000000000001E-2</v>
      </c>
    </row>
    <row r="5662" spans="10:13" x14ac:dyDescent="0.6">
      <c r="J5662" s="311">
        <v>0</v>
      </c>
      <c r="K5662" s="546">
        <v>-4.0899999999999999E-2</v>
      </c>
      <c r="L5662" s="546">
        <v>-2.9399999999999999E-2</v>
      </c>
      <c r="M5662" s="546">
        <v>-1.2200000000000001E-2</v>
      </c>
    </row>
    <row r="5663" spans="10:13" x14ac:dyDescent="0.6">
      <c r="J5663" s="311">
        <v>0</v>
      </c>
      <c r="K5663" s="546">
        <v>-4.0899999999999999E-2</v>
      </c>
      <c r="L5663" s="546">
        <v>-2.9399999999999999E-2</v>
      </c>
      <c r="M5663" s="546">
        <v>-1.2200000000000001E-2</v>
      </c>
    </row>
    <row r="5664" spans="10:13" x14ac:dyDescent="0.6">
      <c r="J5664" s="311">
        <v>0</v>
      </c>
      <c r="K5664" s="546">
        <v>-4.0899999999999999E-2</v>
      </c>
      <c r="L5664" s="546">
        <v>-2.9399999999999999E-2</v>
      </c>
      <c r="M5664" s="546">
        <v>-1.2200000000000001E-2</v>
      </c>
    </row>
    <row r="5665" spans="10:13" x14ac:dyDescent="0.6">
      <c r="J5665" s="311">
        <v>0</v>
      </c>
      <c r="K5665" s="546">
        <v>-4.0899999999999999E-2</v>
      </c>
      <c r="L5665" s="546">
        <v>-2.9399999999999999E-2</v>
      </c>
      <c r="M5665" s="546">
        <v>-1.2200000000000001E-2</v>
      </c>
    </row>
    <row r="5666" spans="10:13" x14ac:dyDescent="0.6">
      <c r="J5666" s="311">
        <v>0</v>
      </c>
      <c r="K5666" s="546">
        <v>-4.0899999999999999E-2</v>
      </c>
      <c r="L5666" s="546">
        <v>-2.9399999999999999E-2</v>
      </c>
      <c r="M5666" s="546">
        <v>-1.2200000000000001E-2</v>
      </c>
    </row>
    <row r="5667" spans="10:13" x14ac:dyDescent="0.6">
      <c r="J5667" s="311">
        <v>0</v>
      </c>
      <c r="K5667" s="546">
        <v>-4.0899999999999999E-2</v>
      </c>
      <c r="L5667" s="546">
        <v>-2.9399999999999999E-2</v>
      </c>
      <c r="M5667" s="546">
        <v>-1.2200000000000001E-2</v>
      </c>
    </row>
    <row r="5668" spans="10:13" x14ac:dyDescent="0.6">
      <c r="J5668" s="311">
        <v>0</v>
      </c>
      <c r="K5668" s="546">
        <v>-4.0899999999999999E-2</v>
      </c>
      <c r="L5668" s="546">
        <v>-2.9399999999999999E-2</v>
      </c>
      <c r="M5668" s="546">
        <v>-1.2200000000000001E-2</v>
      </c>
    </row>
    <row r="5669" spans="10:13" x14ac:dyDescent="0.6">
      <c r="J5669" s="311">
        <v>0</v>
      </c>
      <c r="K5669" s="546">
        <v>-4.0899999999999999E-2</v>
      </c>
      <c r="L5669" s="546">
        <v>-2.9399999999999999E-2</v>
      </c>
      <c r="M5669" s="546">
        <v>-1.2200000000000001E-2</v>
      </c>
    </row>
    <row r="5670" spans="10:13" x14ac:dyDescent="0.6">
      <c r="J5670" s="311">
        <v>0</v>
      </c>
      <c r="K5670" s="546">
        <v>-4.0899999999999999E-2</v>
      </c>
      <c r="L5670" s="546">
        <v>-2.9399999999999999E-2</v>
      </c>
      <c r="M5670" s="546">
        <v>-1.2200000000000001E-2</v>
      </c>
    </row>
    <row r="5671" spans="10:13" x14ac:dyDescent="0.6">
      <c r="J5671" s="311">
        <v>0</v>
      </c>
      <c r="K5671" s="546">
        <v>-4.0899999999999999E-2</v>
      </c>
      <c r="L5671" s="546">
        <v>-2.9399999999999999E-2</v>
      </c>
      <c r="M5671" s="546">
        <v>-1.2200000000000001E-2</v>
      </c>
    </row>
    <row r="5672" spans="10:13" x14ac:dyDescent="0.6">
      <c r="J5672" s="311">
        <v>0</v>
      </c>
      <c r="K5672" s="546">
        <v>-4.0899999999999999E-2</v>
      </c>
      <c r="L5672" s="546">
        <v>-2.9399999999999999E-2</v>
      </c>
      <c r="M5672" s="546">
        <v>-1.2200000000000001E-2</v>
      </c>
    </row>
    <row r="5673" spans="10:13" x14ac:dyDescent="0.6">
      <c r="J5673" s="311">
        <v>0</v>
      </c>
      <c r="K5673" s="546">
        <v>-4.0899999999999999E-2</v>
      </c>
      <c r="L5673" s="546">
        <v>-2.9399999999999999E-2</v>
      </c>
      <c r="M5673" s="546">
        <v>-1.2200000000000001E-2</v>
      </c>
    </row>
    <row r="5674" spans="10:13" x14ac:dyDescent="0.6">
      <c r="J5674" s="311">
        <v>0</v>
      </c>
      <c r="K5674" s="546">
        <v>-4.0899999999999999E-2</v>
      </c>
      <c r="L5674" s="546">
        <v>-2.9399999999999999E-2</v>
      </c>
      <c r="M5674" s="546">
        <v>-1.2200000000000001E-2</v>
      </c>
    </row>
    <row r="5675" spans="10:13" x14ac:dyDescent="0.6">
      <c r="J5675" s="311">
        <v>0</v>
      </c>
      <c r="K5675" s="546">
        <v>-4.0899999999999999E-2</v>
      </c>
      <c r="L5675" s="546">
        <v>-2.9399999999999999E-2</v>
      </c>
      <c r="M5675" s="546">
        <v>-1.2200000000000001E-2</v>
      </c>
    </row>
    <row r="5676" spans="10:13" x14ac:dyDescent="0.6">
      <c r="J5676" s="311">
        <v>0</v>
      </c>
      <c r="K5676" s="546">
        <v>-4.0899999999999999E-2</v>
      </c>
      <c r="L5676" s="546">
        <v>-2.9399999999999999E-2</v>
      </c>
      <c r="M5676" s="546">
        <v>-1.2200000000000001E-2</v>
      </c>
    </row>
    <row r="5677" spans="10:13" x14ac:dyDescent="0.6">
      <c r="J5677" s="311">
        <v>0</v>
      </c>
      <c r="K5677" s="546">
        <v>-4.0899999999999999E-2</v>
      </c>
      <c r="L5677" s="546">
        <v>-2.9399999999999999E-2</v>
      </c>
      <c r="M5677" s="546">
        <v>-1.2200000000000001E-2</v>
      </c>
    </row>
    <row r="5678" spans="10:13" x14ac:dyDescent="0.6">
      <c r="J5678" s="311">
        <v>0</v>
      </c>
      <c r="K5678" s="546">
        <v>-4.0899999999999999E-2</v>
      </c>
      <c r="L5678" s="546">
        <v>-2.9399999999999999E-2</v>
      </c>
      <c r="M5678" s="546">
        <v>-1.2200000000000001E-2</v>
      </c>
    </row>
    <row r="5679" spans="10:13" x14ac:dyDescent="0.6">
      <c r="J5679" s="311">
        <v>0</v>
      </c>
      <c r="K5679" s="546">
        <v>-4.0899999999999999E-2</v>
      </c>
      <c r="L5679" s="546">
        <v>-2.9399999999999999E-2</v>
      </c>
      <c r="M5679" s="546">
        <v>-1.2200000000000001E-2</v>
      </c>
    </row>
    <row r="5680" spans="10:13" x14ac:dyDescent="0.6">
      <c r="J5680" s="311">
        <v>0</v>
      </c>
      <c r="K5680" s="546">
        <v>-4.0899999999999999E-2</v>
      </c>
      <c r="L5680" s="546">
        <v>-2.9399999999999999E-2</v>
      </c>
      <c r="M5680" s="546">
        <v>-1.2200000000000001E-2</v>
      </c>
    </row>
    <row r="5681" spans="10:13" x14ac:dyDescent="0.6">
      <c r="J5681" s="311">
        <v>0</v>
      </c>
      <c r="K5681" s="546">
        <v>-4.0899999999999999E-2</v>
      </c>
      <c r="L5681" s="546">
        <v>-2.9399999999999999E-2</v>
      </c>
      <c r="M5681" s="546">
        <v>-1.2200000000000001E-2</v>
      </c>
    </row>
    <row r="5682" spans="10:13" x14ac:dyDescent="0.6">
      <c r="J5682" s="311">
        <v>0</v>
      </c>
      <c r="K5682" s="546">
        <v>-4.0899999999999999E-2</v>
      </c>
      <c r="L5682" s="546">
        <v>-2.9399999999999999E-2</v>
      </c>
      <c r="M5682" s="546">
        <v>-1.2200000000000001E-2</v>
      </c>
    </row>
    <row r="5683" spans="10:13" x14ac:dyDescent="0.6">
      <c r="J5683" s="311">
        <v>0</v>
      </c>
      <c r="K5683" s="546">
        <v>-4.0899999999999999E-2</v>
      </c>
      <c r="L5683" s="546">
        <v>-2.9399999999999999E-2</v>
      </c>
      <c r="M5683" s="546">
        <v>-1.2200000000000001E-2</v>
      </c>
    </row>
    <row r="5684" spans="10:13" x14ac:dyDescent="0.6">
      <c r="J5684" s="311">
        <v>0</v>
      </c>
      <c r="K5684" s="546">
        <v>-4.0899999999999999E-2</v>
      </c>
      <c r="L5684" s="546">
        <v>-2.9399999999999999E-2</v>
      </c>
      <c r="M5684" s="546">
        <v>-1.2200000000000001E-2</v>
      </c>
    </row>
    <row r="5685" spans="10:13" x14ac:dyDescent="0.6">
      <c r="J5685" s="311">
        <v>0</v>
      </c>
      <c r="K5685" s="546">
        <v>-4.0899999999999999E-2</v>
      </c>
      <c r="L5685" s="546">
        <v>-2.9399999999999999E-2</v>
      </c>
      <c r="M5685" s="546">
        <v>-1.2200000000000001E-2</v>
      </c>
    </row>
    <row r="5686" spans="10:13" x14ac:dyDescent="0.6">
      <c r="J5686" s="311">
        <v>0</v>
      </c>
      <c r="K5686" s="546">
        <v>-4.0899999999999999E-2</v>
      </c>
      <c r="L5686" s="546">
        <v>-2.9399999999999999E-2</v>
      </c>
      <c r="M5686" s="546">
        <v>-1.2200000000000001E-2</v>
      </c>
    </row>
    <row r="5687" spans="10:13" x14ac:dyDescent="0.6">
      <c r="J5687" s="311">
        <v>0</v>
      </c>
      <c r="K5687" s="546">
        <v>-4.0899999999999999E-2</v>
      </c>
      <c r="L5687" s="546">
        <v>-2.9399999999999999E-2</v>
      </c>
      <c r="M5687" s="546">
        <v>-1.2200000000000001E-2</v>
      </c>
    </row>
    <row r="5688" spans="10:13" x14ac:dyDescent="0.6">
      <c r="J5688" s="311">
        <v>0</v>
      </c>
      <c r="K5688" s="546">
        <v>-4.0899999999999999E-2</v>
      </c>
      <c r="L5688" s="546">
        <v>-2.9399999999999999E-2</v>
      </c>
      <c r="M5688" s="546">
        <v>-1.2200000000000001E-2</v>
      </c>
    </row>
    <row r="5689" spans="10:13" x14ac:dyDescent="0.6">
      <c r="J5689" s="311">
        <v>0</v>
      </c>
      <c r="K5689" s="546">
        <v>-4.0899999999999999E-2</v>
      </c>
      <c r="L5689" s="546">
        <v>-2.9399999999999999E-2</v>
      </c>
      <c r="M5689" s="546">
        <v>-1.2200000000000001E-2</v>
      </c>
    </row>
    <row r="5690" spans="10:13" x14ac:dyDescent="0.6">
      <c r="J5690" s="311">
        <v>0</v>
      </c>
      <c r="K5690" s="546">
        <v>-4.0899999999999999E-2</v>
      </c>
      <c r="L5690" s="546">
        <v>-2.9399999999999999E-2</v>
      </c>
      <c r="M5690" s="546">
        <v>-1.2200000000000001E-2</v>
      </c>
    </row>
    <row r="5691" spans="10:13" x14ac:dyDescent="0.6">
      <c r="J5691" s="311">
        <v>0</v>
      </c>
      <c r="K5691" s="546">
        <v>-4.0899999999999999E-2</v>
      </c>
      <c r="L5691" s="546">
        <v>-2.9399999999999999E-2</v>
      </c>
      <c r="M5691" s="546">
        <v>-1.2200000000000001E-2</v>
      </c>
    </row>
    <row r="5692" spans="10:13" x14ac:dyDescent="0.6">
      <c r="J5692" s="311">
        <v>0</v>
      </c>
      <c r="K5692" s="546">
        <v>-4.0899999999999999E-2</v>
      </c>
      <c r="L5692" s="546">
        <v>-2.9399999999999999E-2</v>
      </c>
      <c r="M5692" s="546">
        <v>-1.2200000000000001E-2</v>
      </c>
    </row>
    <row r="5693" spans="10:13" x14ac:dyDescent="0.6">
      <c r="J5693" s="311">
        <v>0</v>
      </c>
      <c r="K5693" s="546">
        <v>-4.0899999999999999E-2</v>
      </c>
      <c r="L5693" s="546">
        <v>-2.9399999999999999E-2</v>
      </c>
      <c r="M5693" s="546">
        <v>-1.2200000000000001E-2</v>
      </c>
    </row>
    <row r="5694" spans="10:13" x14ac:dyDescent="0.6">
      <c r="J5694" s="311">
        <v>0</v>
      </c>
      <c r="K5694" s="546">
        <v>-4.0899999999999999E-2</v>
      </c>
      <c r="L5694" s="546">
        <v>-2.9399999999999999E-2</v>
      </c>
      <c r="M5694" s="546">
        <v>-1.2200000000000001E-2</v>
      </c>
    </row>
    <row r="5695" spans="10:13" x14ac:dyDescent="0.6">
      <c r="J5695" s="311">
        <v>0</v>
      </c>
      <c r="K5695" s="546">
        <v>-4.0899999999999999E-2</v>
      </c>
      <c r="L5695" s="546">
        <v>-2.9399999999999999E-2</v>
      </c>
      <c r="M5695" s="546">
        <v>-1.2200000000000001E-2</v>
      </c>
    </row>
    <row r="5696" spans="10:13" x14ac:dyDescent="0.6">
      <c r="J5696" s="311">
        <v>0</v>
      </c>
      <c r="K5696" s="546">
        <v>-4.0899999999999999E-2</v>
      </c>
      <c r="L5696" s="546">
        <v>-2.9399999999999999E-2</v>
      </c>
      <c r="M5696" s="546">
        <v>-1.2200000000000001E-2</v>
      </c>
    </row>
    <row r="5697" spans="10:13" x14ac:dyDescent="0.6">
      <c r="J5697" s="311">
        <v>0</v>
      </c>
      <c r="K5697" s="546">
        <v>-4.0899999999999999E-2</v>
      </c>
      <c r="L5697" s="546">
        <v>-2.9399999999999999E-2</v>
      </c>
      <c r="M5697" s="546">
        <v>-1.2200000000000001E-2</v>
      </c>
    </row>
    <row r="5698" spans="10:13" x14ac:dyDescent="0.6">
      <c r="J5698" s="311">
        <v>0</v>
      </c>
      <c r="K5698" s="546">
        <v>-4.0899999999999999E-2</v>
      </c>
      <c r="L5698" s="546">
        <v>-2.9399999999999999E-2</v>
      </c>
      <c r="M5698" s="546">
        <v>-1.2200000000000001E-2</v>
      </c>
    </row>
    <row r="5699" spans="10:13" x14ac:dyDescent="0.6">
      <c r="J5699" s="311">
        <v>0</v>
      </c>
      <c r="K5699" s="546">
        <v>-4.0899999999999999E-2</v>
      </c>
      <c r="L5699" s="546">
        <v>-2.9399999999999999E-2</v>
      </c>
      <c r="M5699" s="546">
        <v>-1.2200000000000001E-2</v>
      </c>
    </row>
    <row r="5700" spans="10:13" x14ac:dyDescent="0.6">
      <c r="J5700" s="311">
        <v>0</v>
      </c>
      <c r="K5700" s="546">
        <v>-4.0899999999999999E-2</v>
      </c>
      <c r="L5700" s="546">
        <v>-2.9399999999999999E-2</v>
      </c>
      <c r="M5700" s="546">
        <v>-1.2200000000000001E-2</v>
      </c>
    </row>
    <row r="5701" spans="10:13" x14ac:dyDescent="0.6">
      <c r="J5701" s="311">
        <v>0</v>
      </c>
      <c r="K5701" s="546">
        <v>-4.0899999999999999E-2</v>
      </c>
      <c r="L5701" s="546">
        <v>-2.9399999999999999E-2</v>
      </c>
      <c r="M5701" s="546">
        <v>-1.2200000000000001E-2</v>
      </c>
    </row>
    <row r="5702" spans="10:13" x14ac:dyDescent="0.6">
      <c r="J5702" s="311">
        <v>0</v>
      </c>
      <c r="K5702" s="546">
        <v>-4.0899999999999999E-2</v>
      </c>
      <c r="L5702" s="546">
        <v>-2.9399999999999999E-2</v>
      </c>
      <c r="M5702" s="546">
        <v>-1.2200000000000001E-2</v>
      </c>
    </row>
    <row r="5703" spans="10:13" x14ac:dyDescent="0.6">
      <c r="J5703" s="311">
        <v>0</v>
      </c>
      <c r="K5703" s="546">
        <v>-4.0899999999999999E-2</v>
      </c>
      <c r="L5703" s="546">
        <v>-2.9399999999999999E-2</v>
      </c>
      <c r="M5703" s="546">
        <v>-1.2200000000000001E-2</v>
      </c>
    </row>
    <row r="5704" spans="10:13" x14ac:dyDescent="0.6">
      <c r="J5704" s="311">
        <v>0</v>
      </c>
      <c r="K5704" s="546">
        <v>-4.0899999999999999E-2</v>
      </c>
      <c r="L5704" s="546">
        <v>-2.9399999999999999E-2</v>
      </c>
      <c r="M5704" s="546">
        <v>-1.2200000000000001E-2</v>
      </c>
    </row>
    <row r="5705" spans="10:13" x14ac:dyDescent="0.6">
      <c r="J5705" s="311">
        <v>0</v>
      </c>
      <c r="K5705" s="546">
        <v>-4.0899999999999999E-2</v>
      </c>
      <c r="L5705" s="546">
        <v>-2.9399999999999999E-2</v>
      </c>
      <c r="M5705" s="546">
        <v>-1.2200000000000001E-2</v>
      </c>
    </row>
    <row r="5706" spans="10:13" x14ac:dyDescent="0.6">
      <c r="J5706" s="311">
        <v>0</v>
      </c>
      <c r="K5706" s="546">
        <v>-4.0899999999999999E-2</v>
      </c>
      <c r="L5706" s="546">
        <v>-2.9399999999999999E-2</v>
      </c>
      <c r="M5706" s="546">
        <v>-1.2200000000000001E-2</v>
      </c>
    </row>
    <row r="5707" spans="10:13" x14ac:dyDescent="0.6">
      <c r="J5707" s="311">
        <v>0</v>
      </c>
      <c r="K5707" s="546">
        <v>-4.0899999999999999E-2</v>
      </c>
      <c r="L5707" s="546">
        <v>-2.9399999999999999E-2</v>
      </c>
      <c r="M5707" s="546">
        <v>-1.2200000000000001E-2</v>
      </c>
    </row>
    <row r="5708" spans="10:13" x14ac:dyDescent="0.6">
      <c r="J5708" s="311">
        <v>0</v>
      </c>
      <c r="K5708" s="546">
        <v>-4.0899999999999999E-2</v>
      </c>
      <c r="L5708" s="546">
        <v>-2.9399999999999999E-2</v>
      </c>
      <c r="M5708" s="546">
        <v>-1.2200000000000001E-2</v>
      </c>
    </row>
    <row r="5709" spans="10:13" x14ac:dyDescent="0.6">
      <c r="J5709" s="311">
        <v>0</v>
      </c>
      <c r="K5709" s="546">
        <v>-4.0899999999999999E-2</v>
      </c>
      <c r="L5709" s="546">
        <v>-2.9399999999999999E-2</v>
      </c>
      <c r="M5709" s="546">
        <v>-1.2200000000000001E-2</v>
      </c>
    </row>
    <row r="5710" spans="10:13" x14ac:dyDescent="0.6">
      <c r="J5710" s="311">
        <v>0</v>
      </c>
      <c r="K5710" s="546">
        <v>-4.0899999999999999E-2</v>
      </c>
      <c r="L5710" s="546">
        <v>-2.9399999999999999E-2</v>
      </c>
      <c r="M5710" s="546">
        <v>-1.2200000000000001E-2</v>
      </c>
    </row>
    <row r="5711" spans="10:13" x14ac:dyDescent="0.6">
      <c r="J5711" s="311">
        <v>0</v>
      </c>
      <c r="K5711" s="546">
        <v>-4.0899999999999999E-2</v>
      </c>
      <c r="L5711" s="546">
        <v>-2.9399999999999999E-2</v>
      </c>
      <c r="M5711" s="546">
        <v>-1.2200000000000001E-2</v>
      </c>
    </row>
    <row r="5712" spans="10:13" x14ac:dyDescent="0.6">
      <c r="J5712" s="311">
        <v>0</v>
      </c>
      <c r="K5712" s="546">
        <v>-4.0899999999999999E-2</v>
      </c>
      <c r="L5712" s="546">
        <v>-2.9399999999999999E-2</v>
      </c>
      <c r="M5712" s="546">
        <v>-1.2200000000000001E-2</v>
      </c>
    </row>
    <row r="5713" spans="10:13" x14ac:dyDescent="0.6">
      <c r="J5713" s="311">
        <v>0</v>
      </c>
      <c r="K5713" s="546">
        <v>-4.0899999999999999E-2</v>
      </c>
      <c r="L5713" s="546">
        <v>-2.9399999999999999E-2</v>
      </c>
      <c r="M5713" s="546">
        <v>-1.2200000000000001E-2</v>
      </c>
    </row>
    <row r="5714" spans="10:13" x14ac:dyDescent="0.6">
      <c r="J5714" s="311">
        <v>0</v>
      </c>
      <c r="K5714" s="546">
        <v>-4.0899999999999999E-2</v>
      </c>
      <c r="L5714" s="546">
        <v>-2.9399999999999999E-2</v>
      </c>
      <c r="M5714" s="546">
        <v>-1.2200000000000001E-2</v>
      </c>
    </row>
    <row r="5715" spans="10:13" x14ac:dyDescent="0.6">
      <c r="J5715" s="311">
        <v>0</v>
      </c>
      <c r="K5715" s="546">
        <v>-4.0899999999999999E-2</v>
      </c>
      <c r="L5715" s="546">
        <v>-2.9399999999999999E-2</v>
      </c>
      <c r="M5715" s="546">
        <v>-1.2200000000000001E-2</v>
      </c>
    </row>
    <row r="5716" spans="10:13" x14ac:dyDescent="0.6">
      <c r="J5716" s="311">
        <v>0</v>
      </c>
      <c r="K5716" s="546">
        <v>-4.0899999999999999E-2</v>
      </c>
      <c r="L5716" s="546">
        <v>-2.9399999999999999E-2</v>
      </c>
      <c r="M5716" s="546">
        <v>-1.2200000000000001E-2</v>
      </c>
    </row>
    <row r="5717" spans="10:13" x14ac:dyDescent="0.6">
      <c r="J5717" s="311">
        <v>0</v>
      </c>
      <c r="K5717" s="546">
        <v>-4.0899999999999999E-2</v>
      </c>
      <c r="L5717" s="546">
        <v>-2.9399999999999999E-2</v>
      </c>
      <c r="M5717" s="546">
        <v>-1.2200000000000001E-2</v>
      </c>
    </row>
    <row r="5718" spans="10:13" x14ac:dyDescent="0.6">
      <c r="J5718" s="311">
        <v>0</v>
      </c>
      <c r="K5718" s="546">
        <v>-4.0899999999999999E-2</v>
      </c>
      <c r="L5718" s="546">
        <v>-2.9399999999999999E-2</v>
      </c>
      <c r="M5718" s="546">
        <v>-1.2200000000000001E-2</v>
      </c>
    </row>
    <row r="5719" spans="10:13" x14ac:dyDescent="0.6">
      <c r="J5719" s="311">
        <v>0</v>
      </c>
      <c r="K5719" s="546">
        <v>-4.0899999999999999E-2</v>
      </c>
      <c r="L5719" s="546">
        <v>-2.9399999999999999E-2</v>
      </c>
      <c r="M5719" s="546">
        <v>-1.2200000000000001E-2</v>
      </c>
    </row>
    <row r="5720" spans="10:13" x14ac:dyDescent="0.6">
      <c r="J5720" s="311">
        <v>0</v>
      </c>
      <c r="K5720" s="546">
        <v>-4.0899999999999999E-2</v>
      </c>
      <c r="L5720" s="546">
        <v>-2.9399999999999999E-2</v>
      </c>
      <c r="M5720" s="546">
        <v>-1.2200000000000001E-2</v>
      </c>
    </row>
    <row r="5721" spans="10:13" x14ac:dyDescent="0.6">
      <c r="J5721" s="311">
        <v>0</v>
      </c>
      <c r="K5721" s="546">
        <v>-4.0899999999999999E-2</v>
      </c>
      <c r="L5721" s="546">
        <v>-2.9399999999999999E-2</v>
      </c>
      <c r="M5721" s="546">
        <v>-1.2200000000000001E-2</v>
      </c>
    </row>
    <row r="5722" spans="10:13" x14ac:dyDescent="0.6">
      <c r="J5722" s="311">
        <v>0</v>
      </c>
      <c r="K5722" s="546">
        <v>-4.0899999999999999E-2</v>
      </c>
      <c r="L5722" s="546">
        <v>-2.9399999999999999E-2</v>
      </c>
      <c r="M5722" s="546">
        <v>-1.2200000000000001E-2</v>
      </c>
    </row>
    <row r="5723" spans="10:13" x14ac:dyDescent="0.6">
      <c r="J5723" s="311">
        <v>0</v>
      </c>
      <c r="K5723" s="546">
        <v>-4.0899999999999999E-2</v>
      </c>
      <c r="L5723" s="546">
        <v>-2.9399999999999999E-2</v>
      </c>
      <c r="M5723" s="546">
        <v>-1.2200000000000001E-2</v>
      </c>
    </row>
    <row r="5724" spans="10:13" x14ac:dyDescent="0.6">
      <c r="J5724" s="311">
        <v>0</v>
      </c>
      <c r="K5724" s="546">
        <v>-4.0899999999999999E-2</v>
      </c>
      <c r="L5724" s="546">
        <v>-2.9399999999999999E-2</v>
      </c>
      <c r="M5724" s="546">
        <v>-1.2200000000000001E-2</v>
      </c>
    </row>
    <row r="5725" spans="10:13" x14ac:dyDescent="0.6">
      <c r="J5725" s="311">
        <v>0</v>
      </c>
      <c r="K5725" s="546">
        <v>-4.0899999999999999E-2</v>
      </c>
      <c r="L5725" s="546">
        <v>-2.9399999999999999E-2</v>
      </c>
      <c r="M5725" s="546">
        <v>-1.2200000000000001E-2</v>
      </c>
    </row>
    <row r="5726" spans="10:13" x14ac:dyDescent="0.6">
      <c r="J5726" s="311">
        <v>0</v>
      </c>
      <c r="K5726" s="546">
        <v>-4.0899999999999999E-2</v>
      </c>
      <c r="L5726" s="546">
        <v>-2.9399999999999999E-2</v>
      </c>
      <c r="M5726" s="546">
        <v>-1.2200000000000001E-2</v>
      </c>
    </row>
    <row r="5727" spans="10:13" x14ac:dyDescent="0.6">
      <c r="J5727" s="311">
        <v>0</v>
      </c>
      <c r="K5727" s="546">
        <v>-4.0899999999999999E-2</v>
      </c>
      <c r="L5727" s="546">
        <v>-2.9399999999999999E-2</v>
      </c>
      <c r="M5727" s="546">
        <v>-1.2200000000000001E-2</v>
      </c>
    </row>
    <row r="5728" spans="10:13" x14ac:dyDescent="0.6">
      <c r="J5728" s="311">
        <v>0</v>
      </c>
      <c r="K5728" s="546">
        <v>-4.0899999999999999E-2</v>
      </c>
      <c r="L5728" s="546">
        <v>-2.9399999999999999E-2</v>
      </c>
      <c r="M5728" s="546">
        <v>-1.2200000000000001E-2</v>
      </c>
    </row>
    <row r="5729" spans="10:13" x14ac:dyDescent="0.6">
      <c r="J5729" s="311">
        <v>0</v>
      </c>
      <c r="K5729" s="546">
        <v>-4.0899999999999999E-2</v>
      </c>
      <c r="L5729" s="546">
        <v>-2.9399999999999999E-2</v>
      </c>
      <c r="M5729" s="546">
        <v>-1.2200000000000001E-2</v>
      </c>
    </row>
    <row r="5730" spans="10:13" x14ac:dyDescent="0.6">
      <c r="J5730" s="311">
        <v>0</v>
      </c>
      <c r="K5730" s="546">
        <v>-4.0899999999999999E-2</v>
      </c>
      <c r="L5730" s="546">
        <v>-2.9399999999999999E-2</v>
      </c>
      <c r="M5730" s="546">
        <v>-1.2200000000000001E-2</v>
      </c>
    </row>
    <row r="5731" spans="10:13" x14ac:dyDescent="0.6">
      <c r="J5731" s="311">
        <v>0</v>
      </c>
      <c r="K5731" s="546">
        <v>-4.0899999999999999E-2</v>
      </c>
      <c r="L5731" s="546">
        <v>-2.9399999999999999E-2</v>
      </c>
      <c r="M5731" s="546">
        <v>-1.2200000000000001E-2</v>
      </c>
    </row>
    <row r="5732" spans="10:13" x14ac:dyDescent="0.6">
      <c r="J5732" s="311">
        <v>0</v>
      </c>
      <c r="K5732" s="546">
        <v>-4.0899999999999999E-2</v>
      </c>
      <c r="L5732" s="546">
        <v>-2.9399999999999999E-2</v>
      </c>
      <c r="M5732" s="546">
        <v>-1.2200000000000001E-2</v>
      </c>
    </row>
    <row r="5733" spans="10:13" x14ac:dyDescent="0.6">
      <c r="J5733" s="311">
        <v>0</v>
      </c>
      <c r="K5733" s="546">
        <v>-4.0899999999999999E-2</v>
      </c>
      <c r="L5733" s="546">
        <v>-2.9399999999999999E-2</v>
      </c>
      <c r="M5733" s="546">
        <v>-1.2200000000000001E-2</v>
      </c>
    </row>
    <row r="5734" spans="10:13" x14ac:dyDescent="0.6">
      <c r="J5734" s="311">
        <v>0</v>
      </c>
      <c r="K5734" s="546">
        <v>-4.0899999999999999E-2</v>
      </c>
      <c r="L5734" s="546">
        <v>-2.9399999999999999E-2</v>
      </c>
      <c r="M5734" s="546">
        <v>-1.2200000000000001E-2</v>
      </c>
    </row>
    <row r="5735" spans="10:13" x14ac:dyDescent="0.6">
      <c r="J5735" s="311">
        <v>0</v>
      </c>
      <c r="K5735" s="546">
        <v>-4.0899999999999999E-2</v>
      </c>
      <c r="L5735" s="546">
        <v>-2.9399999999999999E-2</v>
      </c>
      <c r="M5735" s="546">
        <v>-1.2200000000000001E-2</v>
      </c>
    </row>
    <row r="5736" spans="10:13" x14ac:dyDescent="0.6">
      <c r="J5736" s="311">
        <v>0</v>
      </c>
      <c r="K5736" s="546">
        <v>-4.0899999999999999E-2</v>
      </c>
      <c r="L5736" s="546">
        <v>-2.9399999999999999E-2</v>
      </c>
      <c r="M5736" s="546">
        <v>-1.2200000000000001E-2</v>
      </c>
    </row>
    <row r="5737" spans="10:13" x14ac:dyDescent="0.6">
      <c r="J5737" s="311">
        <v>0</v>
      </c>
      <c r="K5737" s="546">
        <v>-4.0899999999999999E-2</v>
      </c>
      <c r="L5737" s="546">
        <v>-2.9399999999999999E-2</v>
      </c>
      <c r="M5737" s="546">
        <v>-1.2200000000000001E-2</v>
      </c>
    </row>
    <row r="5738" spans="10:13" x14ac:dyDescent="0.6">
      <c r="J5738" s="311">
        <v>0</v>
      </c>
      <c r="K5738" s="546">
        <v>-4.0899999999999999E-2</v>
      </c>
      <c r="L5738" s="546">
        <v>-2.9399999999999999E-2</v>
      </c>
      <c r="M5738" s="546">
        <v>-1.2200000000000001E-2</v>
      </c>
    </row>
    <row r="5739" spans="10:13" x14ac:dyDescent="0.6">
      <c r="J5739" s="311">
        <v>0</v>
      </c>
      <c r="K5739" s="546">
        <v>-4.0899999999999999E-2</v>
      </c>
      <c r="L5739" s="546">
        <v>-2.9399999999999999E-2</v>
      </c>
      <c r="M5739" s="546">
        <v>-1.2200000000000001E-2</v>
      </c>
    </row>
    <row r="5740" spans="10:13" x14ac:dyDescent="0.6">
      <c r="J5740" s="311">
        <v>0</v>
      </c>
      <c r="K5740" s="546">
        <v>-4.0899999999999999E-2</v>
      </c>
      <c r="L5740" s="546">
        <v>-2.9399999999999999E-2</v>
      </c>
      <c r="M5740" s="546">
        <v>-1.2200000000000001E-2</v>
      </c>
    </row>
    <row r="5741" spans="10:13" x14ac:dyDescent="0.6">
      <c r="J5741" s="311">
        <v>0</v>
      </c>
      <c r="K5741" s="546">
        <v>-4.0899999999999999E-2</v>
      </c>
      <c r="L5741" s="546">
        <v>-2.9399999999999999E-2</v>
      </c>
      <c r="M5741" s="546">
        <v>-1.2200000000000001E-2</v>
      </c>
    </row>
    <row r="5742" spans="10:13" x14ac:dyDescent="0.6">
      <c r="J5742" s="311">
        <v>0</v>
      </c>
      <c r="K5742" s="546">
        <v>-4.0899999999999999E-2</v>
      </c>
      <c r="L5742" s="546">
        <v>-2.9399999999999999E-2</v>
      </c>
      <c r="M5742" s="546">
        <v>-1.2200000000000001E-2</v>
      </c>
    </row>
    <row r="5743" spans="10:13" x14ac:dyDescent="0.6">
      <c r="J5743" s="311">
        <v>0</v>
      </c>
      <c r="K5743" s="546">
        <v>-4.0899999999999999E-2</v>
      </c>
      <c r="L5743" s="546">
        <v>-2.9399999999999999E-2</v>
      </c>
      <c r="M5743" s="546">
        <v>-1.2200000000000001E-2</v>
      </c>
    </row>
    <row r="5744" spans="10:13" x14ac:dyDescent="0.6">
      <c r="J5744" s="311">
        <v>0</v>
      </c>
      <c r="K5744" s="546">
        <v>-4.0899999999999999E-2</v>
      </c>
      <c r="L5744" s="546">
        <v>-2.9399999999999999E-2</v>
      </c>
      <c r="M5744" s="546">
        <v>-1.2200000000000001E-2</v>
      </c>
    </row>
    <row r="5745" spans="10:13" x14ac:dyDescent="0.6">
      <c r="J5745" s="311">
        <v>0</v>
      </c>
      <c r="K5745" s="546">
        <v>-4.0899999999999999E-2</v>
      </c>
      <c r="L5745" s="546">
        <v>-2.9399999999999999E-2</v>
      </c>
      <c r="M5745" s="546">
        <v>-1.2200000000000001E-2</v>
      </c>
    </row>
    <row r="5746" spans="10:13" x14ac:dyDescent="0.6">
      <c r="J5746" s="311">
        <v>0</v>
      </c>
      <c r="K5746" s="546">
        <v>-4.0899999999999999E-2</v>
      </c>
      <c r="L5746" s="546">
        <v>-2.9399999999999999E-2</v>
      </c>
      <c r="M5746" s="546">
        <v>-1.2200000000000001E-2</v>
      </c>
    </row>
    <row r="5747" spans="10:13" x14ac:dyDescent="0.6">
      <c r="J5747" s="311">
        <v>0</v>
      </c>
      <c r="K5747" s="546">
        <v>-4.0899999999999999E-2</v>
      </c>
      <c r="L5747" s="546">
        <v>-2.9399999999999999E-2</v>
      </c>
      <c r="M5747" s="546">
        <v>-1.2200000000000001E-2</v>
      </c>
    </row>
    <row r="5748" spans="10:13" x14ac:dyDescent="0.6">
      <c r="J5748" s="311">
        <v>0</v>
      </c>
      <c r="K5748" s="546">
        <v>-4.0899999999999999E-2</v>
      </c>
      <c r="L5748" s="546">
        <v>-2.9399999999999999E-2</v>
      </c>
      <c r="M5748" s="546">
        <v>-1.2200000000000001E-2</v>
      </c>
    </row>
    <row r="5749" spans="10:13" x14ac:dyDescent="0.6">
      <c r="J5749" s="311">
        <v>0</v>
      </c>
      <c r="K5749" s="546">
        <v>-4.0899999999999999E-2</v>
      </c>
      <c r="L5749" s="546">
        <v>-2.9399999999999999E-2</v>
      </c>
      <c r="M5749" s="546">
        <v>-1.2200000000000001E-2</v>
      </c>
    </row>
    <row r="5750" spans="10:13" x14ac:dyDescent="0.6">
      <c r="J5750" s="311">
        <v>0</v>
      </c>
      <c r="K5750" s="546">
        <v>-4.0899999999999999E-2</v>
      </c>
      <c r="L5750" s="546">
        <v>-2.9399999999999999E-2</v>
      </c>
      <c r="M5750" s="546">
        <v>-1.2200000000000001E-2</v>
      </c>
    </row>
    <row r="5751" spans="10:13" x14ac:dyDescent="0.6">
      <c r="J5751" s="311">
        <v>0</v>
      </c>
      <c r="K5751" s="546">
        <v>-4.0899999999999999E-2</v>
      </c>
      <c r="L5751" s="546">
        <v>-2.9399999999999999E-2</v>
      </c>
      <c r="M5751" s="546">
        <v>-1.2200000000000001E-2</v>
      </c>
    </row>
    <row r="5752" spans="10:13" x14ac:dyDescent="0.6">
      <c r="J5752" s="311">
        <v>0</v>
      </c>
      <c r="K5752" s="546">
        <v>-4.0899999999999999E-2</v>
      </c>
      <c r="L5752" s="546">
        <v>-2.9399999999999999E-2</v>
      </c>
      <c r="M5752" s="546">
        <v>-1.2200000000000001E-2</v>
      </c>
    </row>
    <row r="5753" spans="10:13" x14ac:dyDescent="0.6">
      <c r="J5753" s="311">
        <v>0</v>
      </c>
      <c r="K5753" s="546">
        <v>-4.0899999999999999E-2</v>
      </c>
      <c r="L5753" s="546">
        <v>-2.9399999999999999E-2</v>
      </c>
      <c r="M5753" s="546">
        <v>-1.2200000000000001E-2</v>
      </c>
    </row>
    <row r="5754" spans="10:13" x14ac:dyDescent="0.6">
      <c r="J5754" s="311">
        <v>0</v>
      </c>
      <c r="K5754" s="546">
        <v>-4.0899999999999999E-2</v>
      </c>
      <c r="L5754" s="546">
        <v>-2.9399999999999999E-2</v>
      </c>
      <c r="M5754" s="546">
        <v>-1.2200000000000001E-2</v>
      </c>
    </row>
    <row r="5755" spans="10:13" x14ac:dyDescent="0.6">
      <c r="J5755" s="311">
        <v>0</v>
      </c>
      <c r="K5755" s="546">
        <v>-4.0899999999999999E-2</v>
      </c>
      <c r="L5755" s="546">
        <v>-2.9399999999999999E-2</v>
      </c>
      <c r="M5755" s="546">
        <v>-1.2200000000000001E-2</v>
      </c>
    </row>
    <row r="5756" spans="10:13" x14ac:dyDescent="0.6">
      <c r="J5756" s="311">
        <v>0</v>
      </c>
      <c r="K5756" s="546">
        <v>-4.0899999999999999E-2</v>
      </c>
      <c r="L5756" s="546">
        <v>-2.9399999999999999E-2</v>
      </c>
      <c r="M5756" s="546">
        <v>-1.2200000000000001E-2</v>
      </c>
    </row>
    <row r="5757" spans="10:13" x14ac:dyDescent="0.6">
      <c r="J5757" s="311">
        <v>0</v>
      </c>
      <c r="K5757" s="546">
        <v>-4.0899999999999999E-2</v>
      </c>
      <c r="L5757" s="546">
        <v>-2.9399999999999999E-2</v>
      </c>
      <c r="M5757" s="546">
        <v>-1.2200000000000001E-2</v>
      </c>
    </row>
    <row r="5758" spans="10:13" x14ac:dyDescent="0.6">
      <c r="J5758" s="311">
        <v>0</v>
      </c>
      <c r="K5758" s="546">
        <v>-4.0899999999999999E-2</v>
      </c>
      <c r="L5758" s="546">
        <v>-2.9399999999999999E-2</v>
      </c>
      <c r="M5758" s="546">
        <v>-1.2200000000000001E-2</v>
      </c>
    </row>
    <row r="5759" spans="10:13" x14ac:dyDescent="0.6">
      <c r="J5759" s="311">
        <v>0</v>
      </c>
      <c r="K5759" s="546">
        <v>-4.0899999999999999E-2</v>
      </c>
      <c r="L5759" s="546">
        <v>-2.9399999999999999E-2</v>
      </c>
      <c r="M5759" s="546">
        <v>-1.2200000000000001E-2</v>
      </c>
    </row>
    <row r="5760" spans="10:13" x14ac:dyDescent="0.6">
      <c r="J5760" s="311">
        <v>0</v>
      </c>
      <c r="K5760" s="546">
        <v>-4.0899999999999999E-2</v>
      </c>
      <c r="L5760" s="546">
        <v>-2.9399999999999999E-2</v>
      </c>
      <c r="M5760" s="546">
        <v>-1.2200000000000001E-2</v>
      </c>
    </row>
    <row r="5761" spans="10:13" x14ac:dyDescent="0.6">
      <c r="J5761" s="311">
        <v>0</v>
      </c>
      <c r="K5761" s="546">
        <v>-4.0899999999999999E-2</v>
      </c>
      <c r="L5761" s="546">
        <v>-2.9399999999999999E-2</v>
      </c>
      <c r="M5761" s="546">
        <v>-1.2200000000000001E-2</v>
      </c>
    </row>
    <row r="5762" spans="10:13" x14ac:dyDescent="0.6">
      <c r="J5762" s="311">
        <v>0</v>
      </c>
      <c r="K5762" s="546">
        <v>-4.0899999999999999E-2</v>
      </c>
      <c r="L5762" s="546">
        <v>-2.9399999999999999E-2</v>
      </c>
      <c r="M5762" s="546">
        <v>-1.2200000000000001E-2</v>
      </c>
    </row>
    <row r="5763" spans="10:13" x14ac:dyDescent="0.6">
      <c r="J5763" s="311">
        <v>0</v>
      </c>
      <c r="K5763" s="546">
        <v>-4.0899999999999999E-2</v>
      </c>
      <c r="L5763" s="546">
        <v>-2.9399999999999999E-2</v>
      </c>
      <c r="M5763" s="546">
        <v>-1.2200000000000001E-2</v>
      </c>
    </row>
    <row r="5764" spans="10:13" x14ac:dyDescent="0.6">
      <c r="J5764" s="311">
        <v>0</v>
      </c>
      <c r="K5764" s="546">
        <v>-4.0899999999999999E-2</v>
      </c>
      <c r="L5764" s="546">
        <v>-2.9399999999999999E-2</v>
      </c>
      <c r="M5764" s="546">
        <v>-1.2200000000000001E-2</v>
      </c>
    </row>
    <row r="5765" spans="10:13" x14ac:dyDescent="0.6">
      <c r="J5765" s="311">
        <v>0</v>
      </c>
      <c r="K5765" s="546">
        <v>-4.0899999999999999E-2</v>
      </c>
      <c r="L5765" s="546">
        <v>-2.9399999999999999E-2</v>
      </c>
      <c r="M5765" s="546">
        <v>-1.2200000000000001E-2</v>
      </c>
    </row>
    <row r="5766" spans="10:13" x14ac:dyDescent="0.6">
      <c r="J5766" s="311">
        <v>0</v>
      </c>
      <c r="K5766" s="546">
        <v>-4.0899999999999999E-2</v>
      </c>
      <c r="L5766" s="546">
        <v>-2.9399999999999999E-2</v>
      </c>
      <c r="M5766" s="546">
        <v>-1.2200000000000001E-2</v>
      </c>
    </row>
    <row r="5767" spans="10:13" x14ac:dyDescent="0.6">
      <c r="J5767" s="311">
        <v>0</v>
      </c>
      <c r="K5767" s="546">
        <v>-4.0899999999999999E-2</v>
      </c>
      <c r="L5767" s="546">
        <v>-2.9399999999999999E-2</v>
      </c>
      <c r="M5767" s="546">
        <v>-1.2200000000000001E-2</v>
      </c>
    </row>
    <row r="5768" spans="10:13" x14ac:dyDescent="0.6">
      <c r="J5768" s="311">
        <v>0</v>
      </c>
      <c r="K5768" s="546">
        <v>-4.0899999999999999E-2</v>
      </c>
      <c r="L5768" s="546">
        <v>-2.9399999999999999E-2</v>
      </c>
      <c r="M5768" s="546">
        <v>-1.2200000000000001E-2</v>
      </c>
    </row>
    <row r="5769" spans="10:13" x14ac:dyDescent="0.6">
      <c r="J5769" s="311">
        <v>0</v>
      </c>
      <c r="K5769" s="546">
        <v>-4.0899999999999999E-2</v>
      </c>
      <c r="L5769" s="546">
        <v>-2.9399999999999999E-2</v>
      </c>
      <c r="M5769" s="546">
        <v>-1.2200000000000001E-2</v>
      </c>
    </row>
    <row r="5770" spans="10:13" x14ac:dyDescent="0.6">
      <c r="J5770" s="311">
        <v>0</v>
      </c>
      <c r="K5770" s="546">
        <v>-4.0899999999999999E-2</v>
      </c>
      <c r="L5770" s="546">
        <v>-2.9399999999999999E-2</v>
      </c>
      <c r="M5770" s="546">
        <v>-1.2200000000000001E-2</v>
      </c>
    </row>
    <row r="5771" spans="10:13" x14ac:dyDescent="0.6">
      <c r="J5771" s="311">
        <v>0</v>
      </c>
      <c r="K5771" s="546">
        <v>-4.0899999999999999E-2</v>
      </c>
      <c r="L5771" s="546">
        <v>-2.9399999999999999E-2</v>
      </c>
      <c r="M5771" s="546">
        <v>-1.2200000000000001E-2</v>
      </c>
    </row>
    <row r="5772" spans="10:13" x14ac:dyDescent="0.6">
      <c r="J5772" s="311">
        <v>0</v>
      </c>
      <c r="K5772" s="546">
        <v>-4.0899999999999999E-2</v>
      </c>
      <c r="L5772" s="546">
        <v>-2.9399999999999999E-2</v>
      </c>
      <c r="M5772" s="546">
        <v>-1.2200000000000001E-2</v>
      </c>
    </row>
    <row r="5773" spans="10:13" x14ac:dyDescent="0.6">
      <c r="J5773" s="311">
        <v>0</v>
      </c>
      <c r="K5773" s="546">
        <v>-4.0899999999999999E-2</v>
      </c>
      <c r="L5773" s="546">
        <v>-2.9399999999999999E-2</v>
      </c>
      <c r="M5773" s="546">
        <v>-1.2200000000000001E-2</v>
      </c>
    </row>
    <row r="5774" spans="10:13" x14ac:dyDescent="0.6">
      <c r="J5774" s="311">
        <v>0</v>
      </c>
      <c r="K5774" s="546">
        <v>-4.0899999999999999E-2</v>
      </c>
      <c r="L5774" s="546">
        <v>-2.9399999999999999E-2</v>
      </c>
      <c r="M5774" s="546">
        <v>-1.2200000000000001E-2</v>
      </c>
    </row>
    <row r="5775" spans="10:13" x14ac:dyDescent="0.6">
      <c r="J5775" s="311">
        <v>0</v>
      </c>
      <c r="K5775" s="546">
        <v>-4.0899999999999999E-2</v>
      </c>
      <c r="L5775" s="546">
        <v>-2.9399999999999999E-2</v>
      </c>
      <c r="M5775" s="546">
        <v>-1.2200000000000001E-2</v>
      </c>
    </row>
    <row r="5776" spans="10:13" x14ac:dyDescent="0.6">
      <c r="J5776" s="311">
        <v>0</v>
      </c>
      <c r="K5776" s="546">
        <v>-4.0899999999999999E-2</v>
      </c>
      <c r="L5776" s="546">
        <v>-2.9399999999999999E-2</v>
      </c>
      <c r="M5776" s="546">
        <v>-1.2200000000000001E-2</v>
      </c>
    </row>
    <row r="5777" spans="10:13" x14ac:dyDescent="0.6">
      <c r="J5777" s="311">
        <v>0</v>
      </c>
      <c r="K5777" s="546">
        <v>-4.0899999999999999E-2</v>
      </c>
      <c r="L5777" s="546">
        <v>-2.9399999999999999E-2</v>
      </c>
      <c r="M5777" s="546">
        <v>-1.2200000000000001E-2</v>
      </c>
    </row>
    <row r="5778" spans="10:13" x14ac:dyDescent="0.6">
      <c r="J5778" s="311">
        <v>0</v>
      </c>
      <c r="K5778" s="546">
        <v>-4.0899999999999999E-2</v>
      </c>
      <c r="L5778" s="546">
        <v>-2.9399999999999999E-2</v>
      </c>
      <c r="M5778" s="546">
        <v>-1.2200000000000001E-2</v>
      </c>
    </row>
    <row r="5779" spans="10:13" x14ac:dyDescent="0.6">
      <c r="J5779" s="311">
        <v>0</v>
      </c>
      <c r="K5779" s="546">
        <v>-4.0899999999999999E-2</v>
      </c>
      <c r="L5779" s="546">
        <v>-2.9399999999999999E-2</v>
      </c>
      <c r="M5779" s="546">
        <v>-1.2200000000000001E-2</v>
      </c>
    </row>
    <row r="5780" spans="10:13" x14ac:dyDescent="0.6">
      <c r="J5780" s="311">
        <v>0</v>
      </c>
      <c r="K5780" s="546">
        <v>-4.0899999999999999E-2</v>
      </c>
      <c r="L5780" s="546">
        <v>-2.9399999999999999E-2</v>
      </c>
      <c r="M5780" s="546">
        <v>-1.2200000000000001E-2</v>
      </c>
    </row>
    <row r="5781" spans="10:13" x14ac:dyDescent="0.6">
      <c r="J5781" s="311">
        <v>0</v>
      </c>
      <c r="K5781" s="546">
        <v>-4.0899999999999999E-2</v>
      </c>
      <c r="L5781" s="546">
        <v>-2.9399999999999999E-2</v>
      </c>
      <c r="M5781" s="546">
        <v>-1.2200000000000001E-2</v>
      </c>
    </row>
    <row r="5782" spans="10:13" x14ac:dyDescent="0.6">
      <c r="J5782" s="311">
        <v>0</v>
      </c>
      <c r="K5782" s="546">
        <v>-4.0899999999999999E-2</v>
      </c>
      <c r="L5782" s="546">
        <v>-2.9399999999999999E-2</v>
      </c>
      <c r="M5782" s="546">
        <v>-1.2200000000000001E-2</v>
      </c>
    </row>
    <row r="5783" spans="10:13" x14ac:dyDescent="0.6">
      <c r="J5783" s="311">
        <v>0</v>
      </c>
      <c r="K5783" s="546">
        <v>-4.0899999999999999E-2</v>
      </c>
      <c r="L5783" s="546">
        <v>-2.9399999999999999E-2</v>
      </c>
      <c r="M5783" s="546">
        <v>-1.2200000000000001E-2</v>
      </c>
    </row>
    <row r="5784" spans="10:13" x14ac:dyDescent="0.6">
      <c r="J5784" s="311">
        <v>0</v>
      </c>
      <c r="K5784" s="546">
        <v>-4.0899999999999999E-2</v>
      </c>
      <c r="L5784" s="546">
        <v>-2.9399999999999999E-2</v>
      </c>
      <c r="M5784" s="546">
        <v>-1.2200000000000001E-2</v>
      </c>
    </row>
    <row r="5785" spans="10:13" x14ac:dyDescent="0.6">
      <c r="J5785" s="311">
        <v>0</v>
      </c>
      <c r="K5785" s="546">
        <v>-4.0899999999999999E-2</v>
      </c>
      <c r="L5785" s="546">
        <v>-2.9399999999999999E-2</v>
      </c>
      <c r="M5785" s="546">
        <v>-1.2200000000000001E-2</v>
      </c>
    </row>
    <row r="5786" spans="10:13" x14ac:dyDescent="0.6">
      <c r="J5786" s="311">
        <v>0</v>
      </c>
      <c r="K5786" s="546">
        <v>-4.0899999999999999E-2</v>
      </c>
      <c r="L5786" s="546">
        <v>-2.9399999999999999E-2</v>
      </c>
      <c r="M5786" s="546">
        <v>-1.2200000000000001E-2</v>
      </c>
    </row>
    <row r="5787" spans="10:13" x14ac:dyDescent="0.6">
      <c r="J5787" s="311">
        <v>0</v>
      </c>
      <c r="K5787" s="546">
        <v>-4.0899999999999999E-2</v>
      </c>
      <c r="L5787" s="546">
        <v>-2.9399999999999999E-2</v>
      </c>
      <c r="M5787" s="546">
        <v>-1.2200000000000001E-2</v>
      </c>
    </row>
    <row r="5788" spans="10:13" x14ac:dyDescent="0.6">
      <c r="J5788" s="311">
        <v>0</v>
      </c>
      <c r="K5788" s="546">
        <v>-4.0899999999999999E-2</v>
      </c>
      <c r="L5788" s="546">
        <v>-2.9399999999999999E-2</v>
      </c>
      <c r="M5788" s="546">
        <v>-1.2200000000000001E-2</v>
      </c>
    </row>
    <row r="5789" spans="10:13" x14ac:dyDescent="0.6">
      <c r="J5789" s="311">
        <v>0</v>
      </c>
      <c r="K5789" s="546">
        <v>-4.0899999999999999E-2</v>
      </c>
      <c r="L5789" s="546">
        <v>-2.9399999999999999E-2</v>
      </c>
      <c r="M5789" s="546">
        <v>-1.2200000000000001E-2</v>
      </c>
    </row>
    <row r="5790" spans="10:13" x14ac:dyDescent="0.6">
      <c r="J5790" s="311">
        <v>0</v>
      </c>
      <c r="K5790" s="546">
        <v>-4.0899999999999999E-2</v>
      </c>
      <c r="L5790" s="546">
        <v>-2.9399999999999999E-2</v>
      </c>
      <c r="M5790" s="546">
        <v>-1.2200000000000001E-2</v>
      </c>
    </row>
    <row r="5791" spans="10:13" x14ac:dyDescent="0.6">
      <c r="J5791" s="311">
        <v>0</v>
      </c>
      <c r="K5791" s="546">
        <v>-4.0899999999999999E-2</v>
      </c>
      <c r="L5791" s="546">
        <v>-2.9399999999999999E-2</v>
      </c>
      <c r="M5791" s="546">
        <v>-1.2200000000000001E-2</v>
      </c>
    </row>
    <row r="5792" spans="10:13" x14ac:dyDescent="0.6">
      <c r="J5792" s="311">
        <v>0</v>
      </c>
      <c r="K5792" s="546">
        <v>-4.0899999999999999E-2</v>
      </c>
      <c r="L5792" s="546">
        <v>-2.9399999999999999E-2</v>
      </c>
      <c r="M5792" s="546">
        <v>-1.2200000000000001E-2</v>
      </c>
    </row>
    <row r="5793" spans="10:13" x14ac:dyDescent="0.6">
      <c r="J5793" s="311">
        <v>0</v>
      </c>
      <c r="K5793" s="546">
        <v>-4.0899999999999999E-2</v>
      </c>
      <c r="L5793" s="546">
        <v>-2.9399999999999999E-2</v>
      </c>
      <c r="M5793" s="546">
        <v>-1.2200000000000001E-2</v>
      </c>
    </row>
    <row r="5794" spans="10:13" x14ac:dyDescent="0.6">
      <c r="J5794" s="311">
        <v>0</v>
      </c>
      <c r="K5794" s="546">
        <v>-4.0899999999999999E-2</v>
      </c>
      <c r="L5794" s="546">
        <v>-2.9399999999999999E-2</v>
      </c>
      <c r="M5794" s="546">
        <v>-1.2200000000000001E-2</v>
      </c>
    </row>
    <row r="5795" spans="10:13" x14ac:dyDescent="0.6">
      <c r="J5795" s="311">
        <v>0</v>
      </c>
      <c r="K5795" s="546">
        <v>-4.0899999999999999E-2</v>
      </c>
      <c r="L5795" s="546">
        <v>-2.9399999999999999E-2</v>
      </c>
      <c r="M5795" s="546">
        <v>-1.2200000000000001E-2</v>
      </c>
    </row>
    <row r="5796" spans="10:13" x14ac:dyDescent="0.6">
      <c r="J5796" s="311">
        <v>0</v>
      </c>
      <c r="K5796" s="546">
        <v>-4.0899999999999999E-2</v>
      </c>
      <c r="L5796" s="546">
        <v>-2.9399999999999999E-2</v>
      </c>
      <c r="M5796" s="546">
        <v>-1.2200000000000001E-2</v>
      </c>
    </row>
    <row r="5797" spans="10:13" x14ac:dyDescent="0.6">
      <c r="J5797" s="311">
        <v>0</v>
      </c>
      <c r="K5797" s="546">
        <v>-4.0899999999999999E-2</v>
      </c>
      <c r="L5797" s="546">
        <v>-2.9399999999999999E-2</v>
      </c>
      <c r="M5797" s="546">
        <v>-1.2200000000000001E-2</v>
      </c>
    </row>
    <row r="5798" spans="10:13" x14ac:dyDescent="0.6">
      <c r="J5798" s="311">
        <v>0</v>
      </c>
      <c r="K5798" s="546">
        <v>-4.0899999999999999E-2</v>
      </c>
      <c r="L5798" s="546">
        <v>-2.9399999999999999E-2</v>
      </c>
      <c r="M5798" s="546">
        <v>-1.2200000000000001E-2</v>
      </c>
    </row>
    <row r="5799" spans="10:13" x14ac:dyDescent="0.6">
      <c r="J5799" s="311">
        <v>0</v>
      </c>
      <c r="K5799" s="546">
        <v>-4.0899999999999999E-2</v>
      </c>
      <c r="L5799" s="546">
        <v>-2.9399999999999999E-2</v>
      </c>
      <c r="M5799" s="546">
        <v>-1.2200000000000001E-2</v>
      </c>
    </row>
    <row r="5800" spans="10:13" x14ac:dyDescent="0.6">
      <c r="J5800" s="311">
        <v>0</v>
      </c>
      <c r="K5800" s="546">
        <v>-4.0899999999999999E-2</v>
      </c>
      <c r="L5800" s="546">
        <v>-2.9399999999999999E-2</v>
      </c>
      <c r="M5800" s="546">
        <v>-1.2200000000000001E-2</v>
      </c>
    </row>
    <row r="5801" spans="10:13" x14ac:dyDescent="0.6">
      <c r="J5801" s="311">
        <v>0</v>
      </c>
      <c r="K5801" s="546">
        <v>-4.0899999999999999E-2</v>
      </c>
      <c r="L5801" s="546">
        <v>-2.9399999999999999E-2</v>
      </c>
      <c r="M5801" s="546">
        <v>-1.2200000000000001E-2</v>
      </c>
    </row>
    <row r="5802" spans="10:13" x14ac:dyDescent="0.6">
      <c r="J5802" s="311">
        <v>0</v>
      </c>
      <c r="K5802" s="546">
        <v>-4.0899999999999999E-2</v>
      </c>
      <c r="L5802" s="546">
        <v>-2.9399999999999999E-2</v>
      </c>
      <c r="M5802" s="546">
        <v>-1.2200000000000001E-2</v>
      </c>
    </row>
    <row r="5803" spans="10:13" x14ac:dyDescent="0.6">
      <c r="J5803" s="311">
        <v>0</v>
      </c>
      <c r="K5803" s="546">
        <v>-4.0899999999999999E-2</v>
      </c>
      <c r="L5803" s="546">
        <v>-2.9399999999999999E-2</v>
      </c>
      <c r="M5803" s="546">
        <v>-1.2200000000000001E-2</v>
      </c>
    </row>
    <row r="5804" spans="10:13" x14ac:dyDescent="0.6">
      <c r="J5804" s="311">
        <v>0</v>
      </c>
      <c r="K5804" s="546">
        <v>-4.0899999999999999E-2</v>
      </c>
      <c r="L5804" s="546">
        <v>-2.9399999999999999E-2</v>
      </c>
      <c r="M5804" s="546">
        <v>-1.2200000000000001E-2</v>
      </c>
    </row>
    <row r="5805" spans="10:13" x14ac:dyDescent="0.6">
      <c r="J5805" s="311">
        <v>0</v>
      </c>
      <c r="K5805" s="546">
        <v>-4.0899999999999999E-2</v>
      </c>
      <c r="L5805" s="546">
        <v>-2.9399999999999999E-2</v>
      </c>
      <c r="M5805" s="546">
        <v>-1.2200000000000001E-2</v>
      </c>
    </row>
    <row r="5806" spans="10:13" x14ac:dyDescent="0.6">
      <c r="J5806" s="311">
        <v>0</v>
      </c>
      <c r="K5806" s="546">
        <v>-4.0899999999999999E-2</v>
      </c>
      <c r="L5806" s="546">
        <v>-2.9399999999999999E-2</v>
      </c>
      <c r="M5806" s="546">
        <v>-1.2200000000000001E-2</v>
      </c>
    </row>
    <row r="5807" spans="10:13" x14ac:dyDescent="0.6">
      <c r="J5807" s="311">
        <v>0</v>
      </c>
      <c r="K5807" s="546">
        <v>-4.0899999999999999E-2</v>
      </c>
      <c r="L5807" s="546">
        <v>-2.9399999999999999E-2</v>
      </c>
      <c r="M5807" s="546">
        <v>-1.2200000000000001E-2</v>
      </c>
    </row>
    <row r="5808" spans="10:13" x14ac:dyDescent="0.6">
      <c r="J5808" s="311">
        <v>0</v>
      </c>
      <c r="K5808" s="546">
        <v>-4.0899999999999999E-2</v>
      </c>
      <c r="L5808" s="546">
        <v>-2.9399999999999999E-2</v>
      </c>
      <c r="M5808" s="546">
        <v>-1.2200000000000001E-2</v>
      </c>
    </row>
    <row r="5809" spans="10:13" x14ac:dyDescent="0.6">
      <c r="J5809" s="311">
        <v>0</v>
      </c>
      <c r="K5809" s="546">
        <v>-4.0899999999999999E-2</v>
      </c>
      <c r="L5809" s="546">
        <v>-2.9399999999999999E-2</v>
      </c>
      <c r="M5809" s="546">
        <v>-1.2200000000000001E-2</v>
      </c>
    </row>
    <row r="5810" spans="10:13" x14ac:dyDescent="0.6">
      <c r="J5810" s="311">
        <v>0</v>
      </c>
      <c r="K5810" s="546">
        <v>-4.0899999999999999E-2</v>
      </c>
      <c r="L5810" s="546">
        <v>-2.9399999999999999E-2</v>
      </c>
      <c r="M5810" s="546">
        <v>-1.2200000000000001E-2</v>
      </c>
    </row>
    <row r="5811" spans="10:13" x14ac:dyDescent="0.6">
      <c r="J5811" s="311">
        <v>0</v>
      </c>
      <c r="K5811" s="546">
        <v>-4.0899999999999999E-2</v>
      </c>
      <c r="L5811" s="546">
        <v>-2.9399999999999999E-2</v>
      </c>
      <c r="M5811" s="546">
        <v>-1.2200000000000001E-2</v>
      </c>
    </row>
    <row r="5812" spans="10:13" x14ac:dyDescent="0.6">
      <c r="J5812" s="311">
        <v>0</v>
      </c>
      <c r="K5812" s="546">
        <v>-4.0899999999999999E-2</v>
      </c>
      <c r="L5812" s="546">
        <v>-2.9399999999999999E-2</v>
      </c>
      <c r="M5812" s="546">
        <v>-1.2200000000000001E-2</v>
      </c>
    </row>
    <row r="5813" spans="10:13" x14ac:dyDescent="0.6">
      <c r="J5813" s="311">
        <v>0</v>
      </c>
      <c r="K5813" s="546">
        <v>-4.0899999999999999E-2</v>
      </c>
      <c r="L5813" s="546">
        <v>-2.9399999999999999E-2</v>
      </c>
      <c r="M5813" s="546">
        <v>-1.2200000000000001E-2</v>
      </c>
    </row>
    <row r="5814" spans="10:13" x14ac:dyDescent="0.6">
      <c r="J5814" s="311">
        <v>0</v>
      </c>
      <c r="K5814" s="546">
        <v>-4.0899999999999999E-2</v>
      </c>
      <c r="L5814" s="546">
        <v>-2.9399999999999999E-2</v>
      </c>
      <c r="M5814" s="546">
        <v>-1.2200000000000001E-2</v>
      </c>
    </row>
    <row r="5815" spans="10:13" x14ac:dyDescent="0.6">
      <c r="J5815" s="311">
        <v>0</v>
      </c>
      <c r="K5815" s="546">
        <v>-4.0899999999999999E-2</v>
      </c>
      <c r="L5815" s="546">
        <v>-2.9399999999999999E-2</v>
      </c>
      <c r="M5815" s="546">
        <v>-1.2200000000000001E-2</v>
      </c>
    </row>
    <row r="5816" spans="10:13" x14ac:dyDescent="0.6">
      <c r="J5816" s="311">
        <v>0</v>
      </c>
      <c r="K5816" s="546">
        <v>-4.0899999999999999E-2</v>
      </c>
      <c r="L5816" s="546">
        <v>-2.9399999999999999E-2</v>
      </c>
      <c r="M5816" s="546">
        <v>-1.2200000000000001E-2</v>
      </c>
    </row>
    <row r="5817" spans="10:13" x14ac:dyDescent="0.6">
      <c r="J5817" s="311">
        <v>0</v>
      </c>
      <c r="K5817" s="546">
        <v>-4.0899999999999999E-2</v>
      </c>
      <c r="L5817" s="546">
        <v>-2.9399999999999999E-2</v>
      </c>
      <c r="M5817" s="546">
        <v>-1.2200000000000001E-2</v>
      </c>
    </row>
    <row r="5818" spans="10:13" x14ac:dyDescent="0.6">
      <c r="J5818" s="311">
        <v>0</v>
      </c>
      <c r="K5818" s="546">
        <v>-4.0899999999999999E-2</v>
      </c>
      <c r="L5818" s="546">
        <v>-2.9399999999999999E-2</v>
      </c>
      <c r="M5818" s="546">
        <v>-1.2200000000000001E-2</v>
      </c>
    </row>
    <row r="5819" spans="10:13" x14ac:dyDescent="0.6">
      <c r="J5819" s="311">
        <v>0</v>
      </c>
      <c r="K5819" s="546">
        <v>-4.0899999999999999E-2</v>
      </c>
      <c r="L5819" s="546">
        <v>-2.9399999999999999E-2</v>
      </c>
      <c r="M5819" s="546">
        <v>-1.2200000000000001E-2</v>
      </c>
    </row>
    <row r="5820" spans="10:13" x14ac:dyDescent="0.6">
      <c r="J5820" s="311">
        <v>0</v>
      </c>
      <c r="K5820" s="546">
        <v>-4.0899999999999999E-2</v>
      </c>
      <c r="L5820" s="546">
        <v>-2.9399999999999999E-2</v>
      </c>
      <c r="M5820" s="546">
        <v>-1.2200000000000001E-2</v>
      </c>
    </row>
    <row r="5821" spans="10:13" x14ac:dyDescent="0.6">
      <c r="J5821" s="311">
        <v>0</v>
      </c>
      <c r="K5821" s="546">
        <v>-4.0899999999999999E-2</v>
      </c>
      <c r="L5821" s="546">
        <v>-2.9399999999999999E-2</v>
      </c>
      <c r="M5821" s="546">
        <v>-1.2200000000000001E-2</v>
      </c>
    </row>
    <row r="5822" spans="10:13" x14ac:dyDescent="0.6">
      <c r="J5822" s="311">
        <v>0</v>
      </c>
      <c r="K5822" s="546">
        <v>-4.0899999999999999E-2</v>
      </c>
      <c r="L5822" s="546">
        <v>-2.9399999999999999E-2</v>
      </c>
      <c r="M5822" s="546">
        <v>-1.2200000000000001E-2</v>
      </c>
    </row>
    <row r="5823" spans="10:13" x14ac:dyDescent="0.6">
      <c r="J5823" s="311">
        <v>0</v>
      </c>
      <c r="K5823" s="546">
        <v>-4.0899999999999999E-2</v>
      </c>
      <c r="L5823" s="546">
        <v>-2.9399999999999999E-2</v>
      </c>
      <c r="M5823" s="546">
        <v>-1.2200000000000001E-2</v>
      </c>
    </row>
    <row r="5824" spans="10:13" x14ac:dyDescent="0.6">
      <c r="J5824" s="311">
        <v>0</v>
      </c>
      <c r="K5824" s="546">
        <v>-4.0899999999999999E-2</v>
      </c>
      <c r="L5824" s="546">
        <v>-2.9399999999999999E-2</v>
      </c>
      <c r="M5824" s="546">
        <v>-1.2200000000000001E-2</v>
      </c>
    </row>
    <row r="5825" spans="10:13" x14ac:dyDescent="0.6">
      <c r="J5825" s="311">
        <v>0</v>
      </c>
      <c r="K5825" s="546">
        <v>-4.0899999999999999E-2</v>
      </c>
      <c r="L5825" s="546">
        <v>-2.9399999999999999E-2</v>
      </c>
      <c r="M5825" s="546">
        <v>-1.2200000000000001E-2</v>
      </c>
    </row>
    <row r="5826" spans="10:13" x14ac:dyDescent="0.6">
      <c r="J5826" s="311">
        <v>0</v>
      </c>
      <c r="K5826" s="546">
        <v>-4.0899999999999999E-2</v>
      </c>
      <c r="L5826" s="546">
        <v>-2.9399999999999999E-2</v>
      </c>
      <c r="M5826" s="546">
        <v>-1.2200000000000001E-2</v>
      </c>
    </row>
    <row r="5827" spans="10:13" x14ac:dyDescent="0.6">
      <c r="J5827" s="311">
        <v>0</v>
      </c>
      <c r="K5827" s="546">
        <v>-4.0899999999999999E-2</v>
      </c>
      <c r="L5827" s="546">
        <v>-2.9399999999999999E-2</v>
      </c>
      <c r="M5827" s="546">
        <v>-1.2200000000000001E-2</v>
      </c>
    </row>
    <row r="5828" spans="10:13" x14ac:dyDescent="0.6">
      <c r="J5828" s="311">
        <v>0</v>
      </c>
      <c r="K5828" s="546">
        <v>-4.0899999999999999E-2</v>
      </c>
      <c r="L5828" s="546">
        <v>-2.9399999999999999E-2</v>
      </c>
      <c r="M5828" s="546">
        <v>-1.2200000000000001E-2</v>
      </c>
    </row>
    <row r="5829" spans="10:13" x14ac:dyDescent="0.6">
      <c r="J5829" s="311">
        <v>0</v>
      </c>
      <c r="K5829" s="546">
        <v>-4.0899999999999999E-2</v>
      </c>
      <c r="L5829" s="546">
        <v>-2.9399999999999999E-2</v>
      </c>
      <c r="M5829" s="546">
        <v>-1.2200000000000001E-2</v>
      </c>
    </row>
    <row r="5830" spans="10:13" x14ac:dyDescent="0.6">
      <c r="J5830" s="311">
        <v>0</v>
      </c>
      <c r="K5830" s="546">
        <v>-4.0899999999999999E-2</v>
      </c>
      <c r="L5830" s="546">
        <v>-2.9399999999999999E-2</v>
      </c>
      <c r="M5830" s="546">
        <v>-1.2200000000000001E-2</v>
      </c>
    </row>
    <row r="5831" spans="10:13" x14ac:dyDescent="0.6">
      <c r="J5831" s="311">
        <v>0</v>
      </c>
      <c r="K5831" s="546">
        <v>-4.0899999999999999E-2</v>
      </c>
      <c r="L5831" s="546">
        <v>-2.9399999999999999E-2</v>
      </c>
      <c r="M5831" s="546">
        <v>-1.2200000000000001E-2</v>
      </c>
    </row>
    <row r="5832" spans="10:13" x14ac:dyDescent="0.6">
      <c r="J5832" s="311">
        <v>0</v>
      </c>
      <c r="K5832" s="546">
        <v>-4.0899999999999999E-2</v>
      </c>
      <c r="L5832" s="546">
        <v>-2.9399999999999999E-2</v>
      </c>
      <c r="M5832" s="546">
        <v>-1.2200000000000001E-2</v>
      </c>
    </row>
    <row r="5833" spans="10:13" x14ac:dyDescent="0.6">
      <c r="J5833" s="311">
        <v>0</v>
      </c>
      <c r="K5833" s="546">
        <v>-4.0899999999999999E-2</v>
      </c>
      <c r="L5833" s="546">
        <v>-2.9399999999999999E-2</v>
      </c>
      <c r="M5833" s="546">
        <v>-1.2200000000000001E-2</v>
      </c>
    </row>
    <row r="5834" spans="10:13" x14ac:dyDescent="0.6">
      <c r="J5834" s="311">
        <v>0</v>
      </c>
      <c r="K5834" s="546">
        <v>-4.0899999999999999E-2</v>
      </c>
      <c r="L5834" s="546">
        <v>-2.9399999999999999E-2</v>
      </c>
      <c r="M5834" s="546">
        <v>-1.2200000000000001E-2</v>
      </c>
    </row>
    <row r="5835" spans="10:13" x14ac:dyDescent="0.6">
      <c r="J5835" s="311">
        <v>0</v>
      </c>
      <c r="K5835" s="546">
        <v>-4.0899999999999999E-2</v>
      </c>
      <c r="L5835" s="546">
        <v>-2.9399999999999999E-2</v>
      </c>
      <c r="M5835" s="546">
        <v>-1.2200000000000001E-2</v>
      </c>
    </row>
    <row r="5836" spans="10:13" x14ac:dyDescent="0.6">
      <c r="J5836" s="311">
        <v>0</v>
      </c>
      <c r="K5836" s="546">
        <v>-4.0899999999999999E-2</v>
      </c>
      <c r="L5836" s="546">
        <v>-2.9399999999999999E-2</v>
      </c>
      <c r="M5836" s="546">
        <v>-1.2200000000000001E-2</v>
      </c>
    </row>
    <row r="5837" spans="10:13" x14ac:dyDescent="0.6">
      <c r="J5837" s="311">
        <v>0</v>
      </c>
      <c r="K5837" s="546">
        <v>-4.0899999999999999E-2</v>
      </c>
      <c r="L5837" s="546">
        <v>-2.9399999999999999E-2</v>
      </c>
      <c r="M5837" s="546">
        <v>-1.2200000000000001E-2</v>
      </c>
    </row>
    <row r="5838" spans="10:13" x14ac:dyDescent="0.6">
      <c r="J5838" s="311">
        <v>0</v>
      </c>
      <c r="K5838" s="546">
        <v>-4.0899999999999999E-2</v>
      </c>
      <c r="L5838" s="546">
        <v>-2.9399999999999999E-2</v>
      </c>
      <c r="M5838" s="546">
        <v>-1.2200000000000001E-2</v>
      </c>
    </row>
    <row r="5839" spans="10:13" x14ac:dyDescent="0.6">
      <c r="J5839" s="311">
        <v>0</v>
      </c>
      <c r="K5839" s="546">
        <v>-4.0899999999999999E-2</v>
      </c>
      <c r="L5839" s="546">
        <v>-2.9399999999999999E-2</v>
      </c>
      <c r="M5839" s="546">
        <v>-1.2200000000000001E-2</v>
      </c>
    </row>
    <row r="5840" spans="10:13" x14ac:dyDescent="0.6">
      <c r="J5840" s="311">
        <v>0</v>
      </c>
      <c r="K5840" s="546">
        <v>-4.0899999999999999E-2</v>
      </c>
      <c r="L5840" s="546">
        <v>-2.9399999999999999E-2</v>
      </c>
      <c r="M5840" s="546">
        <v>-1.2200000000000001E-2</v>
      </c>
    </row>
    <row r="5841" spans="10:13" x14ac:dyDescent="0.6">
      <c r="J5841" s="311">
        <v>0</v>
      </c>
      <c r="K5841" s="546">
        <v>-4.0899999999999999E-2</v>
      </c>
      <c r="L5841" s="546">
        <v>-2.9399999999999999E-2</v>
      </c>
      <c r="M5841" s="546">
        <v>-1.2200000000000001E-2</v>
      </c>
    </row>
    <row r="5842" spans="10:13" x14ac:dyDescent="0.6">
      <c r="J5842" s="311">
        <v>0</v>
      </c>
      <c r="K5842" s="546">
        <v>-4.0899999999999999E-2</v>
      </c>
      <c r="L5842" s="546">
        <v>-2.9399999999999999E-2</v>
      </c>
      <c r="M5842" s="546">
        <v>-1.2200000000000001E-2</v>
      </c>
    </row>
    <row r="5843" spans="10:13" x14ac:dyDescent="0.6">
      <c r="J5843" s="311">
        <v>0</v>
      </c>
      <c r="K5843" s="546">
        <v>-4.0899999999999999E-2</v>
      </c>
      <c r="L5843" s="546">
        <v>-2.9399999999999999E-2</v>
      </c>
      <c r="M5843" s="546">
        <v>-1.2200000000000001E-2</v>
      </c>
    </row>
    <row r="5844" spans="10:13" x14ac:dyDescent="0.6">
      <c r="J5844" s="311">
        <v>0</v>
      </c>
      <c r="K5844" s="546">
        <v>-4.0899999999999999E-2</v>
      </c>
      <c r="L5844" s="546">
        <v>-2.9399999999999999E-2</v>
      </c>
      <c r="M5844" s="546">
        <v>-1.2200000000000001E-2</v>
      </c>
    </row>
    <row r="5845" spans="10:13" x14ac:dyDescent="0.6">
      <c r="J5845" s="311">
        <v>0</v>
      </c>
      <c r="K5845" s="546">
        <v>-4.0899999999999999E-2</v>
      </c>
      <c r="L5845" s="546">
        <v>-2.9399999999999999E-2</v>
      </c>
      <c r="M5845" s="546">
        <v>-1.2200000000000001E-2</v>
      </c>
    </row>
    <row r="5846" spans="10:13" x14ac:dyDescent="0.6">
      <c r="J5846" s="311">
        <v>0</v>
      </c>
      <c r="K5846" s="546">
        <v>-4.0899999999999999E-2</v>
      </c>
      <c r="L5846" s="546">
        <v>-2.9399999999999999E-2</v>
      </c>
      <c r="M5846" s="546">
        <v>-1.2200000000000001E-2</v>
      </c>
    </row>
    <row r="5847" spans="10:13" x14ac:dyDescent="0.6">
      <c r="J5847" s="311">
        <v>0</v>
      </c>
      <c r="K5847" s="546">
        <v>-4.0899999999999999E-2</v>
      </c>
      <c r="L5847" s="546">
        <v>-2.9399999999999999E-2</v>
      </c>
      <c r="M5847" s="546">
        <v>-1.2200000000000001E-2</v>
      </c>
    </row>
    <row r="5848" spans="10:13" x14ac:dyDescent="0.6">
      <c r="J5848" s="311">
        <v>0</v>
      </c>
      <c r="K5848" s="546">
        <v>-4.0899999999999999E-2</v>
      </c>
      <c r="L5848" s="546">
        <v>-2.9399999999999999E-2</v>
      </c>
      <c r="M5848" s="546">
        <v>-1.2200000000000001E-2</v>
      </c>
    </row>
    <row r="5849" spans="10:13" x14ac:dyDescent="0.6">
      <c r="J5849" s="311">
        <v>0</v>
      </c>
      <c r="K5849" s="546">
        <v>-4.0899999999999999E-2</v>
      </c>
      <c r="L5849" s="546">
        <v>-2.9399999999999999E-2</v>
      </c>
      <c r="M5849" s="546">
        <v>-1.2200000000000001E-2</v>
      </c>
    </row>
    <row r="5850" spans="10:13" x14ac:dyDescent="0.6">
      <c r="J5850" s="311">
        <v>0</v>
      </c>
      <c r="K5850" s="546">
        <v>-4.0899999999999999E-2</v>
      </c>
      <c r="L5850" s="546">
        <v>-2.9399999999999999E-2</v>
      </c>
      <c r="M5850" s="546">
        <v>-1.2200000000000001E-2</v>
      </c>
    </row>
    <row r="5851" spans="10:13" x14ac:dyDescent="0.6">
      <c r="J5851" s="311">
        <v>0</v>
      </c>
      <c r="K5851" s="546">
        <v>-4.0899999999999999E-2</v>
      </c>
      <c r="L5851" s="546">
        <v>-2.9399999999999999E-2</v>
      </c>
      <c r="M5851" s="546">
        <v>-1.2200000000000001E-2</v>
      </c>
    </row>
    <row r="5852" spans="10:13" x14ac:dyDescent="0.6">
      <c r="J5852" s="311">
        <v>0</v>
      </c>
      <c r="K5852" s="546">
        <v>-4.0899999999999999E-2</v>
      </c>
      <c r="L5852" s="546">
        <v>-2.9399999999999999E-2</v>
      </c>
      <c r="M5852" s="546">
        <v>-1.2200000000000001E-2</v>
      </c>
    </row>
    <row r="5853" spans="10:13" x14ac:dyDescent="0.6">
      <c r="J5853" s="311">
        <v>0</v>
      </c>
      <c r="K5853" s="546">
        <v>-4.0899999999999999E-2</v>
      </c>
      <c r="L5853" s="546">
        <v>-2.9399999999999999E-2</v>
      </c>
      <c r="M5853" s="546">
        <v>-1.2200000000000001E-2</v>
      </c>
    </row>
    <row r="5854" spans="10:13" x14ac:dyDescent="0.6">
      <c r="J5854" s="311">
        <v>0</v>
      </c>
      <c r="K5854" s="546">
        <v>-4.0899999999999999E-2</v>
      </c>
      <c r="L5854" s="546">
        <v>-2.9399999999999999E-2</v>
      </c>
      <c r="M5854" s="546">
        <v>-1.2200000000000001E-2</v>
      </c>
    </row>
    <row r="5855" spans="10:13" x14ac:dyDescent="0.6">
      <c r="J5855" s="311">
        <v>0</v>
      </c>
      <c r="K5855" s="546">
        <v>-4.0899999999999999E-2</v>
      </c>
      <c r="L5855" s="546">
        <v>-2.9399999999999999E-2</v>
      </c>
      <c r="M5855" s="546">
        <v>-1.2200000000000001E-2</v>
      </c>
    </row>
    <row r="5856" spans="10:13" x14ac:dyDescent="0.6">
      <c r="J5856" s="311">
        <v>0</v>
      </c>
      <c r="K5856" s="546">
        <v>-4.0899999999999999E-2</v>
      </c>
      <c r="L5856" s="546">
        <v>-2.9399999999999999E-2</v>
      </c>
      <c r="M5856" s="546">
        <v>-1.2200000000000001E-2</v>
      </c>
    </row>
    <row r="5857" spans="10:13" x14ac:dyDescent="0.6">
      <c r="J5857" s="311">
        <v>0</v>
      </c>
      <c r="K5857" s="546">
        <v>-4.0899999999999999E-2</v>
      </c>
      <c r="L5857" s="546">
        <v>-2.9399999999999999E-2</v>
      </c>
      <c r="M5857" s="546">
        <v>-1.2200000000000001E-2</v>
      </c>
    </row>
    <row r="5858" spans="10:13" x14ac:dyDescent="0.6">
      <c r="J5858" s="311">
        <v>0</v>
      </c>
      <c r="K5858" s="546">
        <v>-4.0899999999999999E-2</v>
      </c>
      <c r="L5858" s="546">
        <v>-2.9399999999999999E-2</v>
      </c>
      <c r="M5858" s="546">
        <v>-1.2200000000000001E-2</v>
      </c>
    </row>
    <row r="5859" spans="10:13" x14ac:dyDescent="0.6">
      <c r="J5859" s="311">
        <v>0</v>
      </c>
      <c r="K5859" s="546">
        <v>-4.0899999999999999E-2</v>
      </c>
      <c r="L5859" s="546">
        <v>-2.9399999999999999E-2</v>
      </c>
      <c r="M5859" s="546">
        <v>-1.2200000000000001E-2</v>
      </c>
    </row>
    <row r="5860" spans="10:13" x14ac:dyDescent="0.6">
      <c r="J5860" s="311">
        <v>0</v>
      </c>
      <c r="K5860" s="546">
        <v>-4.0899999999999999E-2</v>
      </c>
      <c r="L5860" s="546">
        <v>-2.9399999999999999E-2</v>
      </c>
      <c r="M5860" s="546">
        <v>-1.2200000000000001E-2</v>
      </c>
    </row>
    <row r="5861" spans="10:13" x14ac:dyDescent="0.6">
      <c r="J5861" s="311">
        <v>0</v>
      </c>
      <c r="K5861" s="546">
        <v>-4.0899999999999999E-2</v>
      </c>
      <c r="L5861" s="546">
        <v>-2.9399999999999999E-2</v>
      </c>
      <c r="M5861" s="546">
        <v>-1.2200000000000001E-2</v>
      </c>
    </row>
    <row r="5862" spans="10:13" x14ac:dyDescent="0.6">
      <c r="J5862" s="311">
        <v>0</v>
      </c>
      <c r="K5862" s="546">
        <v>-4.0899999999999999E-2</v>
      </c>
      <c r="L5862" s="546">
        <v>-2.9399999999999999E-2</v>
      </c>
      <c r="M5862" s="546">
        <v>-1.2200000000000001E-2</v>
      </c>
    </row>
    <row r="5863" spans="10:13" x14ac:dyDescent="0.6">
      <c r="J5863" s="311">
        <v>0</v>
      </c>
      <c r="K5863" s="546">
        <v>-4.0899999999999999E-2</v>
      </c>
      <c r="L5863" s="546">
        <v>-2.9399999999999999E-2</v>
      </c>
      <c r="M5863" s="546">
        <v>-1.2200000000000001E-2</v>
      </c>
    </row>
    <row r="5864" spans="10:13" x14ac:dyDescent="0.6">
      <c r="J5864" s="311">
        <v>0</v>
      </c>
      <c r="K5864" s="546">
        <v>-4.0899999999999999E-2</v>
      </c>
      <c r="L5864" s="546">
        <v>-2.9399999999999999E-2</v>
      </c>
      <c r="M5864" s="546">
        <v>-1.2200000000000001E-2</v>
      </c>
    </row>
    <row r="5865" spans="10:13" x14ac:dyDescent="0.6">
      <c r="J5865" s="311">
        <v>0</v>
      </c>
      <c r="K5865" s="546">
        <v>-4.0899999999999999E-2</v>
      </c>
      <c r="L5865" s="546">
        <v>-2.9399999999999999E-2</v>
      </c>
      <c r="M5865" s="546">
        <v>-1.2200000000000001E-2</v>
      </c>
    </row>
    <row r="5866" spans="10:13" x14ac:dyDescent="0.6">
      <c r="J5866" s="311">
        <v>0</v>
      </c>
      <c r="K5866" s="546">
        <v>-4.0899999999999999E-2</v>
      </c>
      <c r="L5866" s="546">
        <v>-2.9399999999999999E-2</v>
      </c>
      <c r="M5866" s="546">
        <v>-1.2200000000000001E-2</v>
      </c>
    </row>
    <row r="5867" spans="10:13" x14ac:dyDescent="0.6">
      <c r="J5867" s="311">
        <v>0</v>
      </c>
      <c r="K5867" s="546">
        <v>-4.0899999999999999E-2</v>
      </c>
      <c r="L5867" s="546">
        <v>-2.9399999999999999E-2</v>
      </c>
      <c r="M5867" s="546">
        <v>-1.2200000000000001E-2</v>
      </c>
    </row>
    <row r="5868" spans="10:13" x14ac:dyDescent="0.6">
      <c r="J5868" s="311">
        <v>0</v>
      </c>
      <c r="K5868" s="546">
        <v>-4.0899999999999999E-2</v>
      </c>
      <c r="L5868" s="546">
        <v>-2.9399999999999999E-2</v>
      </c>
      <c r="M5868" s="546">
        <v>-1.2200000000000001E-2</v>
      </c>
    </row>
    <row r="5869" spans="10:13" x14ac:dyDescent="0.6">
      <c r="J5869" s="311">
        <v>0</v>
      </c>
      <c r="K5869" s="546">
        <v>-4.0899999999999999E-2</v>
      </c>
      <c r="L5869" s="546">
        <v>-2.9399999999999999E-2</v>
      </c>
      <c r="M5869" s="546">
        <v>-1.2200000000000001E-2</v>
      </c>
    </row>
    <row r="5870" spans="10:13" x14ac:dyDescent="0.6">
      <c r="J5870" s="311">
        <v>0</v>
      </c>
      <c r="K5870" s="546">
        <v>-4.0899999999999999E-2</v>
      </c>
      <c r="L5870" s="546">
        <v>-2.9399999999999999E-2</v>
      </c>
      <c r="M5870" s="546">
        <v>-1.2200000000000001E-2</v>
      </c>
    </row>
    <row r="5871" spans="10:13" x14ac:dyDescent="0.6">
      <c r="J5871" s="311">
        <v>0</v>
      </c>
      <c r="K5871" s="546">
        <v>-4.0899999999999999E-2</v>
      </c>
      <c r="L5871" s="546">
        <v>-2.9399999999999999E-2</v>
      </c>
      <c r="M5871" s="546">
        <v>-1.2200000000000001E-2</v>
      </c>
    </row>
    <row r="5872" spans="10:13" x14ac:dyDescent="0.6">
      <c r="J5872" s="311">
        <v>0</v>
      </c>
      <c r="K5872" s="546">
        <v>-4.0899999999999999E-2</v>
      </c>
      <c r="L5872" s="546">
        <v>-2.9399999999999999E-2</v>
      </c>
      <c r="M5872" s="546">
        <v>-1.2200000000000001E-2</v>
      </c>
    </row>
    <row r="5873" spans="10:13" x14ac:dyDescent="0.6">
      <c r="J5873" s="311">
        <v>0</v>
      </c>
      <c r="K5873" s="546">
        <v>-4.0899999999999999E-2</v>
      </c>
      <c r="L5873" s="546">
        <v>-2.9399999999999999E-2</v>
      </c>
      <c r="M5873" s="546">
        <v>-1.2200000000000001E-2</v>
      </c>
    </row>
    <row r="5874" spans="10:13" x14ac:dyDescent="0.6">
      <c r="J5874" s="311">
        <v>0</v>
      </c>
      <c r="K5874" s="546">
        <v>-4.0899999999999999E-2</v>
      </c>
      <c r="L5874" s="546">
        <v>-2.9399999999999999E-2</v>
      </c>
      <c r="M5874" s="546">
        <v>-1.2200000000000001E-2</v>
      </c>
    </row>
    <row r="5875" spans="10:13" x14ac:dyDescent="0.6">
      <c r="J5875" s="311">
        <v>0</v>
      </c>
      <c r="K5875" s="546">
        <v>-4.0899999999999999E-2</v>
      </c>
      <c r="L5875" s="546">
        <v>-2.9399999999999999E-2</v>
      </c>
      <c r="M5875" s="546">
        <v>-1.2200000000000001E-2</v>
      </c>
    </row>
    <row r="5876" spans="10:13" x14ac:dyDescent="0.6">
      <c r="J5876" s="311">
        <v>0</v>
      </c>
      <c r="K5876" s="546">
        <v>-4.0899999999999999E-2</v>
      </c>
      <c r="L5876" s="546">
        <v>-2.9399999999999999E-2</v>
      </c>
      <c r="M5876" s="546">
        <v>-1.2200000000000001E-2</v>
      </c>
    </row>
    <row r="5877" spans="10:13" x14ac:dyDescent="0.6">
      <c r="J5877" s="311">
        <v>0</v>
      </c>
      <c r="K5877" s="546">
        <v>-4.0899999999999999E-2</v>
      </c>
      <c r="L5877" s="546">
        <v>-2.9399999999999999E-2</v>
      </c>
      <c r="M5877" s="546">
        <v>-1.2200000000000001E-2</v>
      </c>
    </row>
    <row r="5878" spans="10:13" x14ac:dyDescent="0.6">
      <c r="J5878" s="311">
        <v>0</v>
      </c>
      <c r="K5878" s="546">
        <v>-4.0899999999999999E-2</v>
      </c>
      <c r="L5878" s="546">
        <v>-2.9399999999999999E-2</v>
      </c>
      <c r="M5878" s="546">
        <v>-1.2200000000000001E-2</v>
      </c>
    </row>
    <row r="5879" spans="10:13" x14ac:dyDescent="0.6">
      <c r="J5879" s="311">
        <v>0</v>
      </c>
      <c r="K5879" s="546">
        <v>-4.0899999999999999E-2</v>
      </c>
      <c r="L5879" s="546">
        <v>-2.9399999999999999E-2</v>
      </c>
      <c r="M5879" s="546">
        <v>-1.2200000000000001E-2</v>
      </c>
    </row>
    <row r="5880" spans="10:13" x14ac:dyDescent="0.6">
      <c r="J5880" s="311">
        <v>0</v>
      </c>
      <c r="K5880" s="546">
        <v>-4.0899999999999999E-2</v>
      </c>
      <c r="L5880" s="546">
        <v>-2.9399999999999999E-2</v>
      </c>
      <c r="M5880" s="546">
        <v>-1.2200000000000001E-2</v>
      </c>
    </row>
    <row r="5881" spans="10:13" x14ac:dyDescent="0.6">
      <c r="J5881" s="311">
        <v>0</v>
      </c>
      <c r="K5881" s="546">
        <v>-4.0899999999999999E-2</v>
      </c>
      <c r="L5881" s="546">
        <v>-2.9399999999999999E-2</v>
      </c>
      <c r="M5881" s="546">
        <v>-1.2200000000000001E-2</v>
      </c>
    </row>
    <row r="5882" spans="10:13" x14ac:dyDescent="0.6">
      <c r="J5882" s="311">
        <v>0</v>
      </c>
      <c r="K5882" s="546">
        <v>-4.0899999999999999E-2</v>
      </c>
      <c r="L5882" s="546">
        <v>-2.9399999999999999E-2</v>
      </c>
      <c r="M5882" s="546">
        <v>-1.2200000000000001E-2</v>
      </c>
    </row>
    <row r="5883" spans="10:13" x14ac:dyDescent="0.6">
      <c r="J5883" s="311">
        <v>0</v>
      </c>
      <c r="K5883" s="546">
        <v>-4.0899999999999999E-2</v>
      </c>
      <c r="L5883" s="546">
        <v>-2.9399999999999999E-2</v>
      </c>
      <c r="M5883" s="546">
        <v>-1.2200000000000001E-2</v>
      </c>
    </row>
    <row r="5884" spans="10:13" x14ac:dyDescent="0.6">
      <c r="J5884" s="311">
        <v>0</v>
      </c>
      <c r="K5884" s="546">
        <v>-4.0899999999999999E-2</v>
      </c>
      <c r="L5884" s="546">
        <v>-2.9399999999999999E-2</v>
      </c>
      <c r="M5884" s="546">
        <v>-1.2200000000000001E-2</v>
      </c>
    </row>
    <row r="5885" spans="10:13" x14ac:dyDescent="0.6">
      <c r="J5885" s="311">
        <v>0</v>
      </c>
      <c r="K5885" s="546">
        <v>-4.0899999999999999E-2</v>
      </c>
      <c r="L5885" s="546">
        <v>-2.9399999999999999E-2</v>
      </c>
      <c r="M5885" s="546">
        <v>-1.2200000000000001E-2</v>
      </c>
    </row>
    <row r="5886" spans="10:13" x14ac:dyDescent="0.6">
      <c r="J5886" s="311">
        <v>0</v>
      </c>
      <c r="K5886" s="546">
        <v>-4.0899999999999999E-2</v>
      </c>
      <c r="L5886" s="546">
        <v>-2.9399999999999999E-2</v>
      </c>
      <c r="M5886" s="546">
        <v>-1.2200000000000001E-2</v>
      </c>
    </row>
    <row r="5887" spans="10:13" x14ac:dyDescent="0.6">
      <c r="J5887" s="311">
        <v>0</v>
      </c>
      <c r="K5887" s="546">
        <v>-4.0899999999999999E-2</v>
      </c>
      <c r="L5887" s="546">
        <v>-2.9399999999999999E-2</v>
      </c>
      <c r="M5887" s="546">
        <v>-1.2200000000000001E-2</v>
      </c>
    </row>
    <row r="5888" spans="10:13" x14ac:dyDescent="0.6">
      <c r="J5888" s="311">
        <v>0</v>
      </c>
      <c r="K5888" s="546">
        <v>-4.0899999999999999E-2</v>
      </c>
      <c r="L5888" s="546">
        <v>-2.9399999999999999E-2</v>
      </c>
      <c r="M5888" s="546">
        <v>-1.2200000000000001E-2</v>
      </c>
    </row>
    <row r="5889" spans="10:13" x14ac:dyDescent="0.6">
      <c r="J5889" s="311">
        <v>0</v>
      </c>
      <c r="K5889" s="546">
        <v>-4.0899999999999999E-2</v>
      </c>
      <c r="L5889" s="546">
        <v>-2.9399999999999999E-2</v>
      </c>
      <c r="M5889" s="546">
        <v>-1.2200000000000001E-2</v>
      </c>
    </row>
    <row r="5890" spans="10:13" x14ac:dyDescent="0.6">
      <c r="J5890" s="311">
        <v>0</v>
      </c>
      <c r="K5890" s="546">
        <v>-4.0899999999999999E-2</v>
      </c>
      <c r="L5890" s="546">
        <v>-2.9399999999999999E-2</v>
      </c>
      <c r="M5890" s="546">
        <v>-1.2200000000000001E-2</v>
      </c>
    </row>
    <row r="5891" spans="10:13" x14ac:dyDescent="0.6">
      <c r="J5891" s="311">
        <v>0</v>
      </c>
      <c r="K5891" s="546">
        <v>-4.0899999999999999E-2</v>
      </c>
      <c r="L5891" s="546">
        <v>-2.9399999999999999E-2</v>
      </c>
      <c r="M5891" s="546">
        <v>-1.2200000000000001E-2</v>
      </c>
    </row>
    <row r="5892" spans="10:13" x14ac:dyDescent="0.6">
      <c r="J5892" s="311">
        <v>0</v>
      </c>
      <c r="K5892" s="546">
        <v>-4.0899999999999999E-2</v>
      </c>
      <c r="L5892" s="546">
        <v>-2.9399999999999999E-2</v>
      </c>
      <c r="M5892" s="546">
        <v>-1.2200000000000001E-2</v>
      </c>
    </row>
    <row r="5893" spans="10:13" x14ac:dyDescent="0.6">
      <c r="J5893" s="311">
        <v>0</v>
      </c>
      <c r="K5893" s="546">
        <v>-4.0899999999999999E-2</v>
      </c>
      <c r="L5893" s="546">
        <v>-2.9399999999999999E-2</v>
      </c>
      <c r="M5893" s="546">
        <v>-1.2200000000000001E-2</v>
      </c>
    </row>
    <row r="5894" spans="10:13" x14ac:dyDescent="0.6">
      <c r="J5894" s="311">
        <v>0</v>
      </c>
      <c r="K5894" s="546">
        <v>-4.0899999999999999E-2</v>
      </c>
      <c r="L5894" s="546">
        <v>-2.9399999999999999E-2</v>
      </c>
      <c r="M5894" s="546">
        <v>-1.2200000000000001E-2</v>
      </c>
    </row>
    <row r="5895" spans="10:13" x14ac:dyDescent="0.6">
      <c r="J5895" s="311">
        <v>0</v>
      </c>
      <c r="K5895" s="546">
        <v>-4.0899999999999999E-2</v>
      </c>
      <c r="L5895" s="546">
        <v>-2.9399999999999999E-2</v>
      </c>
      <c r="M5895" s="546">
        <v>-1.2200000000000001E-2</v>
      </c>
    </row>
    <row r="5896" spans="10:13" x14ac:dyDescent="0.6">
      <c r="J5896" s="311">
        <v>0</v>
      </c>
      <c r="K5896" s="546">
        <v>-4.0899999999999999E-2</v>
      </c>
      <c r="L5896" s="546">
        <v>-2.9399999999999999E-2</v>
      </c>
      <c r="M5896" s="546">
        <v>-1.2200000000000001E-2</v>
      </c>
    </row>
    <row r="5897" spans="10:13" x14ac:dyDescent="0.6">
      <c r="J5897" s="311">
        <v>0</v>
      </c>
      <c r="K5897" s="546">
        <v>-4.0899999999999999E-2</v>
      </c>
      <c r="L5897" s="546">
        <v>-2.9399999999999999E-2</v>
      </c>
      <c r="M5897" s="546">
        <v>-1.2200000000000001E-2</v>
      </c>
    </row>
    <row r="5898" spans="10:13" x14ac:dyDescent="0.6">
      <c r="J5898" s="311">
        <v>0</v>
      </c>
      <c r="K5898" s="546">
        <v>-4.0899999999999999E-2</v>
      </c>
      <c r="L5898" s="546">
        <v>-2.9399999999999999E-2</v>
      </c>
      <c r="M5898" s="546">
        <v>-1.2200000000000001E-2</v>
      </c>
    </row>
    <row r="5899" spans="10:13" x14ac:dyDescent="0.6">
      <c r="J5899" s="311">
        <v>0</v>
      </c>
      <c r="K5899" s="546">
        <v>-4.0899999999999999E-2</v>
      </c>
      <c r="L5899" s="546">
        <v>-2.9399999999999999E-2</v>
      </c>
      <c r="M5899" s="546">
        <v>-1.2200000000000001E-2</v>
      </c>
    </row>
    <row r="5900" spans="10:13" x14ac:dyDescent="0.6">
      <c r="J5900" s="311">
        <v>0</v>
      </c>
      <c r="K5900" s="546">
        <v>-4.0899999999999999E-2</v>
      </c>
      <c r="L5900" s="546">
        <v>-2.9399999999999999E-2</v>
      </c>
      <c r="M5900" s="546">
        <v>-1.2200000000000001E-2</v>
      </c>
    </row>
    <row r="5901" spans="10:13" x14ac:dyDescent="0.6">
      <c r="J5901" s="311">
        <v>0</v>
      </c>
      <c r="K5901" s="546">
        <v>-4.0899999999999999E-2</v>
      </c>
      <c r="L5901" s="546">
        <v>-2.9399999999999999E-2</v>
      </c>
      <c r="M5901" s="546">
        <v>-1.2200000000000001E-2</v>
      </c>
    </row>
    <row r="5902" spans="10:13" x14ac:dyDescent="0.6">
      <c r="J5902" s="311">
        <v>0</v>
      </c>
      <c r="K5902" s="546">
        <v>-4.0899999999999999E-2</v>
      </c>
      <c r="L5902" s="546">
        <v>-2.9399999999999999E-2</v>
      </c>
      <c r="M5902" s="546">
        <v>-1.2200000000000001E-2</v>
      </c>
    </row>
    <row r="5903" spans="10:13" x14ac:dyDescent="0.6">
      <c r="J5903" s="311">
        <v>0</v>
      </c>
      <c r="K5903" s="546">
        <v>-4.0899999999999999E-2</v>
      </c>
      <c r="L5903" s="546">
        <v>-2.9399999999999999E-2</v>
      </c>
      <c r="M5903" s="546">
        <v>-1.2200000000000001E-2</v>
      </c>
    </row>
    <row r="5904" spans="10:13" x14ac:dyDescent="0.6">
      <c r="J5904" s="311">
        <v>0</v>
      </c>
      <c r="K5904" s="546">
        <v>-4.0899999999999999E-2</v>
      </c>
      <c r="L5904" s="546">
        <v>-2.9399999999999999E-2</v>
      </c>
      <c r="M5904" s="546">
        <v>-1.2200000000000001E-2</v>
      </c>
    </row>
    <row r="5905" spans="10:13" x14ac:dyDescent="0.6">
      <c r="J5905" s="311">
        <v>0</v>
      </c>
      <c r="K5905" s="546">
        <v>-4.0899999999999999E-2</v>
      </c>
      <c r="L5905" s="546">
        <v>-2.9399999999999999E-2</v>
      </c>
      <c r="M5905" s="546">
        <v>-1.2200000000000001E-2</v>
      </c>
    </row>
    <row r="5906" spans="10:13" x14ac:dyDescent="0.6">
      <c r="J5906" s="311">
        <v>0</v>
      </c>
      <c r="K5906" s="546">
        <v>-4.0899999999999999E-2</v>
      </c>
      <c r="L5906" s="546">
        <v>-2.9399999999999999E-2</v>
      </c>
      <c r="M5906" s="546">
        <v>-1.2200000000000001E-2</v>
      </c>
    </row>
    <row r="5907" spans="10:13" x14ac:dyDescent="0.6">
      <c r="J5907" s="311">
        <v>0</v>
      </c>
      <c r="K5907" s="546">
        <v>-4.0899999999999999E-2</v>
      </c>
      <c r="L5907" s="546">
        <v>-2.9399999999999999E-2</v>
      </c>
      <c r="M5907" s="546">
        <v>-1.2200000000000001E-2</v>
      </c>
    </row>
    <row r="5908" spans="10:13" x14ac:dyDescent="0.6">
      <c r="J5908" s="311">
        <v>0</v>
      </c>
      <c r="K5908" s="546">
        <v>-4.0899999999999999E-2</v>
      </c>
      <c r="L5908" s="546">
        <v>-2.9399999999999999E-2</v>
      </c>
      <c r="M5908" s="546">
        <v>-1.2200000000000001E-2</v>
      </c>
    </row>
    <row r="5909" spans="10:13" x14ac:dyDescent="0.6">
      <c r="J5909" s="311">
        <v>0</v>
      </c>
      <c r="K5909" s="546">
        <v>-4.0899999999999999E-2</v>
      </c>
      <c r="L5909" s="546">
        <v>-2.9399999999999999E-2</v>
      </c>
      <c r="M5909" s="546">
        <v>-1.2200000000000001E-2</v>
      </c>
    </row>
    <row r="5910" spans="10:13" x14ac:dyDescent="0.6">
      <c r="J5910" s="311">
        <v>0</v>
      </c>
      <c r="K5910" s="546">
        <v>-4.0899999999999999E-2</v>
      </c>
      <c r="L5910" s="546">
        <v>-2.9399999999999999E-2</v>
      </c>
      <c r="M5910" s="546">
        <v>-1.2200000000000001E-2</v>
      </c>
    </row>
    <row r="5911" spans="10:13" x14ac:dyDescent="0.6">
      <c r="J5911" s="311">
        <v>0</v>
      </c>
      <c r="K5911" s="546">
        <v>-4.0899999999999999E-2</v>
      </c>
      <c r="L5911" s="546">
        <v>-2.9399999999999999E-2</v>
      </c>
      <c r="M5911" s="546">
        <v>-1.2200000000000001E-2</v>
      </c>
    </row>
    <row r="5912" spans="10:13" x14ac:dyDescent="0.6">
      <c r="J5912" s="311">
        <v>0</v>
      </c>
      <c r="K5912" s="546">
        <v>-4.0899999999999999E-2</v>
      </c>
      <c r="L5912" s="546">
        <v>-2.9399999999999999E-2</v>
      </c>
      <c r="M5912" s="546">
        <v>-1.2200000000000001E-2</v>
      </c>
    </row>
    <row r="5913" spans="10:13" x14ac:dyDescent="0.6">
      <c r="J5913" s="311">
        <v>0</v>
      </c>
      <c r="K5913" s="546">
        <v>-4.0899999999999999E-2</v>
      </c>
      <c r="L5913" s="546">
        <v>-2.9399999999999999E-2</v>
      </c>
      <c r="M5913" s="546">
        <v>-1.2200000000000001E-2</v>
      </c>
    </row>
    <row r="5914" spans="10:13" x14ac:dyDescent="0.6">
      <c r="J5914" s="311">
        <v>0</v>
      </c>
      <c r="K5914" s="546">
        <v>-4.0899999999999999E-2</v>
      </c>
      <c r="L5914" s="546">
        <v>-2.9399999999999999E-2</v>
      </c>
      <c r="M5914" s="546">
        <v>-1.2200000000000001E-2</v>
      </c>
    </row>
    <row r="5915" spans="10:13" x14ac:dyDescent="0.6">
      <c r="J5915" s="311">
        <v>0</v>
      </c>
      <c r="K5915" s="546">
        <v>-4.0899999999999999E-2</v>
      </c>
      <c r="L5915" s="546">
        <v>-2.9399999999999999E-2</v>
      </c>
      <c r="M5915" s="546">
        <v>-1.2200000000000001E-2</v>
      </c>
    </row>
    <row r="5916" spans="10:13" x14ac:dyDescent="0.6">
      <c r="J5916" s="311">
        <v>0</v>
      </c>
      <c r="K5916" s="546">
        <v>-4.0899999999999999E-2</v>
      </c>
      <c r="L5916" s="546">
        <v>-2.9399999999999999E-2</v>
      </c>
      <c r="M5916" s="546">
        <v>-1.2200000000000001E-2</v>
      </c>
    </row>
    <row r="5917" spans="10:13" x14ac:dyDescent="0.6">
      <c r="J5917" s="311">
        <v>0</v>
      </c>
      <c r="K5917" s="546">
        <v>-4.0899999999999999E-2</v>
      </c>
      <c r="L5917" s="546">
        <v>-2.9399999999999999E-2</v>
      </c>
      <c r="M5917" s="546">
        <v>-1.2200000000000001E-2</v>
      </c>
    </row>
    <row r="5918" spans="10:13" x14ac:dyDescent="0.6">
      <c r="J5918" s="311">
        <v>0</v>
      </c>
      <c r="K5918" s="546">
        <v>-4.0899999999999999E-2</v>
      </c>
      <c r="L5918" s="546">
        <v>-2.9399999999999999E-2</v>
      </c>
      <c r="M5918" s="546">
        <v>-1.2200000000000001E-2</v>
      </c>
    </row>
    <row r="5919" spans="10:13" x14ac:dyDescent="0.6">
      <c r="J5919" s="311">
        <v>0</v>
      </c>
      <c r="K5919" s="546">
        <v>-4.0899999999999999E-2</v>
      </c>
      <c r="L5919" s="546">
        <v>-2.9399999999999999E-2</v>
      </c>
      <c r="M5919" s="546">
        <v>-1.2200000000000001E-2</v>
      </c>
    </row>
    <row r="5920" spans="10:13" x14ac:dyDescent="0.6">
      <c r="J5920" s="311">
        <v>0</v>
      </c>
      <c r="K5920" s="546">
        <v>-4.0899999999999999E-2</v>
      </c>
      <c r="L5920" s="546">
        <v>-2.9399999999999999E-2</v>
      </c>
      <c r="M5920" s="546">
        <v>-1.2200000000000001E-2</v>
      </c>
    </row>
    <row r="5921" spans="10:13" x14ac:dyDescent="0.6">
      <c r="J5921" s="311">
        <v>0</v>
      </c>
      <c r="K5921" s="546">
        <v>-4.0899999999999999E-2</v>
      </c>
      <c r="L5921" s="546">
        <v>-2.9399999999999999E-2</v>
      </c>
      <c r="M5921" s="546">
        <v>-1.2200000000000001E-2</v>
      </c>
    </row>
    <row r="5922" spans="10:13" x14ac:dyDescent="0.6">
      <c r="J5922" s="311">
        <v>0</v>
      </c>
      <c r="K5922" s="546">
        <v>-4.0899999999999999E-2</v>
      </c>
      <c r="L5922" s="546">
        <v>-2.9399999999999999E-2</v>
      </c>
      <c r="M5922" s="546">
        <v>-1.2200000000000001E-2</v>
      </c>
    </row>
    <row r="5923" spans="10:13" x14ac:dyDescent="0.6">
      <c r="J5923" s="311">
        <v>0</v>
      </c>
      <c r="K5923" s="546">
        <v>-4.0899999999999999E-2</v>
      </c>
      <c r="L5923" s="546">
        <v>-2.9399999999999999E-2</v>
      </c>
      <c r="M5923" s="546">
        <v>-1.2200000000000001E-2</v>
      </c>
    </row>
    <row r="5924" spans="10:13" x14ac:dyDescent="0.6">
      <c r="J5924" s="311">
        <v>0</v>
      </c>
      <c r="K5924" s="546">
        <v>-4.0899999999999999E-2</v>
      </c>
      <c r="L5924" s="546">
        <v>-2.9399999999999999E-2</v>
      </c>
      <c r="M5924" s="546">
        <v>-1.2200000000000001E-2</v>
      </c>
    </row>
    <row r="5925" spans="10:13" x14ac:dyDescent="0.6">
      <c r="J5925" s="311">
        <v>0</v>
      </c>
      <c r="K5925" s="546">
        <v>-4.0899999999999999E-2</v>
      </c>
      <c r="L5925" s="546">
        <v>-2.9399999999999999E-2</v>
      </c>
      <c r="M5925" s="546">
        <v>-1.2200000000000001E-2</v>
      </c>
    </row>
    <row r="5926" spans="10:13" x14ac:dyDescent="0.6">
      <c r="J5926" s="311">
        <v>0</v>
      </c>
      <c r="K5926" s="546">
        <v>-4.0899999999999999E-2</v>
      </c>
      <c r="L5926" s="546">
        <v>-2.9399999999999999E-2</v>
      </c>
      <c r="M5926" s="546">
        <v>-1.2200000000000001E-2</v>
      </c>
    </row>
    <row r="5927" spans="10:13" x14ac:dyDescent="0.6">
      <c r="J5927" s="311">
        <v>0</v>
      </c>
      <c r="K5927" s="546">
        <v>-4.0899999999999999E-2</v>
      </c>
      <c r="L5927" s="546">
        <v>-2.9399999999999999E-2</v>
      </c>
      <c r="M5927" s="546">
        <v>-1.2200000000000001E-2</v>
      </c>
    </row>
    <row r="5928" spans="10:13" x14ac:dyDescent="0.6">
      <c r="J5928" s="311">
        <v>0</v>
      </c>
      <c r="K5928" s="546">
        <v>-4.0899999999999999E-2</v>
      </c>
      <c r="L5928" s="546">
        <v>-2.9399999999999999E-2</v>
      </c>
      <c r="M5928" s="546">
        <v>-1.2200000000000001E-2</v>
      </c>
    </row>
    <row r="5929" spans="10:13" x14ac:dyDescent="0.6">
      <c r="J5929" s="311">
        <v>0</v>
      </c>
      <c r="K5929" s="546">
        <v>-4.0899999999999999E-2</v>
      </c>
      <c r="L5929" s="546">
        <v>-2.9399999999999999E-2</v>
      </c>
      <c r="M5929" s="546">
        <v>-1.2200000000000001E-2</v>
      </c>
    </row>
    <row r="5930" spans="10:13" x14ac:dyDescent="0.6">
      <c r="J5930" s="311">
        <v>0</v>
      </c>
      <c r="K5930" s="546">
        <v>-4.0899999999999999E-2</v>
      </c>
      <c r="L5930" s="546">
        <v>-2.9399999999999999E-2</v>
      </c>
      <c r="M5930" s="546">
        <v>-1.2200000000000001E-2</v>
      </c>
    </row>
    <row r="5931" spans="10:13" x14ac:dyDescent="0.6">
      <c r="J5931" s="311">
        <v>0</v>
      </c>
      <c r="K5931" s="546">
        <v>-4.0899999999999999E-2</v>
      </c>
      <c r="L5931" s="546">
        <v>-2.9399999999999999E-2</v>
      </c>
      <c r="M5931" s="546">
        <v>-1.2200000000000001E-2</v>
      </c>
    </row>
    <row r="5932" spans="10:13" x14ac:dyDescent="0.6">
      <c r="J5932" s="311">
        <v>0</v>
      </c>
      <c r="K5932" s="546">
        <v>-4.0899999999999999E-2</v>
      </c>
      <c r="L5932" s="546">
        <v>-2.9399999999999999E-2</v>
      </c>
      <c r="M5932" s="546">
        <v>-1.2200000000000001E-2</v>
      </c>
    </row>
    <row r="5933" spans="10:13" x14ac:dyDescent="0.6">
      <c r="J5933" s="311">
        <v>0</v>
      </c>
      <c r="K5933" s="546">
        <v>-4.0899999999999999E-2</v>
      </c>
      <c r="L5933" s="546">
        <v>-2.9399999999999999E-2</v>
      </c>
      <c r="M5933" s="546">
        <v>-1.2200000000000001E-2</v>
      </c>
    </row>
    <row r="5934" spans="10:13" x14ac:dyDescent="0.6">
      <c r="J5934" s="311">
        <v>0</v>
      </c>
      <c r="K5934" s="546">
        <v>-4.0899999999999999E-2</v>
      </c>
      <c r="L5934" s="546">
        <v>-2.9399999999999999E-2</v>
      </c>
      <c r="M5934" s="546">
        <v>-1.2200000000000001E-2</v>
      </c>
    </row>
    <row r="5935" spans="10:13" x14ac:dyDescent="0.6">
      <c r="J5935" s="311">
        <v>0</v>
      </c>
      <c r="K5935" s="546">
        <v>-4.0899999999999999E-2</v>
      </c>
      <c r="L5935" s="546">
        <v>-2.9399999999999999E-2</v>
      </c>
      <c r="M5935" s="546">
        <v>-1.2200000000000001E-2</v>
      </c>
    </row>
    <row r="5936" spans="10:13" x14ac:dyDescent="0.6">
      <c r="J5936" s="311">
        <v>0</v>
      </c>
      <c r="K5936" s="546">
        <v>-4.0899999999999999E-2</v>
      </c>
      <c r="L5936" s="546">
        <v>-2.9399999999999999E-2</v>
      </c>
      <c r="M5936" s="546">
        <v>-1.2200000000000001E-2</v>
      </c>
    </row>
    <row r="5937" spans="10:13" x14ac:dyDescent="0.6">
      <c r="J5937" s="311">
        <v>0</v>
      </c>
      <c r="K5937" s="546">
        <v>-4.0899999999999999E-2</v>
      </c>
      <c r="L5937" s="546">
        <v>-2.9399999999999999E-2</v>
      </c>
      <c r="M5937" s="546">
        <v>-1.2200000000000001E-2</v>
      </c>
    </row>
    <row r="5938" spans="10:13" x14ac:dyDescent="0.6">
      <c r="J5938" s="311">
        <v>0</v>
      </c>
      <c r="K5938" s="546">
        <v>-4.0899999999999999E-2</v>
      </c>
      <c r="L5938" s="546">
        <v>-2.9399999999999999E-2</v>
      </c>
      <c r="M5938" s="546">
        <v>-1.2200000000000001E-2</v>
      </c>
    </row>
    <row r="5939" spans="10:13" x14ac:dyDescent="0.6">
      <c r="J5939" s="311">
        <v>0</v>
      </c>
      <c r="K5939" s="546">
        <v>-4.0899999999999999E-2</v>
      </c>
      <c r="L5939" s="546">
        <v>-2.9399999999999999E-2</v>
      </c>
      <c r="M5939" s="546">
        <v>-1.2200000000000001E-2</v>
      </c>
    </row>
    <row r="5940" spans="10:13" x14ac:dyDescent="0.6">
      <c r="J5940" s="311">
        <v>0</v>
      </c>
      <c r="K5940" s="546">
        <v>-4.0899999999999999E-2</v>
      </c>
      <c r="L5940" s="546">
        <v>-2.9399999999999999E-2</v>
      </c>
      <c r="M5940" s="546">
        <v>-1.2200000000000001E-2</v>
      </c>
    </row>
    <row r="5941" spans="10:13" x14ac:dyDescent="0.6">
      <c r="J5941" s="311">
        <v>0</v>
      </c>
      <c r="K5941" s="546">
        <v>-4.0899999999999999E-2</v>
      </c>
      <c r="L5941" s="546">
        <v>-2.9399999999999999E-2</v>
      </c>
      <c r="M5941" s="546">
        <v>-1.2200000000000001E-2</v>
      </c>
    </row>
    <row r="5942" spans="10:13" x14ac:dyDescent="0.6">
      <c r="J5942" s="311">
        <v>0</v>
      </c>
      <c r="K5942" s="546">
        <v>-4.0899999999999999E-2</v>
      </c>
      <c r="L5942" s="546">
        <v>-2.9399999999999999E-2</v>
      </c>
      <c r="M5942" s="546">
        <v>-1.2200000000000001E-2</v>
      </c>
    </row>
    <row r="5943" spans="10:13" x14ac:dyDescent="0.6">
      <c r="J5943" s="311">
        <v>0</v>
      </c>
      <c r="K5943" s="546">
        <v>-4.0899999999999999E-2</v>
      </c>
      <c r="L5943" s="546">
        <v>-2.9399999999999999E-2</v>
      </c>
      <c r="M5943" s="546">
        <v>-1.2200000000000001E-2</v>
      </c>
    </row>
    <row r="5944" spans="10:13" x14ac:dyDescent="0.6">
      <c r="J5944" s="311">
        <v>0</v>
      </c>
      <c r="K5944" s="546">
        <v>-4.0899999999999999E-2</v>
      </c>
      <c r="L5944" s="546">
        <v>-2.9399999999999999E-2</v>
      </c>
      <c r="M5944" s="546">
        <v>-1.2200000000000001E-2</v>
      </c>
    </row>
    <row r="5945" spans="10:13" x14ac:dyDescent="0.6">
      <c r="J5945" s="311">
        <v>0</v>
      </c>
      <c r="K5945" s="546">
        <v>-4.0899999999999999E-2</v>
      </c>
      <c r="L5945" s="546">
        <v>-2.9399999999999999E-2</v>
      </c>
      <c r="M5945" s="546">
        <v>-1.2200000000000001E-2</v>
      </c>
    </row>
    <row r="5946" spans="10:13" x14ac:dyDescent="0.6">
      <c r="J5946" s="311">
        <v>0</v>
      </c>
      <c r="K5946" s="546">
        <v>-4.0899999999999999E-2</v>
      </c>
      <c r="L5946" s="546">
        <v>-2.9399999999999999E-2</v>
      </c>
      <c r="M5946" s="546">
        <v>-1.2200000000000001E-2</v>
      </c>
    </row>
    <row r="5947" spans="10:13" x14ac:dyDescent="0.6">
      <c r="J5947" s="311">
        <v>0</v>
      </c>
      <c r="K5947" s="546">
        <v>-4.0899999999999999E-2</v>
      </c>
      <c r="L5947" s="546">
        <v>-2.9399999999999999E-2</v>
      </c>
      <c r="M5947" s="546">
        <v>-1.2200000000000001E-2</v>
      </c>
    </row>
    <row r="5948" spans="10:13" x14ac:dyDescent="0.6">
      <c r="J5948" s="311">
        <v>0</v>
      </c>
      <c r="K5948" s="546">
        <v>-4.0899999999999999E-2</v>
      </c>
      <c r="L5948" s="546">
        <v>-2.9399999999999999E-2</v>
      </c>
      <c r="M5948" s="546">
        <v>-1.2200000000000001E-2</v>
      </c>
    </row>
    <row r="5949" spans="10:13" x14ac:dyDescent="0.6">
      <c r="J5949" s="311">
        <v>0</v>
      </c>
      <c r="K5949" s="546">
        <v>-4.0899999999999999E-2</v>
      </c>
      <c r="L5949" s="546">
        <v>-2.9399999999999999E-2</v>
      </c>
      <c r="M5949" s="546">
        <v>-1.2200000000000001E-2</v>
      </c>
    </row>
    <row r="5950" spans="10:13" x14ac:dyDescent="0.6">
      <c r="J5950" s="311">
        <v>0</v>
      </c>
      <c r="K5950" s="546">
        <v>-4.0899999999999999E-2</v>
      </c>
      <c r="L5950" s="546">
        <v>-2.9399999999999999E-2</v>
      </c>
      <c r="M5950" s="546">
        <v>-1.2200000000000001E-2</v>
      </c>
    </row>
    <row r="5951" spans="10:13" x14ac:dyDescent="0.6">
      <c r="J5951" s="311">
        <v>0</v>
      </c>
      <c r="K5951" s="546">
        <v>-4.0899999999999999E-2</v>
      </c>
      <c r="L5951" s="546">
        <v>-2.9399999999999999E-2</v>
      </c>
      <c r="M5951" s="546">
        <v>-1.2200000000000001E-2</v>
      </c>
    </row>
    <row r="5952" spans="10:13" x14ac:dyDescent="0.6">
      <c r="J5952" s="311">
        <v>0</v>
      </c>
      <c r="K5952" s="546">
        <v>-4.0899999999999999E-2</v>
      </c>
      <c r="L5952" s="546">
        <v>-2.9399999999999999E-2</v>
      </c>
      <c r="M5952" s="546">
        <v>-1.2200000000000001E-2</v>
      </c>
    </row>
    <row r="5953" spans="10:13" x14ac:dyDescent="0.6">
      <c r="J5953" s="311">
        <v>0</v>
      </c>
      <c r="K5953" s="546">
        <v>-4.0899999999999999E-2</v>
      </c>
      <c r="L5953" s="546">
        <v>-2.9399999999999999E-2</v>
      </c>
      <c r="M5953" s="546">
        <v>-1.2200000000000001E-2</v>
      </c>
    </row>
    <row r="5954" spans="10:13" x14ac:dyDescent="0.6">
      <c r="J5954" s="311">
        <v>0</v>
      </c>
      <c r="K5954" s="546">
        <v>-4.0899999999999999E-2</v>
      </c>
      <c r="L5954" s="546">
        <v>-2.9399999999999999E-2</v>
      </c>
      <c r="M5954" s="546">
        <v>-1.2200000000000001E-2</v>
      </c>
    </row>
    <row r="5955" spans="10:13" x14ac:dyDescent="0.6">
      <c r="J5955" s="311">
        <v>0</v>
      </c>
      <c r="K5955" s="546">
        <v>-4.0899999999999999E-2</v>
      </c>
      <c r="L5955" s="546">
        <v>-2.9399999999999999E-2</v>
      </c>
      <c r="M5955" s="546">
        <v>-1.2200000000000001E-2</v>
      </c>
    </row>
    <row r="5956" spans="10:13" x14ac:dyDescent="0.6">
      <c r="J5956" s="311">
        <v>0</v>
      </c>
      <c r="K5956" s="546">
        <v>-4.0899999999999999E-2</v>
      </c>
      <c r="L5956" s="546">
        <v>-2.9399999999999999E-2</v>
      </c>
      <c r="M5956" s="546">
        <v>-1.2200000000000001E-2</v>
      </c>
    </row>
    <row r="5957" spans="10:13" x14ac:dyDescent="0.6">
      <c r="J5957" s="311">
        <v>0</v>
      </c>
      <c r="K5957" s="546">
        <v>-4.0899999999999999E-2</v>
      </c>
      <c r="L5957" s="546">
        <v>-2.9399999999999999E-2</v>
      </c>
      <c r="M5957" s="546">
        <v>-1.2200000000000001E-2</v>
      </c>
    </row>
    <row r="5958" spans="10:13" x14ac:dyDescent="0.6">
      <c r="J5958" s="311">
        <v>0</v>
      </c>
      <c r="K5958" s="546">
        <v>-4.0899999999999999E-2</v>
      </c>
      <c r="L5958" s="546">
        <v>-2.9399999999999999E-2</v>
      </c>
      <c r="M5958" s="546">
        <v>-1.2200000000000001E-2</v>
      </c>
    </row>
    <row r="5959" spans="10:13" x14ac:dyDescent="0.6">
      <c r="J5959" s="311">
        <v>0</v>
      </c>
      <c r="K5959" s="546">
        <v>-4.0899999999999999E-2</v>
      </c>
      <c r="L5959" s="546">
        <v>-2.9399999999999999E-2</v>
      </c>
      <c r="M5959" s="546">
        <v>-1.2200000000000001E-2</v>
      </c>
    </row>
    <row r="5960" spans="10:13" x14ac:dyDescent="0.6">
      <c r="J5960" s="311">
        <v>0</v>
      </c>
      <c r="K5960" s="546">
        <v>-4.0899999999999999E-2</v>
      </c>
      <c r="L5960" s="546">
        <v>-2.9399999999999999E-2</v>
      </c>
      <c r="M5960" s="546">
        <v>-1.2200000000000001E-2</v>
      </c>
    </row>
    <row r="5961" spans="10:13" x14ac:dyDescent="0.6">
      <c r="J5961" s="311">
        <v>0</v>
      </c>
      <c r="K5961" s="546">
        <v>-4.0899999999999999E-2</v>
      </c>
      <c r="L5961" s="546">
        <v>-2.9399999999999999E-2</v>
      </c>
      <c r="M5961" s="546">
        <v>-1.2200000000000001E-2</v>
      </c>
    </row>
    <row r="5962" spans="10:13" x14ac:dyDescent="0.6">
      <c r="J5962" s="311">
        <v>0</v>
      </c>
      <c r="K5962" s="546">
        <v>-4.0899999999999999E-2</v>
      </c>
      <c r="L5962" s="546">
        <v>-2.9399999999999999E-2</v>
      </c>
      <c r="M5962" s="546">
        <v>-1.2200000000000001E-2</v>
      </c>
    </row>
    <row r="5963" spans="10:13" x14ac:dyDescent="0.6">
      <c r="J5963" s="311">
        <v>0</v>
      </c>
      <c r="K5963" s="546">
        <v>-4.0899999999999999E-2</v>
      </c>
      <c r="L5963" s="546">
        <v>-2.9399999999999999E-2</v>
      </c>
      <c r="M5963" s="546">
        <v>-1.2200000000000001E-2</v>
      </c>
    </row>
    <row r="5964" spans="10:13" x14ac:dyDescent="0.6">
      <c r="J5964" s="311">
        <v>0</v>
      </c>
      <c r="K5964" s="546">
        <v>-4.0899999999999999E-2</v>
      </c>
      <c r="L5964" s="546">
        <v>-2.9399999999999999E-2</v>
      </c>
      <c r="M5964" s="546">
        <v>-1.2200000000000001E-2</v>
      </c>
    </row>
    <row r="5965" spans="10:13" x14ac:dyDescent="0.6">
      <c r="J5965" s="311">
        <v>0</v>
      </c>
      <c r="K5965" s="546">
        <v>-4.0899999999999999E-2</v>
      </c>
      <c r="L5965" s="546">
        <v>-2.9399999999999999E-2</v>
      </c>
      <c r="M5965" s="546">
        <v>-1.2200000000000001E-2</v>
      </c>
    </row>
    <row r="5966" spans="10:13" x14ac:dyDescent="0.6">
      <c r="J5966" s="311">
        <v>0</v>
      </c>
      <c r="K5966" s="546">
        <v>-4.0899999999999999E-2</v>
      </c>
      <c r="L5966" s="546">
        <v>-2.9399999999999999E-2</v>
      </c>
      <c r="M5966" s="546">
        <v>-1.2200000000000001E-2</v>
      </c>
    </row>
    <row r="5967" spans="10:13" x14ac:dyDescent="0.6">
      <c r="J5967" s="311">
        <v>0</v>
      </c>
      <c r="K5967" s="546">
        <v>-4.0899999999999999E-2</v>
      </c>
      <c r="L5967" s="546">
        <v>-2.9399999999999999E-2</v>
      </c>
      <c r="M5967" s="546">
        <v>-1.2200000000000001E-2</v>
      </c>
    </row>
    <row r="5968" spans="10:13" x14ac:dyDescent="0.6">
      <c r="J5968" s="311">
        <v>0</v>
      </c>
      <c r="K5968" s="546">
        <v>-4.0899999999999999E-2</v>
      </c>
      <c r="L5968" s="546">
        <v>-2.9399999999999999E-2</v>
      </c>
      <c r="M5968" s="546">
        <v>-1.2200000000000001E-2</v>
      </c>
    </row>
    <row r="5969" spans="10:13" x14ac:dyDescent="0.6">
      <c r="J5969" s="311">
        <v>0</v>
      </c>
      <c r="K5969" s="546">
        <v>-4.0899999999999999E-2</v>
      </c>
      <c r="L5969" s="546">
        <v>-2.9399999999999999E-2</v>
      </c>
      <c r="M5969" s="546">
        <v>-1.2200000000000001E-2</v>
      </c>
    </row>
    <row r="5970" spans="10:13" x14ac:dyDescent="0.6">
      <c r="J5970" s="311">
        <v>0</v>
      </c>
      <c r="K5970" s="546">
        <v>-4.0899999999999999E-2</v>
      </c>
      <c r="L5970" s="546">
        <v>-2.9399999999999999E-2</v>
      </c>
      <c r="M5970" s="546">
        <v>-1.2200000000000001E-2</v>
      </c>
    </row>
    <row r="5971" spans="10:13" x14ac:dyDescent="0.6">
      <c r="J5971" s="311">
        <v>0</v>
      </c>
      <c r="K5971" s="546">
        <v>-4.0899999999999999E-2</v>
      </c>
      <c r="L5971" s="546">
        <v>-2.9399999999999999E-2</v>
      </c>
      <c r="M5971" s="546">
        <v>-1.2200000000000001E-2</v>
      </c>
    </row>
    <row r="5972" spans="10:13" x14ac:dyDescent="0.6">
      <c r="J5972" s="311">
        <v>0</v>
      </c>
      <c r="K5972" s="546">
        <v>-4.0899999999999999E-2</v>
      </c>
      <c r="L5972" s="546">
        <v>-2.9399999999999999E-2</v>
      </c>
      <c r="M5972" s="546">
        <v>-1.2200000000000001E-2</v>
      </c>
    </row>
    <row r="5973" spans="10:13" x14ac:dyDescent="0.6">
      <c r="J5973" s="311">
        <v>0</v>
      </c>
      <c r="K5973" s="546">
        <v>-4.0899999999999999E-2</v>
      </c>
      <c r="L5973" s="546">
        <v>-2.9399999999999999E-2</v>
      </c>
      <c r="M5973" s="546">
        <v>-1.2200000000000001E-2</v>
      </c>
    </row>
    <row r="5974" spans="10:13" x14ac:dyDescent="0.6">
      <c r="J5974" s="311">
        <v>0</v>
      </c>
      <c r="K5974" s="546">
        <v>-4.0899999999999999E-2</v>
      </c>
      <c r="L5974" s="546">
        <v>-2.9399999999999999E-2</v>
      </c>
      <c r="M5974" s="546">
        <v>-1.2200000000000001E-2</v>
      </c>
    </row>
    <row r="5975" spans="10:13" x14ac:dyDescent="0.6">
      <c r="J5975" s="311">
        <v>0</v>
      </c>
      <c r="K5975" s="546">
        <v>-4.0899999999999999E-2</v>
      </c>
      <c r="L5975" s="546">
        <v>-2.9399999999999999E-2</v>
      </c>
      <c r="M5975" s="546">
        <v>-1.2200000000000001E-2</v>
      </c>
    </row>
    <row r="5976" spans="10:13" x14ac:dyDescent="0.6">
      <c r="J5976" s="311">
        <v>0</v>
      </c>
      <c r="K5976" s="546">
        <v>-4.0899999999999999E-2</v>
      </c>
      <c r="L5976" s="546">
        <v>-2.9399999999999999E-2</v>
      </c>
      <c r="M5976" s="546">
        <v>-1.2200000000000001E-2</v>
      </c>
    </row>
    <row r="5977" spans="10:13" x14ac:dyDescent="0.6">
      <c r="J5977" s="311">
        <v>0</v>
      </c>
      <c r="K5977" s="546">
        <v>-4.0899999999999999E-2</v>
      </c>
      <c r="L5977" s="546">
        <v>-2.9399999999999999E-2</v>
      </c>
      <c r="M5977" s="546">
        <v>-1.2200000000000001E-2</v>
      </c>
    </row>
    <row r="5978" spans="10:13" x14ac:dyDescent="0.6">
      <c r="J5978" s="311">
        <v>0</v>
      </c>
      <c r="K5978" s="546">
        <v>-4.0899999999999999E-2</v>
      </c>
      <c r="L5978" s="546">
        <v>-2.9399999999999999E-2</v>
      </c>
      <c r="M5978" s="546">
        <v>-1.2200000000000001E-2</v>
      </c>
    </row>
    <row r="5979" spans="10:13" x14ac:dyDescent="0.6">
      <c r="J5979" s="311">
        <v>0</v>
      </c>
      <c r="K5979" s="546">
        <v>-4.0899999999999999E-2</v>
      </c>
      <c r="L5979" s="546">
        <v>-2.9399999999999999E-2</v>
      </c>
      <c r="M5979" s="546">
        <v>-1.2200000000000001E-2</v>
      </c>
    </row>
    <row r="5980" spans="10:13" x14ac:dyDescent="0.6">
      <c r="J5980" s="311">
        <v>0</v>
      </c>
      <c r="K5980" s="546">
        <v>-4.0899999999999999E-2</v>
      </c>
      <c r="L5980" s="546">
        <v>-2.9399999999999999E-2</v>
      </c>
      <c r="M5980" s="546">
        <v>-1.2200000000000001E-2</v>
      </c>
    </row>
    <row r="5981" spans="10:13" x14ac:dyDescent="0.6">
      <c r="J5981" s="311">
        <v>0</v>
      </c>
      <c r="K5981" s="546">
        <v>-4.0899999999999999E-2</v>
      </c>
      <c r="L5981" s="546">
        <v>-2.9399999999999999E-2</v>
      </c>
      <c r="M5981" s="546">
        <v>-1.2200000000000001E-2</v>
      </c>
    </row>
    <row r="5982" spans="10:13" x14ac:dyDescent="0.6">
      <c r="J5982" s="311">
        <v>0</v>
      </c>
      <c r="K5982" s="546">
        <v>-4.0899999999999999E-2</v>
      </c>
      <c r="L5982" s="546">
        <v>-2.9399999999999999E-2</v>
      </c>
      <c r="M5982" s="546">
        <v>-1.2200000000000001E-2</v>
      </c>
    </row>
    <row r="5983" spans="10:13" x14ac:dyDescent="0.6">
      <c r="J5983" s="311">
        <v>0</v>
      </c>
      <c r="K5983" s="546">
        <v>-4.0899999999999999E-2</v>
      </c>
      <c r="L5983" s="546">
        <v>-2.9399999999999999E-2</v>
      </c>
      <c r="M5983" s="546">
        <v>-1.2200000000000001E-2</v>
      </c>
    </row>
    <row r="5984" spans="10:13" x14ac:dyDescent="0.6">
      <c r="J5984" s="311">
        <v>0</v>
      </c>
      <c r="K5984" s="546">
        <v>-4.0899999999999999E-2</v>
      </c>
      <c r="L5984" s="546">
        <v>-2.9399999999999999E-2</v>
      </c>
      <c r="M5984" s="546">
        <v>-1.2200000000000001E-2</v>
      </c>
    </row>
    <row r="5985" spans="10:13" x14ac:dyDescent="0.6">
      <c r="J5985" s="311">
        <v>0</v>
      </c>
      <c r="K5985" s="546">
        <v>-4.0899999999999999E-2</v>
      </c>
      <c r="L5985" s="546">
        <v>-2.9399999999999999E-2</v>
      </c>
      <c r="M5985" s="546">
        <v>-1.2200000000000001E-2</v>
      </c>
    </row>
    <row r="5986" spans="10:13" x14ac:dyDescent="0.6">
      <c r="J5986" s="311">
        <v>0</v>
      </c>
      <c r="K5986" s="546">
        <v>-4.0899999999999999E-2</v>
      </c>
      <c r="L5986" s="546">
        <v>-2.9399999999999999E-2</v>
      </c>
      <c r="M5986" s="546">
        <v>-1.2200000000000001E-2</v>
      </c>
    </row>
    <row r="5987" spans="10:13" x14ac:dyDescent="0.6">
      <c r="J5987" s="311">
        <v>0</v>
      </c>
      <c r="K5987" s="546">
        <v>-4.0899999999999999E-2</v>
      </c>
      <c r="L5987" s="546">
        <v>-2.9399999999999999E-2</v>
      </c>
      <c r="M5987" s="546">
        <v>-1.2200000000000001E-2</v>
      </c>
    </row>
    <row r="5988" spans="10:13" x14ac:dyDescent="0.6">
      <c r="J5988" s="311">
        <v>0</v>
      </c>
      <c r="K5988" s="546">
        <v>-4.0899999999999999E-2</v>
      </c>
      <c r="L5988" s="546">
        <v>-2.9399999999999999E-2</v>
      </c>
      <c r="M5988" s="546">
        <v>-1.2200000000000001E-2</v>
      </c>
    </row>
    <row r="5989" spans="10:13" x14ac:dyDescent="0.6">
      <c r="J5989" s="311">
        <v>0</v>
      </c>
      <c r="K5989" s="546">
        <v>-4.0899999999999999E-2</v>
      </c>
      <c r="L5989" s="546">
        <v>-2.9399999999999999E-2</v>
      </c>
      <c r="M5989" s="546">
        <v>-1.2200000000000001E-2</v>
      </c>
    </row>
    <row r="5990" spans="10:13" x14ac:dyDescent="0.6">
      <c r="J5990" s="311">
        <v>0</v>
      </c>
      <c r="K5990" s="546">
        <v>-4.0899999999999999E-2</v>
      </c>
      <c r="L5990" s="546">
        <v>-2.9399999999999999E-2</v>
      </c>
      <c r="M5990" s="546">
        <v>-1.2200000000000001E-2</v>
      </c>
    </row>
    <row r="5991" spans="10:13" x14ac:dyDescent="0.6">
      <c r="J5991" s="311">
        <v>0</v>
      </c>
      <c r="K5991" s="546">
        <v>-4.0899999999999999E-2</v>
      </c>
      <c r="L5991" s="546">
        <v>-2.9399999999999999E-2</v>
      </c>
      <c r="M5991" s="546">
        <v>-1.2200000000000001E-2</v>
      </c>
    </row>
    <row r="5992" spans="10:13" x14ac:dyDescent="0.6">
      <c r="J5992" s="311">
        <v>0</v>
      </c>
      <c r="K5992" s="546">
        <v>-4.0899999999999999E-2</v>
      </c>
      <c r="L5992" s="546">
        <v>-2.9399999999999999E-2</v>
      </c>
      <c r="M5992" s="546">
        <v>-1.2200000000000001E-2</v>
      </c>
    </row>
    <row r="5993" spans="10:13" x14ac:dyDescent="0.6">
      <c r="J5993" s="311">
        <v>0</v>
      </c>
      <c r="K5993" s="546">
        <v>-4.0899999999999999E-2</v>
      </c>
      <c r="L5993" s="546">
        <v>-2.9399999999999999E-2</v>
      </c>
      <c r="M5993" s="546">
        <v>-1.2200000000000001E-2</v>
      </c>
    </row>
    <row r="5994" spans="10:13" x14ac:dyDescent="0.6">
      <c r="J5994" s="311">
        <v>0</v>
      </c>
      <c r="K5994" s="546">
        <v>-4.0899999999999999E-2</v>
      </c>
      <c r="L5994" s="546">
        <v>-2.9399999999999999E-2</v>
      </c>
      <c r="M5994" s="546">
        <v>-1.2200000000000001E-2</v>
      </c>
    </row>
    <row r="5995" spans="10:13" x14ac:dyDescent="0.6">
      <c r="J5995" s="311">
        <v>0</v>
      </c>
      <c r="K5995" s="546">
        <v>-4.0899999999999999E-2</v>
      </c>
      <c r="L5995" s="546">
        <v>-2.9399999999999999E-2</v>
      </c>
      <c r="M5995" s="546">
        <v>-1.2200000000000001E-2</v>
      </c>
    </row>
    <row r="5996" spans="10:13" x14ac:dyDescent="0.6">
      <c r="J5996" s="311">
        <v>0</v>
      </c>
      <c r="K5996" s="546">
        <v>-4.0899999999999999E-2</v>
      </c>
      <c r="L5996" s="546">
        <v>-2.9399999999999999E-2</v>
      </c>
      <c r="M5996" s="546">
        <v>-1.2200000000000001E-2</v>
      </c>
    </row>
    <row r="5997" spans="10:13" x14ac:dyDescent="0.6">
      <c r="J5997" s="311">
        <v>0</v>
      </c>
      <c r="K5997" s="546">
        <v>-4.0899999999999999E-2</v>
      </c>
      <c r="L5997" s="546">
        <v>-2.9399999999999999E-2</v>
      </c>
      <c r="M5997" s="546">
        <v>-1.2200000000000001E-2</v>
      </c>
    </row>
    <row r="5998" spans="10:13" x14ac:dyDescent="0.6">
      <c r="J5998" s="311">
        <v>0</v>
      </c>
      <c r="K5998" s="546">
        <v>-4.0899999999999999E-2</v>
      </c>
      <c r="L5998" s="546">
        <v>-2.9399999999999999E-2</v>
      </c>
      <c r="M5998" s="546">
        <v>-1.2200000000000001E-2</v>
      </c>
    </row>
    <row r="5999" spans="10:13" x14ac:dyDescent="0.6">
      <c r="J5999" s="311">
        <v>0</v>
      </c>
      <c r="K5999" s="546">
        <v>-4.0899999999999999E-2</v>
      </c>
      <c r="L5999" s="546">
        <v>-2.9399999999999999E-2</v>
      </c>
      <c r="M5999" s="546">
        <v>-1.2200000000000001E-2</v>
      </c>
    </row>
    <row r="6000" spans="10:13" x14ac:dyDescent="0.6">
      <c r="J6000" s="311">
        <v>0</v>
      </c>
      <c r="K6000" s="546">
        <v>-4.0899999999999999E-2</v>
      </c>
      <c r="L6000" s="546">
        <v>-2.9399999999999999E-2</v>
      </c>
      <c r="M6000" s="546">
        <v>-1.2200000000000001E-2</v>
      </c>
    </row>
    <row r="6001" spans="10:13" x14ac:dyDescent="0.6">
      <c r="J6001" s="311">
        <v>0</v>
      </c>
      <c r="K6001" s="546">
        <v>-4.0899999999999999E-2</v>
      </c>
      <c r="L6001" s="546">
        <v>-2.9399999999999999E-2</v>
      </c>
      <c r="M6001" s="546">
        <v>-1.2200000000000001E-2</v>
      </c>
    </row>
    <row r="6002" spans="10:13" x14ac:dyDescent="0.6">
      <c r="J6002" s="311">
        <v>0</v>
      </c>
      <c r="K6002" s="546">
        <v>-4.0899999999999999E-2</v>
      </c>
      <c r="L6002" s="546">
        <v>-2.9399999999999999E-2</v>
      </c>
      <c r="M6002" s="546">
        <v>-1.2200000000000001E-2</v>
      </c>
    </row>
    <row r="6003" spans="10:13" x14ac:dyDescent="0.6">
      <c r="J6003" s="311">
        <v>0</v>
      </c>
      <c r="K6003" s="546">
        <v>-4.0899999999999999E-2</v>
      </c>
      <c r="L6003" s="546">
        <v>-2.9399999999999999E-2</v>
      </c>
      <c r="M6003" s="546">
        <v>-1.2200000000000001E-2</v>
      </c>
    </row>
    <row r="6004" spans="10:13" x14ac:dyDescent="0.6">
      <c r="J6004" s="311">
        <v>0</v>
      </c>
      <c r="K6004" s="546">
        <v>-4.0899999999999999E-2</v>
      </c>
      <c r="L6004" s="546">
        <v>-2.9399999999999999E-2</v>
      </c>
      <c r="M6004" s="546">
        <v>-1.2200000000000001E-2</v>
      </c>
    </row>
    <row r="6005" spans="10:13" x14ac:dyDescent="0.6">
      <c r="J6005" s="311">
        <v>0</v>
      </c>
      <c r="K6005" s="546">
        <v>-4.0899999999999999E-2</v>
      </c>
      <c r="L6005" s="546">
        <v>-2.9399999999999999E-2</v>
      </c>
      <c r="M6005" s="546">
        <v>-1.2200000000000001E-2</v>
      </c>
    </row>
    <row r="6006" spans="10:13" x14ac:dyDescent="0.6">
      <c r="J6006" s="311">
        <v>0</v>
      </c>
      <c r="K6006" s="546">
        <v>-4.0899999999999999E-2</v>
      </c>
      <c r="L6006" s="546">
        <v>-2.9399999999999999E-2</v>
      </c>
      <c r="M6006" s="546">
        <v>-1.2200000000000001E-2</v>
      </c>
    </row>
    <row r="6007" spans="10:13" x14ac:dyDescent="0.6">
      <c r="J6007" s="311">
        <v>0</v>
      </c>
      <c r="K6007" s="546">
        <v>-4.0899999999999999E-2</v>
      </c>
      <c r="L6007" s="546">
        <v>-2.9399999999999999E-2</v>
      </c>
      <c r="M6007" s="546">
        <v>-1.2200000000000001E-2</v>
      </c>
    </row>
    <row r="6008" spans="10:13" x14ac:dyDescent="0.6">
      <c r="J6008" s="311">
        <v>0</v>
      </c>
      <c r="K6008" s="546">
        <v>-4.0899999999999999E-2</v>
      </c>
      <c r="L6008" s="546">
        <v>-2.9399999999999999E-2</v>
      </c>
      <c r="M6008" s="546">
        <v>-1.2200000000000001E-2</v>
      </c>
    </row>
    <row r="6009" spans="10:13" x14ac:dyDescent="0.6">
      <c r="J6009" s="311">
        <v>0</v>
      </c>
      <c r="K6009" s="546">
        <v>-4.0899999999999999E-2</v>
      </c>
      <c r="L6009" s="546">
        <v>-2.9399999999999999E-2</v>
      </c>
      <c r="M6009" s="546">
        <v>-1.2200000000000001E-2</v>
      </c>
    </row>
    <row r="6010" spans="10:13" x14ac:dyDescent="0.6">
      <c r="J6010" s="311">
        <v>0</v>
      </c>
      <c r="K6010" s="546">
        <v>-4.0899999999999999E-2</v>
      </c>
      <c r="L6010" s="546">
        <v>-2.9399999999999999E-2</v>
      </c>
      <c r="M6010" s="546">
        <v>-1.2200000000000001E-2</v>
      </c>
    </row>
    <row r="6011" spans="10:13" x14ac:dyDescent="0.6">
      <c r="J6011" s="311">
        <v>0</v>
      </c>
      <c r="K6011" s="546">
        <v>-4.0899999999999999E-2</v>
      </c>
      <c r="L6011" s="546">
        <v>-2.9399999999999999E-2</v>
      </c>
      <c r="M6011" s="546">
        <v>-1.2200000000000001E-2</v>
      </c>
    </row>
    <row r="6012" spans="10:13" x14ac:dyDescent="0.6">
      <c r="J6012" s="311">
        <v>0</v>
      </c>
      <c r="K6012" s="546">
        <v>-4.0899999999999999E-2</v>
      </c>
      <c r="L6012" s="546">
        <v>-2.9399999999999999E-2</v>
      </c>
      <c r="M6012" s="546">
        <v>-1.2200000000000001E-2</v>
      </c>
    </row>
    <row r="6013" spans="10:13" x14ac:dyDescent="0.6">
      <c r="J6013" s="311">
        <v>0</v>
      </c>
      <c r="K6013" s="546">
        <v>-4.0899999999999999E-2</v>
      </c>
      <c r="L6013" s="546">
        <v>-2.9399999999999999E-2</v>
      </c>
      <c r="M6013" s="546">
        <v>-1.2200000000000001E-2</v>
      </c>
    </row>
    <row r="6014" spans="10:13" x14ac:dyDescent="0.6">
      <c r="J6014" s="311">
        <v>0</v>
      </c>
      <c r="K6014" s="546">
        <v>-4.0899999999999999E-2</v>
      </c>
      <c r="L6014" s="546">
        <v>-2.9399999999999999E-2</v>
      </c>
      <c r="M6014" s="546">
        <v>-1.2200000000000001E-2</v>
      </c>
    </row>
    <row r="6015" spans="10:13" x14ac:dyDescent="0.6">
      <c r="J6015" s="311">
        <v>0</v>
      </c>
      <c r="K6015" s="546">
        <v>-4.0899999999999999E-2</v>
      </c>
      <c r="L6015" s="546">
        <v>-2.9399999999999999E-2</v>
      </c>
      <c r="M6015" s="546">
        <v>-1.2200000000000001E-2</v>
      </c>
    </row>
    <row r="6016" spans="10:13" x14ac:dyDescent="0.6">
      <c r="J6016" s="311">
        <v>0</v>
      </c>
      <c r="K6016" s="546">
        <v>-4.0899999999999999E-2</v>
      </c>
      <c r="L6016" s="546">
        <v>-2.9399999999999999E-2</v>
      </c>
      <c r="M6016" s="546">
        <v>-1.2200000000000001E-2</v>
      </c>
    </row>
    <row r="6017" spans="10:13" x14ac:dyDescent="0.6">
      <c r="J6017" s="311">
        <v>0</v>
      </c>
      <c r="K6017" s="546">
        <v>-4.0899999999999999E-2</v>
      </c>
      <c r="L6017" s="546">
        <v>-2.9399999999999999E-2</v>
      </c>
      <c r="M6017" s="546">
        <v>-1.2200000000000001E-2</v>
      </c>
    </row>
    <row r="6018" spans="10:13" x14ac:dyDescent="0.6">
      <c r="J6018" s="311">
        <v>0</v>
      </c>
      <c r="K6018" s="546">
        <v>-4.0899999999999999E-2</v>
      </c>
      <c r="L6018" s="546">
        <v>-2.9399999999999999E-2</v>
      </c>
      <c r="M6018" s="546">
        <v>-1.2200000000000001E-2</v>
      </c>
    </row>
    <row r="6019" spans="10:13" x14ac:dyDescent="0.6">
      <c r="J6019" s="311">
        <v>0</v>
      </c>
      <c r="K6019" s="546">
        <v>-4.0899999999999999E-2</v>
      </c>
      <c r="L6019" s="546">
        <v>-2.9399999999999999E-2</v>
      </c>
      <c r="M6019" s="546">
        <v>-1.2200000000000001E-2</v>
      </c>
    </row>
    <row r="6020" spans="10:13" x14ac:dyDescent="0.6">
      <c r="J6020" s="311">
        <v>0</v>
      </c>
      <c r="K6020" s="546">
        <v>-4.0899999999999999E-2</v>
      </c>
      <c r="L6020" s="546">
        <v>-2.9399999999999999E-2</v>
      </c>
      <c r="M6020" s="546">
        <v>-1.2200000000000001E-2</v>
      </c>
    </row>
    <row r="6021" spans="10:13" x14ac:dyDescent="0.6">
      <c r="J6021" s="311">
        <v>0</v>
      </c>
      <c r="K6021" s="546">
        <v>-4.0899999999999999E-2</v>
      </c>
      <c r="L6021" s="546">
        <v>-2.9399999999999999E-2</v>
      </c>
      <c r="M6021" s="546">
        <v>-1.2200000000000001E-2</v>
      </c>
    </row>
    <row r="6022" spans="10:13" x14ac:dyDescent="0.6">
      <c r="J6022" s="311">
        <v>0</v>
      </c>
      <c r="K6022" s="546">
        <v>-4.0899999999999999E-2</v>
      </c>
      <c r="L6022" s="546">
        <v>-2.9399999999999999E-2</v>
      </c>
      <c r="M6022" s="546">
        <v>-1.2200000000000001E-2</v>
      </c>
    </row>
    <row r="6023" spans="10:13" x14ac:dyDescent="0.6">
      <c r="J6023" s="311">
        <v>0</v>
      </c>
      <c r="K6023" s="546">
        <v>-4.0899999999999999E-2</v>
      </c>
      <c r="L6023" s="546">
        <v>-2.9399999999999999E-2</v>
      </c>
      <c r="M6023" s="546">
        <v>-1.2200000000000001E-2</v>
      </c>
    </row>
    <row r="6024" spans="10:13" x14ac:dyDescent="0.6">
      <c r="J6024" s="311">
        <v>0</v>
      </c>
      <c r="K6024" s="546">
        <v>-4.0899999999999999E-2</v>
      </c>
      <c r="L6024" s="546">
        <v>-2.9399999999999999E-2</v>
      </c>
      <c r="M6024" s="546">
        <v>-1.2200000000000001E-2</v>
      </c>
    </row>
    <row r="6025" spans="10:13" x14ac:dyDescent="0.6">
      <c r="J6025" s="311">
        <v>0</v>
      </c>
      <c r="K6025" s="546">
        <v>-4.0899999999999999E-2</v>
      </c>
      <c r="L6025" s="546">
        <v>-2.9399999999999999E-2</v>
      </c>
      <c r="M6025" s="546">
        <v>-1.2200000000000001E-2</v>
      </c>
    </row>
    <row r="6026" spans="10:13" x14ac:dyDescent="0.6">
      <c r="J6026" s="311">
        <v>0</v>
      </c>
      <c r="K6026" s="546">
        <v>-4.0899999999999999E-2</v>
      </c>
      <c r="L6026" s="546">
        <v>-2.9399999999999999E-2</v>
      </c>
      <c r="M6026" s="546">
        <v>-1.2200000000000001E-2</v>
      </c>
    </row>
    <row r="6027" spans="10:13" x14ac:dyDescent="0.6">
      <c r="J6027" s="311">
        <v>0</v>
      </c>
      <c r="K6027" s="546">
        <v>-4.0899999999999999E-2</v>
      </c>
      <c r="L6027" s="546">
        <v>-2.9399999999999999E-2</v>
      </c>
      <c r="M6027" s="546">
        <v>-1.2200000000000001E-2</v>
      </c>
    </row>
    <row r="6028" spans="10:13" x14ac:dyDescent="0.6">
      <c r="J6028" s="311">
        <v>0</v>
      </c>
      <c r="K6028" s="546">
        <v>-4.0899999999999999E-2</v>
      </c>
      <c r="L6028" s="546">
        <v>-2.9399999999999999E-2</v>
      </c>
      <c r="M6028" s="546">
        <v>-1.2200000000000001E-2</v>
      </c>
    </row>
    <row r="6029" spans="10:13" x14ac:dyDescent="0.6">
      <c r="J6029" s="311">
        <v>0</v>
      </c>
      <c r="K6029" s="546">
        <v>-4.0899999999999999E-2</v>
      </c>
      <c r="L6029" s="546">
        <v>-2.9399999999999999E-2</v>
      </c>
      <c r="M6029" s="546">
        <v>-1.2200000000000001E-2</v>
      </c>
    </row>
    <row r="6030" spans="10:13" x14ac:dyDescent="0.6">
      <c r="J6030" s="311">
        <v>0</v>
      </c>
      <c r="K6030" s="546">
        <v>-4.0899999999999999E-2</v>
      </c>
      <c r="L6030" s="546">
        <v>-2.9399999999999999E-2</v>
      </c>
      <c r="M6030" s="546">
        <v>-1.2200000000000001E-2</v>
      </c>
    </row>
    <row r="6031" spans="10:13" x14ac:dyDescent="0.6">
      <c r="J6031" s="311">
        <v>0</v>
      </c>
      <c r="K6031" s="546">
        <v>-4.0899999999999999E-2</v>
      </c>
      <c r="L6031" s="546">
        <v>-2.9399999999999999E-2</v>
      </c>
      <c r="M6031" s="546">
        <v>-1.2200000000000001E-2</v>
      </c>
    </row>
    <row r="6032" spans="10:13" x14ac:dyDescent="0.6">
      <c r="J6032" s="311">
        <v>0</v>
      </c>
      <c r="K6032" s="546">
        <v>-4.0899999999999999E-2</v>
      </c>
      <c r="L6032" s="546">
        <v>-2.9399999999999999E-2</v>
      </c>
      <c r="M6032" s="546">
        <v>-1.2200000000000001E-2</v>
      </c>
    </row>
    <row r="6033" spans="10:13" x14ac:dyDescent="0.6">
      <c r="J6033" s="311">
        <v>0</v>
      </c>
      <c r="K6033" s="546">
        <v>-4.0899999999999999E-2</v>
      </c>
      <c r="L6033" s="546">
        <v>-2.9399999999999999E-2</v>
      </c>
      <c r="M6033" s="546">
        <v>-1.2200000000000001E-2</v>
      </c>
    </row>
    <row r="6034" spans="10:13" x14ac:dyDescent="0.6">
      <c r="J6034" s="311">
        <v>0</v>
      </c>
      <c r="K6034" s="546">
        <v>-4.0899999999999999E-2</v>
      </c>
      <c r="L6034" s="546">
        <v>-2.9399999999999999E-2</v>
      </c>
      <c r="M6034" s="546">
        <v>-1.2200000000000001E-2</v>
      </c>
    </row>
    <row r="6035" spans="10:13" x14ac:dyDescent="0.6">
      <c r="J6035" s="311">
        <v>0</v>
      </c>
      <c r="K6035" s="546">
        <v>-4.0899999999999999E-2</v>
      </c>
      <c r="L6035" s="546">
        <v>-2.9399999999999999E-2</v>
      </c>
      <c r="M6035" s="546">
        <v>-1.2200000000000001E-2</v>
      </c>
    </row>
    <row r="6036" spans="10:13" x14ac:dyDescent="0.6">
      <c r="J6036" s="311">
        <v>0</v>
      </c>
      <c r="K6036" s="546">
        <v>-4.0899999999999999E-2</v>
      </c>
      <c r="L6036" s="546">
        <v>-2.9399999999999999E-2</v>
      </c>
      <c r="M6036" s="546">
        <v>-1.2200000000000001E-2</v>
      </c>
    </row>
    <row r="6037" spans="10:13" x14ac:dyDescent="0.6">
      <c r="J6037" s="311">
        <v>0</v>
      </c>
      <c r="K6037" s="546">
        <v>-4.0899999999999999E-2</v>
      </c>
      <c r="L6037" s="546">
        <v>-2.9399999999999999E-2</v>
      </c>
      <c r="M6037" s="546">
        <v>-1.2200000000000001E-2</v>
      </c>
    </row>
    <row r="6038" spans="10:13" x14ac:dyDescent="0.6">
      <c r="J6038" s="311">
        <v>0</v>
      </c>
      <c r="K6038" s="546">
        <v>-4.0899999999999999E-2</v>
      </c>
      <c r="L6038" s="546">
        <v>-2.9399999999999999E-2</v>
      </c>
      <c r="M6038" s="546">
        <v>-1.2200000000000001E-2</v>
      </c>
    </row>
    <row r="6039" spans="10:13" x14ac:dyDescent="0.6">
      <c r="J6039" s="311">
        <v>0</v>
      </c>
      <c r="K6039" s="546">
        <v>-4.0899999999999999E-2</v>
      </c>
      <c r="L6039" s="546">
        <v>-2.9399999999999999E-2</v>
      </c>
      <c r="M6039" s="546">
        <v>-1.2200000000000001E-2</v>
      </c>
    </row>
    <row r="6040" spans="10:13" x14ac:dyDescent="0.6">
      <c r="J6040" s="311">
        <v>0</v>
      </c>
      <c r="K6040" s="546">
        <v>-4.0899999999999999E-2</v>
      </c>
      <c r="L6040" s="546">
        <v>-2.9399999999999999E-2</v>
      </c>
      <c r="M6040" s="546">
        <v>-1.2200000000000001E-2</v>
      </c>
    </row>
    <row r="6041" spans="10:13" x14ac:dyDescent="0.6">
      <c r="J6041" s="311">
        <v>0</v>
      </c>
      <c r="K6041" s="546">
        <v>-4.0899999999999999E-2</v>
      </c>
      <c r="L6041" s="546">
        <v>-2.9399999999999999E-2</v>
      </c>
      <c r="M6041" s="546">
        <v>-1.2200000000000001E-2</v>
      </c>
    </row>
    <row r="6042" spans="10:13" x14ac:dyDescent="0.6">
      <c r="J6042" s="311">
        <v>0</v>
      </c>
      <c r="K6042" s="546">
        <v>-4.0899999999999999E-2</v>
      </c>
      <c r="L6042" s="546">
        <v>-2.9399999999999999E-2</v>
      </c>
      <c r="M6042" s="546">
        <v>-1.2200000000000001E-2</v>
      </c>
    </row>
    <row r="6043" spans="10:13" x14ac:dyDescent="0.6">
      <c r="J6043" s="311">
        <v>0</v>
      </c>
      <c r="K6043" s="546">
        <v>-4.0899999999999999E-2</v>
      </c>
      <c r="L6043" s="546">
        <v>-2.9399999999999999E-2</v>
      </c>
      <c r="M6043" s="546">
        <v>-1.2200000000000001E-2</v>
      </c>
    </row>
    <row r="6044" spans="10:13" x14ac:dyDescent="0.6">
      <c r="J6044" s="311">
        <v>0</v>
      </c>
      <c r="K6044" s="546">
        <v>-4.0899999999999999E-2</v>
      </c>
      <c r="L6044" s="546">
        <v>-2.9399999999999999E-2</v>
      </c>
      <c r="M6044" s="546">
        <v>-1.2200000000000001E-2</v>
      </c>
    </row>
    <row r="6045" spans="10:13" x14ac:dyDescent="0.6">
      <c r="J6045" s="311">
        <v>0</v>
      </c>
      <c r="K6045" s="546">
        <v>-4.0899999999999999E-2</v>
      </c>
      <c r="L6045" s="546">
        <v>-2.9399999999999999E-2</v>
      </c>
      <c r="M6045" s="546">
        <v>-1.2200000000000001E-2</v>
      </c>
    </row>
    <row r="6046" spans="10:13" x14ac:dyDescent="0.6">
      <c r="J6046" s="311">
        <v>0</v>
      </c>
      <c r="K6046" s="546">
        <v>-4.0899999999999999E-2</v>
      </c>
      <c r="L6046" s="546">
        <v>-2.9399999999999999E-2</v>
      </c>
      <c r="M6046" s="546">
        <v>-1.2200000000000001E-2</v>
      </c>
    </row>
    <row r="6047" spans="10:13" x14ac:dyDescent="0.6">
      <c r="J6047" s="311">
        <v>0</v>
      </c>
      <c r="K6047" s="546">
        <v>-4.0899999999999999E-2</v>
      </c>
      <c r="L6047" s="546">
        <v>-2.9399999999999999E-2</v>
      </c>
      <c r="M6047" s="546">
        <v>-1.2200000000000001E-2</v>
      </c>
    </row>
    <row r="6048" spans="10:13" x14ac:dyDescent="0.6">
      <c r="J6048" s="311">
        <v>0</v>
      </c>
      <c r="K6048" s="546">
        <v>-4.0899999999999999E-2</v>
      </c>
      <c r="L6048" s="546">
        <v>-2.9399999999999999E-2</v>
      </c>
      <c r="M6048" s="546">
        <v>-1.2200000000000001E-2</v>
      </c>
    </row>
    <row r="6049" spans="10:13" x14ac:dyDescent="0.6">
      <c r="J6049" s="311">
        <v>0</v>
      </c>
      <c r="K6049" s="546">
        <v>-4.0899999999999999E-2</v>
      </c>
      <c r="L6049" s="546">
        <v>-2.9399999999999999E-2</v>
      </c>
      <c r="M6049" s="546">
        <v>-1.2200000000000001E-2</v>
      </c>
    </row>
    <row r="6050" spans="10:13" x14ac:dyDescent="0.6">
      <c r="J6050" s="311">
        <v>0</v>
      </c>
      <c r="K6050" s="546">
        <v>-4.0899999999999999E-2</v>
      </c>
      <c r="L6050" s="546">
        <v>-2.9399999999999999E-2</v>
      </c>
      <c r="M6050" s="546">
        <v>-1.2200000000000001E-2</v>
      </c>
    </row>
    <row r="6051" spans="10:13" x14ac:dyDescent="0.6">
      <c r="J6051" s="311">
        <v>0</v>
      </c>
      <c r="K6051" s="546">
        <v>-4.0899999999999999E-2</v>
      </c>
      <c r="L6051" s="546">
        <v>-2.9399999999999999E-2</v>
      </c>
      <c r="M6051" s="546">
        <v>-1.2200000000000001E-2</v>
      </c>
    </row>
    <row r="6052" spans="10:13" x14ac:dyDescent="0.6">
      <c r="J6052" s="311">
        <v>0</v>
      </c>
      <c r="K6052" s="546">
        <v>-4.0899999999999999E-2</v>
      </c>
      <c r="L6052" s="546">
        <v>-2.9399999999999999E-2</v>
      </c>
      <c r="M6052" s="546">
        <v>-1.2200000000000001E-2</v>
      </c>
    </row>
    <row r="6053" spans="10:13" x14ac:dyDescent="0.6">
      <c r="J6053" s="311">
        <v>0</v>
      </c>
      <c r="K6053" s="546">
        <v>-4.0899999999999999E-2</v>
      </c>
      <c r="L6053" s="546">
        <v>-2.9399999999999999E-2</v>
      </c>
      <c r="M6053" s="546">
        <v>-1.2200000000000001E-2</v>
      </c>
    </row>
    <row r="6054" spans="10:13" x14ac:dyDescent="0.6">
      <c r="J6054" s="311">
        <v>0</v>
      </c>
      <c r="K6054" s="546">
        <v>-4.0899999999999999E-2</v>
      </c>
      <c r="L6054" s="546">
        <v>-2.9399999999999999E-2</v>
      </c>
      <c r="M6054" s="546">
        <v>-1.2200000000000001E-2</v>
      </c>
    </row>
    <row r="6055" spans="10:13" x14ac:dyDescent="0.6">
      <c r="J6055" s="311">
        <v>0</v>
      </c>
      <c r="K6055" s="546">
        <v>-4.0899999999999999E-2</v>
      </c>
      <c r="L6055" s="546">
        <v>-2.9399999999999999E-2</v>
      </c>
      <c r="M6055" s="546">
        <v>-1.2200000000000001E-2</v>
      </c>
    </row>
    <row r="6056" spans="10:13" x14ac:dyDescent="0.6">
      <c r="J6056" s="311">
        <v>0</v>
      </c>
      <c r="K6056" s="546">
        <v>-4.0899999999999999E-2</v>
      </c>
      <c r="L6056" s="546">
        <v>-2.9399999999999999E-2</v>
      </c>
      <c r="M6056" s="546">
        <v>-1.2200000000000001E-2</v>
      </c>
    </row>
    <row r="6057" spans="10:13" x14ac:dyDescent="0.6">
      <c r="J6057" s="311">
        <v>0</v>
      </c>
      <c r="K6057" s="546">
        <v>-4.0899999999999999E-2</v>
      </c>
      <c r="L6057" s="546">
        <v>-2.9399999999999999E-2</v>
      </c>
      <c r="M6057" s="546">
        <v>-1.2200000000000001E-2</v>
      </c>
    </row>
    <row r="6058" spans="10:13" x14ac:dyDescent="0.6">
      <c r="J6058" s="311">
        <v>0</v>
      </c>
      <c r="K6058" s="546">
        <v>-4.0899999999999999E-2</v>
      </c>
      <c r="L6058" s="546">
        <v>-2.9399999999999999E-2</v>
      </c>
      <c r="M6058" s="546">
        <v>-1.2200000000000001E-2</v>
      </c>
    </row>
    <row r="6059" spans="10:13" x14ac:dyDescent="0.6">
      <c r="J6059" s="311">
        <v>0</v>
      </c>
      <c r="K6059" s="546">
        <v>-4.0899999999999999E-2</v>
      </c>
      <c r="L6059" s="546">
        <v>-2.9399999999999999E-2</v>
      </c>
      <c r="M6059" s="546">
        <v>-1.2200000000000001E-2</v>
      </c>
    </row>
    <row r="6060" spans="10:13" x14ac:dyDescent="0.6">
      <c r="J6060" s="311">
        <v>0</v>
      </c>
      <c r="K6060" s="546">
        <v>-4.0899999999999999E-2</v>
      </c>
      <c r="L6060" s="546">
        <v>-2.9399999999999999E-2</v>
      </c>
      <c r="M6060" s="546">
        <v>-1.2200000000000001E-2</v>
      </c>
    </row>
    <row r="6061" spans="10:13" x14ac:dyDescent="0.6">
      <c r="J6061" s="311">
        <v>0</v>
      </c>
      <c r="K6061" s="546">
        <v>-4.0899999999999999E-2</v>
      </c>
      <c r="L6061" s="546">
        <v>-2.9399999999999999E-2</v>
      </c>
      <c r="M6061" s="546">
        <v>-1.2200000000000001E-2</v>
      </c>
    </row>
    <row r="6062" spans="10:13" x14ac:dyDescent="0.6">
      <c r="J6062" s="311">
        <v>0</v>
      </c>
      <c r="K6062" s="546">
        <v>-4.0899999999999999E-2</v>
      </c>
      <c r="L6062" s="546">
        <v>-2.9399999999999999E-2</v>
      </c>
      <c r="M6062" s="546">
        <v>-1.2200000000000001E-2</v>
      </c>
    </row>
    <row r="6063" spans="10:13" x14ac:dyDescent="0.6">
      <c r="J6063" s="311">
        <v>0</v>
      </c>
      <c r="K6063" s="546">
        <v>-4.0899999999999999E-2</v>
      </c>
      <c r="L6063" s="546">
        <v>-2.9399999999999999E-2</v>
      </c>
      <c r="M6063" s="546">
        <v>-1.2200000000000001E-2</v>
      </c>
    </row>
    <row r="6064" spans="10:13" x14ac:dyDescent="0.6">
      <c r="J6064" s="311">
        <v>0</v>
      </c>
      <c r="K6064" s="546">
        <v>-4.0899999999999999E-2</v>
      </c>
      <c r="L6064" s="546">
        <v>-2.9399999999999999E-2</v>
      </c>
      <c r="M6064" s="546">
        <v>-1.2200000000000001E-2</v>
      </c>
    </row>
    <row r="6065" spans="10:13" x14ac:dyDescent="0.6">
      <c r="J6065" s="311">
        <v>0</v>
      </c>
      <c r="K6065" s="546">
        <v>-4.0899999999999999E-2</v>
      </c>
      <c r="L6065" s="546">
        <v>-2.9399999999999999E-2</v>
      </c>
      <c r="M6065" s="546">
        <v>-1.2200000000000001E-2</v>
      </c>
    </row>
    <row r="6066" spans="10:13" x14ac:dyDescent="0.6">
      <c r="J6066" s="311">
        <v>0</v>
      </c>
      <c r="K6066" s="546">
        <v>-4.0899999999999999E-2</v>
      </c>
      <c r="L6066" s="546">
        <v>-2.9399999999999999E-2</v>
      </c>
      <c r="M6066" s="546">
        <v>-1.2200000000000001E-2</v>
      </c>
    </row>
    <row r="6067" spans="10:13" x14ac:dyDescent="0.6">
      <c r="J6067" s="311">
        <v>0</v>
      </c>
      <c r="K6067" s="546">
        <v>-4.0899999999999999E-2</v>
      </c>
      <c r="L6067" s="546">
        <v>-2.9399999999999999E-2</v>
      </c>
      <c r="M6067" s="546">
        <v>-1.2200000000000001E-2</v>
      </c>
    </row>
    <row r="6068" spans="10:13" x14ac:dyDescent="0.6">
      <c r="J6068" s="311">
        <v>0</v>
      </c>
      <c r="K6068" s="546">
        <v>-4.0899999999999999E-2</v>
      </c>
      <c r="L6068" s="546">
        <v>-2.9399999999999999E-2</v>
      </c>
      <c r="M6068" s="546">
        <v>-1.2200000000000001E-2</v>
      </c>
    </row>
    <row r="6069" spans="10:13" x14ac:dyDescent="0.6">
      <c r="J6069" s="311">
        <v>0</v>
      </c>
      <c r="K6069" s="546">
        <v>-4.0899999999999999E-2</v>
      </c>
      <c r="L6069" s="546">
        <v>-2.9399999999999999E-2</v>
      </c>
      <c r="M6069" s="546">
        <v>-1.2200000000000001E-2</v>
      </c>
    </row>
    <row r="6070" spans="10:13" x14ac:dyDescent="0.6">
      <c r="J6070" s="311">
        <v>0</v>
      </c>
      <c r="K6070" s="546">
        <v>-4.0899999999999999E-2</v>
      </c>
      <c r="L6070" s="546">
        <v>-2.9399999999999999E-2</v>
      </c>
      <c r="M6070" s="546">
        <v>-1.2200000000000001E-2</v>
      </c>
    </row>
    <row r="6071" spans="10:13" x14ac:dyDescent="0.6">
      <c r="J6071" s="311">
        <v>0</v>
      </c>
      <c r="K6071" s="546">
        <v>-4.0899999999999999E-2</v>
      </c>
      <c r="L6071" s="546">
        <v>-2.9399999999999999E-2</v>
      </c>
      <c r="M6071" s="546">
        <v>-1.2200000000000001E-2</v>
      </c>
    </row>
    <row r="6072" spans="10:13" x14ac:dyDescent="0.6">
      <c r="J6072" s="311">
        <v>0</v>
      </c>
      <c r="K6072" s="546">
        <v>-4.0899999999999999E-2</v>
      </c>
      <c r="L6072" s="546">
        <v>-2.9399999999999999E-2</v>
      </c>
      <c r="M6072" s="546">
        <v>-1.2200000000000001E-2</v>
      </c>
    </row>
    <row r="6073" spans="10:13" x14ac:dyDescent="0.6">
      <c r="J6073" s="311">
        <v>0</v>
      </c>
      <c r="K6073" s="546">
        <v>-4.0899999999999999E-2</v>
      </c>
      <c r="L6073" s="546">
        <v>-2.9399999999999999E-2</v>
      </c>
      <c r="M6073" s="546">
        <v>-1.2200000000000001E-2</v>
      </c>
    </row>
    <row r="6074" spans="10:13" x14ac:dyDescent="0.6">
      <c r="J6074" s="311">
        <v>0</v>
      </c>
      <c r="K6074" s="546">
        <v>-4.0899999999999999E-2</v>
      </c>
      <c r="L6074" s="546">
        <v>-2.9399999999999999E-2</v>
      </c>
      <c r="M6074" s="546">
        <v>-1.2200000000000001E-2</v>
      </c>
    </row>
    <row r="6075" spans="10:13" x14ac:dyDescent="0.6">
      <c r="J6075" s="311">
        <v>0</v>
      </c>
      <c r="K6075" s="546">
        <v>-4.0899999999999999E-2</v>
      </c>
      <c r="L6075" s="546">
        <v>-2.9399999999999999E-2</v>
      </c>
      <c r="M6075" s="546">
        <v>-1.2200000000000001E-2</v>
      </c>
    </row>
    <row r="6076" spans="10:13" x14ac:dyDescent="0.6">
      <c r="J6076" s="311">
        <v>0</v>
      </c>
      <c r="K6076" s="546">
        <v>-4.0899999999999999E-2</v>
      </c>
      <c r="L6076" s="546">
        <v>-2.9399999999999999E-2</v>
      </c>
      <c r="M6076" s="546">
        <v>-1.2200000000000001E-2</v>
      </c>
    </row>
    <row r="6077" spans="10:13" x14ac:dyDescent="0.6">
      <c r="J6077" s="311">
        <v>0</v>
      </c>
      <c r="K6077" s="546">
        <v>-4.0899999999999999E-2</v>
      </c>
      <c r="L6077" s="546">
        <v>-2.9399999999999999E-2</v>
      </c>
      <c r="M6077" s="546">
        <v>-1.2200000000000001E-2</v>
      </c>
    </row>
    <row r="6078" spans="10:13" x14ac:dyDescent="0.6">
      <c r="J6078" s="311">
        <v>0</v>
      </c>
      <c r="K6078" s="546">
        <v>-4.0899999999999999E-2</v>
      </c>
      <c r="L6078" s="546">
        <v>-2.9399999999999999E-2</v>
      </c>
      <c r="M6078" s="546">
        <v>-1.2200000000000001E-2</v>
      </c>
    </row>
    <row r="6079" spans="10:13" x14ac:dyDescent="0.6">
      <c r="J6079" s="311">
        <v>0</v>
      </c>
      <c r="K6079" s="546">
        <v>-4.0899999999999999E-2</v>
      </c>
      <c r="L6079" s="546">
        <v>-2.9399999999999999E-2</v>
      </c>
      <c r="M6079" s="546">
        <v>-1.2200000000000001E-2</v>
      </c>
    </row>
    <row r="6080" spans="10:13" x14ac:dyDescent="0.6">
      <c r="J6080" s="311">
        <v>0</v>
      </c>
      <c r="K6080" s="546">
        <v>-4.0899999999999999E-2</v>
      </c>
      <c r="L6080" s="546">
        <v>-2.9399999999999999E-2</v>
      </c>
      <c r="M6080" s="546">
        <v>-1.2200000000000001E-2</v>
      </c>
    </row>
    <row r="6081" spans="10:13" x14ac:dyDescent="0.6">
      <c r="J6081" s="311">
        <v>0</v>
      </c>
      <c r="K6081" s="546">
        <v>-4.0899999999999999E-2</v>
      </c>
      <c r="L6081" s="546">
        <v>-2.9399999999999999E-2</v>
      </c>
      <c r="M6081" s="546">
        <v>-1.2200000000000001E-2</v>
      </c>
    </row>
    <row r="6082" spans="10:13" x14ac:dyDescent="0.6">
      <c r="J6082" s="311">
        <v>0</v>
      </c>
      <c r="K6082" s="546">
        <v>-4.0899999999999999E-2</v>
      </c>
      <c r="L6082" s="546">
        <v>-2.9399999999999999E-2</v>
      </c>
      <c r="M6082" s="546">
        <v>-1.2200000000000001E-2</v>
      </c>
    </row>
    <row r="6083" spans="10:13" x14ac:dyDescent="0.6">
      <c r="J6083" s="311">
        <v>0</v>
      </c>
      <c r="K6083" s="546">
        <v>-4.0899999999999999E-2</v>
      </c>
      <c r="L6083" s="546">
        <v>-2.9399999999999999E-2</v>
      </c>
      <c r="M6083" s="546">
        <v>-1.2200000000000001E-2</v>
      </c>
    </row>
    <row r="6084" spans="10:13" x14ac:dyDescent="0.6">
      <c r="J6084" s="311">
        <v>0</v>
      </c>
      <c r="K6084" s="546">
        <v>-4.0899999999999999E-2</v>
      </c>
      <c r="L6084" s="546">
        <v>-2.9399999999999999E-2</v>
      </c>
      <c r="M6084" s="546">
        <v>-1.2200000000000001E-2</v>
      </c>
    </row>
    <row r="6085" spans="10:13" x14ac:dyDescent="0.6">
      <c r="J6085" s="311">
        <v>0</v>
      </c>
      <c r="K6085" s="546">
        <v>-4.0899999999999999E-2</v>
      </c>
      <c r="L6085" s="546">
        <v>-2.9399999999999999E-2</v>
      </c>
      <c r="M6085" s="546">
        <v>-1.2200000000000001E-2</v>
      </c>
    </row>
    <row r="6086" spans="10:13" x14ac:dyDescent="0.6">
      <c r="J6086" s="311">
        <v>0</v>
      </c>
      <c r="K6086" s="546">
        <v>-4.0899999999999999E-2</v>
      </c>
      <c r="L6086" s="546">
        <v>-2.9399999999999999E-2</v>
      </c>
      <c r="M6086" s="546">
        <v>-1.2200000000000001E-2</v>
      </c>
    </row>
    <row r="6087" spans="10:13" x14ac:dyDescent="0.6">
      <c r="J6087" s="311">
        <v>0</v>
      </c>
      <c r="K6087" s="546">
        <v>-4.0899999999999999E-2</v>
      </c>
      <c r="L6087" s="546">
        <v>-2.9399999999999999E-2</v>
      </c>
      <c r="M6087" s="546">
        <v>-1.2200000000000001E-2</v>
      </c>
    </row>
    <row r="6088" spans="10:13" x14ac:dyDescent="0.6">
      <c r="J6088" s="311">
        <v>0</v>
      </c>
      <c r="K6088" s="546">
        <v>-4.0899999999999999E-2</v>
      </c>
      <c r="L6088" s="546">
        <v>-2.9399999999999999E-2</v>
      </c>
      <c r="M6088" s="546">
        <v>-1.2200000000000001E-2</v>
      </c>
    </row>
    <row r="6089" spans="10:13" x14ac:dyDescent="0.6">
      <c r="J6089" s="311">
        <v>0</v>
      </c>
      <c r="K6089" s="546">
        <v>-4.0899999999999999E-2</v>
      </c>
      <c r="L6089" s="546">
        <v>-2.9399999999999999E-2</v>
      </c>
      <c r="M6089" s="546">
        <v>-1.2200000000000001E-2</v>
      </c>
    </row>
    <row r="6090" spans="10:13" x14ac:dyDescent="0.6">
      <c r="J6090" s="311">
        <v>0</v>
      </c>
      <c r="K6090" s="546">
        <v>-4.0899999999999999E-2</v>
      </c>
      <c r="L6090" s="546">
        <v>-2.9399999999999999E-2</v>
      </c>
      <c r="M6090" s="546">
        <v>-1.2200000000000001E-2</v>
      </c>
    </row>
    <row r="6091" spans="10:13" x14ac:dyDescent="0.6">
      <c r="J6091" s="311">
        <v>0</v>
      </c>
      <c r="K6091" s="546">
        <v>-4.0899999999999999E-2</v>
      </c>
      <c r="L6091" s="546">
        <v>-2.9399999999999999E-2</v>
      </c>
      <c r="M6091" s="546">
        <v>-1.2200000000000001E-2</v>
      </c>
    </row>
    <row r="6092" spans="10:13" x14ac:dyDescent="0.6">
      <c r="J6092" s="311">
        <v>0</v>
      </c>
      <c r="K6092" s="546">
        <v>-4.0899999999999999E-2</v>
      </c>
      <c r="L6092" s="546">
        <v>-2.9399999999999999E-2</v>
      </c>
      <c r="M6092" s="546">
        <v>-1.2200000000000001E-2</v>
      </c>
    </row>
    <row r="6093" spans="10:13" x14ac:dyDescent="0.6">
      <c r="J6093" s="311">
        <v>0</v>
      </c>
      <c r="K6093" s="546">
        <v>-4.0899999999999999E-2</v>
      </c>
      <c r="L6093" s="546">
        <v>-2.9399999999999999E-2</v>
      </c>
      <c r="M6093" s="546">
        <v>-1.2200000000000001E-2</v>
      </c>
    </row>
    <row r="6094" spans="10:13" x14ac:dyDescent="0.6">
      <c r="J6094" s="311">
        <v>0</v>
      </c>
      <c r="K6094" s="546">
        <v>-4.0899999999999999E-2</v>
      </c>
      <c r="L6094" s="546">
        <v>-2.9399999999999999E-2</v>
      </c>
      <c r="M6094" s="546">
        <v>-1.2200000000000001E-2</v>
      </c>
    </row>
    <row r="6095" spans="10:13" x14ac:dyDescent="0.6">
      <c r="J6095" s="311">
        <v>0</v>
      </c>
      <c r="K6095" s="546">
        <v>-4.0899999999999999E-2</v>
      </c>
      <c r="L6095" s="546">
        <v>-2.9399999999999999E-2</v>
      </c>
      <c r="M6095" s="546">
        <v>-1.2200000000000001E-2</v>
      </c>
    </row>
    <row r="6096" spans="10:13" x14ac:dyDescent="0.6">
      <c r="J6096" s="311">
        <v>0</v>
      </c>
      <c r="K6096" s="546">
        <v>-4.0899999999999999E-2</v>
      </c>
      <c r="L6096" s="546">
        <v>-2.9399999999999999E-2</v>
      </c>
      <c r="M6096" s="546">
        <v>-1.2200000000000001E-2</v>
      </c>
    </row>
    <row r="6097" spans="10:13" x14ac:dyDescent="0.6">
      <c r="J6097" s="311">
        <v>0</v>
      </c>
      <c r="K6097" s="546">
        <v>-4.0899999999999999E-2</v>
      </c>
      <c r="L6097" s="546">
        <v>-2.9399999999999999E-2</v>
      </c>
      <c r="M6097" s="546">
        <v>-1.2200000000000001E-2</v>
      </c>
    </row>
    <row r="6098" spans="10:13" x14ac:dyDescent="0.6">
      <c r="J6098" s="311">
        <v>0</v>
      </c>
      <c r="K6098" s="546">
        <v>-4.0899999999999999E-2</v>
      </c>
      <c r="L6098" s="546">
        <v>-2.9399999999999999E-2</v>
      </c>
      <c r="M6098" s="546">
        <v>-1.2200000000000001E-2</v>
      </c>
    </row>
    <row r="6099" spans="10:13" x14ac:dyDescent="0.6">
      <c r="J6099" s="311">
        <v>0</v>
      </c>
      <c r="K6099" s="546">
        <v>-4.0899999999999999E-2</v>
      </c>
      <c r="L6099" s="546">
        <v>-2.9399999999999999E-2</v>
      </c>
      <c r="M6099" s="546">
        <v>-1.2200000000000001E-2</v>
      </c>
    </row>
    <row r="6100" spans="10:13" x14ac:dyDescent="0.6">
      <c r="J6100" s="311">
        <v>0</v>
      </c>
      <c r="K6100" s="546">
        <v>-4.0899999999999999E-2</v>
      </c>
      <c r="L6100" s="546">
        <v>-2.9399999999999999E-2</v>
      </c>
      <c r="M6100" s="546">
        <v>-1.2200000000000001E-2</v>
      </c>
    </row>
    <row r="6101" spans="10:13" x14ac:dyDescent="0.6">
      <c r="J6101" s="311">
        <v>0</v>
      </c>
      <c r="K6101" s="546">
        <v>-4.0899999999999999E-2</v>
      </c>
      <c r="L6101" s="546">
        <v>-2.9399999999999999E-2</v>
      </c>
      <c r="M6101" s="546">
        <v>-1.2200000000000001E-2</v>
      </c>
    </row>
    <row r="6102" spans="10:13" x14ac:dyDescent="0.6">
      <c r="J6102" s="311">
        <v>0</v>
      </c>
      <c r="K6102" s="546">
        <v>-4.0899999999999999E-2</v>
      </c>
      <c r="L6102" s="546">
        <v>-2.9399999999999999E-2</v>
      </c>
      <c r="M6102" s="546">
        <v>-1.2200000000000001E-2</v>
      </c>
    </row>
    <row r="6103" spans="10:13" x14ac:dyDescent="0.6">
      <c r="J6103" s="311">
        <v>0</v>
      </c>
      <c r="K6103" s="546">
        <v>-4.0899999999999999E-2</v>
      </c>
      <c r="L6103" s="546">
        <v>-2.9399999999999999E-2</v>
      </c>
      <c r="M6103" s="546">
        <v>-1.2200000000000001E-2</v>
      </c>
    </row>
    <row r="6104" spans="10:13" x14ac:dyDescent="0.6">
      <c r="J6104" s="311">
        <v>0</v>
      </c>
      <c r="K6104" s="546">
        <v>-4.0899999999999999E-2</v>
      </c>
      <c r="L6104" s="546">
        <v>-2.9399999999999999E-2</v>
      </c>
      <c r="M6104" s="546">
        <v>-1.2200000000000001E-2</v>
      </c>
    </row>
    <row r="6105" spans="10:13" x14ac:dyDescent="0.6">
      <c r="J6105" s="311">
        <v>0</v>
      </c>
      <c r="K6105" s="546">
        <v>-4.0899999999999999E-2</v>
      </c>
      <c r="L6105" s="546">
        <v>-2.9399999999999999E-2</v>
      </c>
      <c r="M6105" s="546">
        <v>-1.2200000000000001E-2</v>
      </c>
    </row>
    <row r="6106" spans="10:13" x14ac:dyDescent="0.6">
      <c r="J6106" s="311">
        <v>0</v>
      </c>
      <c r="K6106" s="546">
        <v>-4.0899999999999999E-2</v>
      </c>
      <c r="L6106" s="546">
        <v>-2.9399999999999999E-2</v>
      </c>
      <c r="M6106" s="546">
        <v>-1.2200000000000001E-2</v>
      </c>
    </row>
    <row r="6107" spans="10:13" x14ac:dyDescent="0.6">
      <c r="J6107" s="311">
        <v>0</v>
      </c>
      <c r="K6107" s="546">
        <v>-4.0899999999999999E-2</v>
      </c>
      <c r="L6107" s="546">
        <v>-2.9399999999999999E-2</v>
      </c>
      <c r="M6107" s="546">
        <v>-1.2200000000000001E-2</v>
      </c>
    </row>
    <row r="6108" spans="10:13" x14ac:dyDescent="0.6">
      <c r="J6108" s="311">
        <v>0</v>
      </c>
      <c r="K6108" s="546">
        <v>-4.0899999999999999E-2</v>
      </c>
      <c r="L6108" s="546">
        <v>-2.9399999999999999E-2</v>
      </c>
      <c r="M6108" s="546">
        <v>-1.2200000000000001E-2</v>
      </c>
    </row>
    <row r="6109" spans="10:13" x14ac:dyDescent="0.6">
      <c r="J6109" s="311">
        <v>0</v>
      </c>
      <c r="K6109" s="546">
        <v>-4.0899999999999999E-2</v>
      </c>
      <c r="L6109" s="546">
        <v>-2.9399999999999999E-2</v>
      </c>
      <c r="M6109" s="546">
        <v>-1.2200000000000001E-2</v>
      </c>
    </row>
    <row r="6110" spans="10:13" x14ac:dyDescent="0.6">
      <c r="J6110" s="311">
        <v>0</v>
      </c>
      <c r="K6110" s="546">
        <v>-4.0899999999999999E-2</v>
      </c>
      <c r="L6110" s="546">
        <v>-2.9399999999999999E-2</v>
      </c>
      <c r="M6110" s="546">
        <v>-1.2200000000000001E-2</v>
      </c>
    </row>
    <row r="6111" spans="10:13" x14ac:dyDescent="0.6">
      <c r="J6111" s="311">
        <v>0</v>
      </c>
      <c r="K6111" s="546">
        <v>-4.0899999999999999E-2</v>
      </c>
      <c r="L6111" s="546">
        <v>-2.9399999999999999E-2</v>
      </c>
      <c r="M6111" s="546">
        <v>-1.2200000000000001E-2</v>
      </c>
    </row>
    <row r="6112" spans="10:13" x14ac:dyDescent="0.6">
      <c r="J6112" s="311">
        <v>0</v>
      </c>
      <c r="K6112" s="546">
        <v>-4.0899999999999999E-2</v>
      </c>
      <c r="L6112" s="546">
        <v>-2.9399999999999999E-2</v>
      </c>
      <c r="M6112" s="546">
        <v>-1.2200000000000001E-2</v>
      </c>
    </row>
    <row r="6113" spans="10:13" x14ac:dyDescent="0.6">
      <c r="J6113" s="311">
        <v>0</v>
      </c>
      <c r="K6113" s="546">
        <v>-4.0899999999999999E-2</v>
      </c>
      <c r="L6113" s="546">
        <v>-2.9399999999999999E-2</v>
      </c>
      <c r="M6113" s="546">
        <v>-1.2200000000000001E-2</v>
      </c>
    </row>
    <row r="6114" spans="10:13" x14ac:dyDescent="0.6">
      <c r="J6114" s="311">
        <v>0</v>
      </c>
      <c r="K6114" s="546">
        <v>-4.0899999999999999E-2</v>
      </c>
      <c r="L6114" s="546">
        <v>-2.9399999999999999E-2</v>
      </c>
      <c r="M6114" s="546">
        <v>-1.2200000000000001E-2</v>
      </c>
    </row>
    <row r="6115" spans="10:13" x14ac:dyDescent="0.6">
      <c r="J6115" s="311">
        <v>0</v>
      </c>
      <c r="K6115" s="546">
        <v>-4.0899999999999999E-2</v>
      </c>
      <c r="L6115" s="546">
        <v>-2.9399999999999999E-2</v>
      </c>
      <c r="M6115" s="546">
        <v>-1.2200000000000001E-2</v>
      </c>
    </row>
    <row r="6116" spans="10:13" x14ac:dyDescent="0.6">
      <c r="J6116" s="311">
        <v>0</v>
      </c>
      <c r="K6116" s="546">
        <v>-4.0899999999999999E-2</v>
      </c>
      <c r="L6116" s="546">
        <v>-2.9399999999999999E-2</v>
      </c>
      <c r="M6116" s="546">
        <v>-1.2200000000000001E-2</v>
      </c>
    </row>
    <row r="6117" spans="10:13" x14ac:dyDescent="0.6">
      <c r="J6117" s="311">
        <v>0</v>
      </c>
      <c r="K6117" s="546">
        <v>-4.0899999999999999E-2</v>
      </c>
      <c r="L6117" s="546">
        <v>-2.9399999999999999E-2</v>
      </c>
      <c r="M6117" s="546">
        <v>-1.2200000000000001E-2</v>
      </c>
    </row>
    <row r="6118" spans="10:13" x14ac:dyDescent="0.6">
      <c r="J6118" s="311">
        <v>0</v>
      </c>
      <c r="K6118" s="546">
        <v>-4.0899999999999999E-2</v>
      </c>
      <c r="L6118" s="546">
        <v>-2.9399999999999999E-2</v>
      </c>
      <c r="M6118" s="546">
        <v>-1.2200000000000001E-2</v>
      </c>
    </row>
    <row r="6119" spans="10:13" x14ac:dyDescent="0.6">
      <c r="J6119" s="311">
        <v>0</v>
      </c>
      <c r="K6119" s="546">
        <v>-4.0899999999999999E-2</v>
      </c>
      <c r="L6119" s="546">
        <v>-2.9399999999999999E-2</v>
      </c>
      <c r="M6119" s="546">
        <v>-1.2200000000000001E-2</v>
      </c>
    </row>
    <row r="6120" spans="10:13" x14ac:dyDescent="0.6">
      <c r="J6120" s="311">
        <v>0</v>
      </c>
      <c r="K6120" s="546">
        <v>-4.0899999999999999E-2</v>
      </c>
      <c r="L6120" s="546">
        <v>-2.9399999999999999E-2</v>
      </c>
      <c r="M6120" s="546">
        <v>-1.2200000000000001E-2</v>
      </c>
    </row>
    <row r="6121" spans="10:13" x14ac:dyDescent="0.6">
      <c r="J6121" s="311">
        <v>0</v>
      </c>
      <c r="K6121" s="546">
        <v>-4.0899999999999999E-2</v>
      </c>
      <c r="L6121" s="546">
        <v>-2.9399999999999999E-2</v>
      </c>
      <c r="M6121" s="546">
        <v>-1.2200000000000001E-2</v>
      </c>
    </row>
    <row r="6122" spans="10:13" x14ac:dyDescent="0.6">
      <c r="J6122" s="311">
        <v>0</v>
      </c>
      <c r="K6122" s="546">
        <v>-4.0899999999999999E-2</v>
      </c>
      <c r="L6122" s="546">
        <v>-2.9399999999999999E-2</v>
      </c>
      <c r="M6122" s="546">
        <v>-1.2200000000000001E-2</v>
      </c>
    </row>
    <row r="6123" spans="10:13" x14ac:dyDescent="0.6">
      <c r="J6123" s="311">
        <v>0</v>
      </c>
      <c r="K6123" s="546">
        <v>-4.0899999999999999E-2</v>
      </c>
      <c r="L6123" s="546">
        <v>-2.9399999999999999E-2</v>
      </c>
      <c r="M6123" s="546">
        <v>-1.2200000000000001E-2</v>
      </c>
    </row>
    <row r="6124" spans="10:13" x14ac:dyDescent="0.6">
      <c r="J6124" s="311">
        <v>0</v>
      </c>
      <c r="K6124" s="546">
        <v>-4.0899999999999999E-2</v>
      </c>
      <c r="L6124" s="546">
        <v>-2.9399999999999999E-2</v>
      </c>
      <c r="M6124" s="546">
        <v>-1.2200000000000001E-2</v>
      </c>
    </row>
    <row r="6125" spans="10:13" x14ac:dyDescent="0.6">
      <c r="J6125" s="311">
        <v>0</v>
      </c>
      <c r="K6125" s="546">
        <v>-4.0899999999999999E-2</v>
      </c>
      <c r="L6125" s="546">
        <v>-2.9399999999999999E-2</v>
      </c>
      <c r="M6125" s="546">
        <v>-1.2200000000000001E-2</v>
      </c>
    </row>
    <row r="6126" spans="10:13" x14ac:dyDescent="0.6">
      <c r="J6126" s="311">
        <v>0</v>
      </c>
      <c r="K6126" s="546">
        <v>-4.0899999999999999E-2</v>
      </c>
      <c r="L6126" s="546">
        <v>-2.9399999999999999E-2</v>
      </c>
      <c r="M6126" s="546">
        <v>-1.2200000000000001E-2</v>
      </c>
    </row>
    <row r="6127" spans="10:13" x14ac:dyDescent="0.6">
      <c r="J6127" s="311">
        <v>0</v>
      </c>
      <c r="K6127" s="546">
        <v>-4.0899999999999999E-2</v>
      </c>
      <c r="L6127" s="546">
        <v>-2.9399999999999999E-2</v>
      </c>
      <c r="M6127" s="546">
        <v>-1.2200000000000001E-2</v>
      </c>
    </row>
    <row r="6128" spans="10:13" x14ac:dyDescent="0.6">
      <c r="J6128" s="311">
        <v>0</v>
      </c>
      <c r="K6128" s="546">
        <v>-4.0899999999999999E-2</v>
      </c>
      <c r="L6128" s="546">
        <v>-2.9399999999999999E-2</v>
      </c>
      <c r="M6128" s="546">
        <v>-1.2200000000000001E-2</v>
      </c>
    </row>
    <row r="6129" spans="10:13" x14ac:dyDescent="0.6">
      <c r="J6129" s="311">
        <v>0</v>
      </c>
      <c r="K6129" s="546">
        <v>-4.0899999999999999E-2</v>
      </c>
      <c r="L6129" s="546">
        <v>-2.9399999999999999E-2</v>
      </c>
      <c r="M6129" s="546">
        <v>-1.2200000000000001E-2</v>
      </c>
    </row>
    <row r="6130" spans="10:13" x14ac:dyDescent="0.6">
      <c r="J6130" s="311">
        <v>0</v>
      </c>
      <c r="K6130" s="546">
        <v>-4.0899999999999999E-2</v>
      </c>
      <c r="L6130" s="546">
        <v>-2.9399999999999999E-2</v>
      </c>
      <c r="M6130" s="546">
        <v>-1.2200000000000001E-2</v>
      </c>
    </row>
    <row r="6131" spans="10:13" x14ac:dyDescent="0.6">
      <c r="J6131" s="311">
        <v>0</v>
      </c>
      <c r="K6131" s="546">
        <v>-4.0899999999999999E-2</v>
      </c>
      <c r="L6131" s="546">
        <v>-2.9399999999999999E-2</v>
      </c>
      <c r="M6131" s="546">
        <v>-1.2200000000000001E-2</v>
      </c>
    </row>
    <row r="6132" spans="10:13" x14ac:dyDescent="0.6">
      <c r="J6132" s="311">
        <v>0</v>
      </c>
      <c r="K6132" s="546">
        <v>-4.0899999999999999E-2</v>
      </c>
      <c r="L6132" s="546">
        <v>-2.9399999999999999E-2</v>
      </c>
      <c r="M6132" s="546">
        <v>-1.2200000000000001E-2</v>
      </c>
    </row>
    <row r="6133" spans="10:13" x14ac:dyDescent="0.6">
      <c r="J6133" s="311">
        <v>0</v>
      </c>
      <c r="K6133" s="546">
        <v>-4.0899999999999999E-2</v>
      </c>
      <c r="L6133" s="546">
        <v>-2.9399999999999999E-2</v>
      </c>
      <c r="M6133" s="546">
        <v>-1.2200000000000001E-2</v>
      </c>
    </row>
    <row r="6134" spans="10:13" x14ac:dyDescent="0.6">
      <c r="J6134" s="311">
        <v>0</v>
      </c>
      <c r="K6134" s="546">
        <v>-4.0899999999999999E-2</v>
      </c>
      <c r="L6134" s="546">
        <v>-2.9399999999999999E-2</v>
      </c>
      <c r="M6134" s="546">
        <v>-1.2200000000000001E-2</v>
      </c>
    </row>
    <row r="6135" spans="10:13" x14ac:dyDescent="0.6">
      <c r="J6135" s="311">
        <v>0</v>
      </c>
      <c r="K6135" s="546">
        <v>-4.0899999999999999E-2</v>
      </c>
      <c r="L6135" s="546">
        <v>-2.9399999999999999E-2</v>
      </c>
      <c r="M6135" s="546">
        <v>-1.2200000000000001E-2</v>
      </c>
    </row>
    <row r="6136" spans="10:13" x14ac:dyDescent="0.6">
      <c r="J6136" s="311">
        <v>0</v>
      </c>
      <c r="K6136" s="546">
        <v>-4.0899999999999999E-2</v>
      </c>
      <c r="L6136" s="546">
        <v>-2.9399999999999999E-2</v>
      </c>
      <c r="M6136" s="546">
        <v>-1.2200000000000001E-2</v>
      </c>
    </row>
    <row r="6137" spans="10:13" x14ac:dyDescent="0.6">
      <c r="J6137" s="311">
        <v>0</v>
      </c>
      <c r="K6137" s="546">
        <v>-4.0899999999999999E-2</v>
      </c>
      <c r="L6137" s="546">
        <v>-2.9399999999999999E-2</v>
      </c>
      <c r="M6137" s="546">
        <v>-1.2200000000000001E-2</v>
      </c>
    </row>
    <row r="6138" spans="10:13" x14ac:dyDescent="0.6">
      <c r="J6138" s="311">
        <v>0</v>
      </c>
      <c r="K6138" s="546">
        <v>-4.0899999999999999E-2</v>
      </c>
      <c r="L6138" s="546">
        <v>-2.9399999999999999E-2</v>
      </c>
      <c r="M6138" s="546">
        <v>-1.2200000000000001E-2</v>
      </c>
    </row>
    <row r="6139" spans="10:13" x14ac:dyDescent="0.6">
      <c r="J6139" s="311">
        <v>0</v>
      </c>
      <c r="K6139" s="546">
        <v>-4.0899999999999999E-2</v>
      </c>
      <c r="L6139" s="546">
        <v>-2.9399999999999999E-2</v>
      </c>
      <c r="M6139" s="546">
        <v>-1.2200000000000001E-2</v>
      </c>
    </row>
    <row r="6140" spans="10:13" x14ac:dyDescent="0.6">
      <c r="J6140" s="311">
        <v>0</v>
      </c>
      <c r="K6140" s="546">
        <v>-4.0899999999999999E-2</v>
      </c>
      <c r="L6140" s="546">
        <v>-2.9399999999999999E-2</v>
      </c>
      <c r="M6140" s="546">
        <v>-1.2200000000000001E-2</v>
      </c>
    </row>
    <row r="6141" spans="10:13" x14ac:dyDescent="0.6">
      <c r="J6141" s="311">
        <v>0</v>
      </c>
      <c r="K6141" s="546">
        <v>-4.0899999999999999E-2</v>
      </c>
      <c r="L6141" s="546">
        <v>-2.9399999999999999E-2</v>
      </c>
      <c r="M6141" s="546">
        <v>-1.2200000000000001E-2</v>
      </c>
    </row>
    <row r="6142" spans="10:13" x14ac:dyDescent="0.6">
      <c r="J6142" s="311">
        <v>0</v>
      </c>
      <c r="K6142" s="546">
        <v>-4.0899999999999999E-2</v>
      </c>
      <c r="L6142" s="546">
        <v>-2.9399999999999999E-2</v>
      </c>
      <c r="M6142" s="546">
        <v>-1.2200000000000001E-2</v>
      </c>
    </row>
    <row r="6143" spans="10:13" x14ac:dyDescent="0.6">
      <c r="J6143" s="311">
        <v>0</v>
      </c>
      <c r="K6143" s="546">
        <v>-4.0899999999999999E-2</v>
      </c>
      <c r="L6143" s="546">
        <v>-2.9399999999999999E-2</v>
      </c>
      <c r="M6143" s="546">
        <v>-1.2200000000000001E-2</v>
      </c>
    </row>
    <row r="6144" spans="10:13" x14ac:dyDescent="0.6">
      <c r="J6144" s="311">
        <v>0</v>
      </c>
      <c r="K6144" s="546">
        <v>-4.0899999999999999E-2</v>
      </c>
      <c r="L6144" s="546">
        <v>-2.9399999999999999E-2</v>
      </c>
      <c r="M6144" s="546">
        <v>-1.2200000000000001E-2</v>
      </c>
    </row>
    <row r="6145" spans="10:13" x14ac:dyDescent="0.6">
      <c r="J6145" s="311">
        <v>0</v>
      </c>
      <c r="K6145" s="546">
        <v>-4.0899999999999999E-2</v>
      </c>
      <c r="L6145" s="546">
        <v>-2.9399999999999999E-2</v>
      </c>
      <c r="M6145" s="546">
        <v>-1.2200000000000001E-2</v>
      </c>
    </row>
    <row r="6146" spans="10:13" x14ac:dyDescent="0.6">
      <c r="J6146" s="311">
        <v>0</v>
      </c>
      <c r="K6146" s="546">
        <v>-4.0899999999999999E-2</v>
      </c>
      <c r="L6146" s="546">
        <v>-2.9399999999999999E-2</v>
      </c>
      <c r="M6146" s="546">
        <v>-1.2200000000000001E-2</v>
      </c>
    </row>
    <row r="6147" spans="10:13" x14ac:dyDescent="0.6">
      <c r="J6147" s="311">
        <v>0</v>
      </c>
      <c r="K6147" s="546">
        <v>-4.0899999999999999E-2</v>
      </c>
      <c r="L6147" s="546">
        <v>-2.9399999999999999E-2</v>
      </c>
      <c r="M6147" s="546">
        <v>-1.2200000000000001E-2</v>
      </c>
    </row>
    <row r="6148" spans="10:13" x14ac:dyDescent="0.6">
      <c r="J6148" s="311">
        <v>0</v>
      </c>
      <c r="K6148" s="546">
        <v>-4.0899999999999999E-2</v>
      </c>
      <c r="L6148" s="546">
        <v>-2.9399999999999999E-2</v>
      </c>
      <c r="M6148" s="546">
        <v>-1.2200000000000001E-2</v>
      </c>
    </row>
    <row r="6149" spans="10:13" x14ac:dyDescent="0.6">
      <c r="J6149" s="311">
        <v>0</v>
      </c>
      <c r="K6149" s="546">
        <v>-4.0899999999999999E-2</v>
      </c>
      <c r="L6149" s="546">
        <v>-2.9399999999999999E-2</v>
      </c>
      <c r="M6149" s="546">
        <v>-1.2200000000000001E-2</v>
      </c>
    </row>
    <row r="6150" spans="10:13" x14ac:dyDescent="0.6">
      <c r="J6150" s="311">
        <v>0</v>
      </c>
      <c r="K6150" s="546">
        <v>-4.0899999999999999E-2</v>
      </c>
      <c r="L6150" s="546">
        <v>-2.9399999999999999E-2</v>
      </c>
      <c r="M6150" s="546">
        <v>-1.2200000000000001E-2</v>
      </c>
    </row>
    <row r="6151" spans="10:13" x14ac:dyDescent="0.6">
      <c r="J6151" s="311">
        <v>0</v>
      </c>
      <c r="K6151" s="546">
        <v>-4.0899999999999999E-2</v>
      </c>
      <c r="L6151" s="546">
        <v>-2.9399999999999999E-2</v>
      </c>
      <c r="M6151" s="546">
        <v>-1.2200000000000001E-2</v>
      </c>
    </row>
    <row r="6152" spans="10:13" x14ac:dyDescent="0.6">
      <c r="J6152" s="311">
        <v>0</v>
      </c>
      <c r="K6152" s="546">
        <v>-4.0899999999999999E-2</v>
      </c>
      <c r="L6152" s="546">
        <v>-2.9399999999999999E-2</v>
      </c>
      <c r="M6152" s="546">
        <v>-1.2200000000000001E-2</v>
      </c>
    </row>
    <row r="6153" spans="10:13" x14ac:dyDescent="0.6">
      <c r="J6153" s="311">
        <v>0</v>
      </c>
      <c r="K6153" s="546">
        <v>-4.0899999999999999E-2</v>
      </c>
      <c r="L6153" s="546">
        <v>-2.9399999999999999E-2</v>
      </c>
      <c r="M6153" s="546">
        <v>-1.2200000000000001E-2</v>
      </c>
    </row>
    <row r="6154" spans="10:13" x14ac:dyDescent="0.6">
      <c r="J6154" s="311">
        <v>0</v>
      </c>
      <c r="K6154" s="546">
        <v>-4.0899999999999999E-2</v>
      </c>
      <c r="L6154" s="546">
        <v>-2.9399999999999999E-2</v>
      </c>
      <c r="M6154" s="546">
        <v>-1.2200000000000001E-2</v>
      </c>
    </row>
    <row r="6155" spans="10:13" x14ac:dyDescent="0.6">
      <c r="J6155" s="311">
        <v>0</v>
      </c>
      <c r="K6155" s="546">
        <v>-4.0899999999999999E-2</v>
      </c>
      <c r="L6155" s="546">
        <v>-2.9399999999999999E-2</v>
      </c>
      <c r="M6155" s="546">
        <v>-1.2200000000000001E-2</v>
      </c>
    </row>
    <row r="6156" spans="10:13" x14ac:dyDescent="0.6">
      <c r="J6156" s="311">
        <v>0</v>
      </c>
      <c r="K6156" s="546">
        <v>-4.0899999999999999E-2</v>
      </c>
      <c r="L6156" s="546">
        <v>-2.9399999999999999E-2</v>
      </c>
      <c r="M6156" s="546">
        <v>-1.2200000000000001E-2</v>
      </c>
    </row>
    <row r="6157" spans="10:13" x14ac:dyDescent="0.6">
      <c r="J6157" s="311">
        <v>0</v>
      </c>
      <c r="K6157" s="546">
        <v>-4.0899999999999999E-2</v>
      </c>
      <c r="L6157" s="546">
        <v>-2.9399999999999999E-2</v>
      </c>
      <c r="M6157" s="546">
        <v>-1.2200000000000001E-2</v>
      </c>
    </row>
    <row r="6158" spans="10:13" x14ac:dyDescent="0.6">
      <c r="J6158" s="311">
        <v>0</v>
      </c>
      <c r="K6158" s="546">
        <v>-4.0899999999999999E-2</v>
      </c>
      <c r="L6158" s="546">
        <v>-2.9399999999999999E-2</v>
      </c>
      <c r="M6158" s="546">
        <v>-1.2200000000000001E-2</v>
      </c>
    </row>
    <row r="6159" spans="10:13" x14ac:dyDescent="0.6">
      <c r="J6159" s="311">
        <v>0</v>
      </c>
      <c r="K6159" s="546">
        <v>-4.0899999999999999E-2</v>
      </c>
      <c r="L6159" s="546">
        <v>-2.9399999999999999E-2</v>
      </c>
      <c r="M6159" s="546">
        <v>-1.2200000000000001E-2</v>
      </c>
    </row>
    <row r="6160" spans="10:13" x14ac:dyDescent="0.6">
      <c r="J6160" s="311">
        <v>0</v>
      </c>
      <c r="K6160" s="546">
        <v>-4.0899999999999999E-2</v>
      </c>
      <c r="L6160" s="546">
        <v>-2.9399999999999999E-2</v>
      </c>
      <c r="M6160" s="546">
        <v>-1.2200000000000001E-2</v>
      </c>
    </row>
    <row r="6161" spans="10:13" x14ac:dyDescent="0.6">
      <c r="J6161" s="311">
        <v>0</v>
      </c>
      <c r="K6161" s="546">
        <v>-4.0899999999999999E-2</v>
      </c>
      <c r="L6161" s="546">
        <v>-2.9399999999999999E-2</v>
      </c>
      <c r="M6161" s="546">
        <v>-1.2200000000000001E-2</v>
      </c>
    </row>
    <row r="6162" spans="10:13" x14ac:dyDescent="0.6">
      <c r="J6162" s="311">
        <v>0</v>
      </c>
      <c r="K6162" s="546">
        <v>-4.0899999999999999E-2</v>
      </c>
      <c r="L6162" s="546">
        <v>-2.9399999999999999E-2</v>
      </c>
      <c r="M6162" s="546">
        <v>-1.2200000000000001E-2</v>
      </c>
    </row>
    <row r="6163" spans="10:13" x14ac:dyDescent="0.6">
      <c r="J6163" s="311">
        <v>0</v>
      </c>
      <c r="K6163" s="546">
        <v>-4.0899999999999999E-2</v>
      </c>
      <c r="L6163" s="546">
        <v>-2.9399999999999999E-2</v>
      </c>
      <c r="M6163" s="546">
        <v>-1.2200000000000001E-2</v>
      </c>
    </row>
    <row r="6164" spans="10:13" x14ac:dyDescent="0.6">
      <c r="J6164" s="311">
        <v>0</v>
      </c>
      <c r="K6164" s="546">
        <v>-4.0899999999999999E-2</v>
      </c>
      <c r="L6164" s="546">
        <v>-2.9399999999999999E-2</v>
      </c>
      <c r="M6164" s="546">
        <v>-1.2200000000000001E-2</v>
      </c>
    </row>
    <row r="6165" spans="10:13" x14ac:dyDescent="0.6">
      <c r="J6165" s="311">
        <v>0</v>
      </c>
      <c r="K6165" s="546">
        <v>-4.0899999999999999E-2</v>
      </c>
      <c r="L6165" s="546">
        <v>-2.9399999999999999E-2</v>
      </c>
      <c r="M6165" s="546">
        <v>-1.2200000000000001E-2</v>
      </c>
    </row>
    <row r="6166" spans="10:13" x14ac:dyDescent="0.6">
      <c r="J6166" s="311">
        <v>0</v>
      </c>
      <c r="K6166" s="546">
        <v>-4.0899999999999999E-2</v>
      </c>
      <c r="L6166" s="546">
        <v>-2.9399999999999999E-2</v>
      </c>
      <c r="M6166" s="546">
        <v>-1.2200000000000001E-2</v>
      </c>
    </row>
    <row r="6167" spans="10:13" x14ac:dyDescent="0.6">
      <c r="J6167" s="311">
        <v>0</v>
      </c>
      <c r="K6167" s="546">
        <v>-4.0899999999999999E-2</v>
      </c>
      <c r="L6167" s="546">
        <v>-2.9399999999999999E-2</v>
      </c>
      <c r="M6167" s="546">
        <v>-1.2200000000000001E-2</v>
      </c>
    </row>
    <row r="6168" spans="10:13" x14ac:dyDescent="0.6">
      <c r="J6168" s="311">
        <v>0</v>
      </c>
      <c r="K6168" s="546">
        <v>-4.0899999999999999E-2</v>
      </c>
      <c r="L6168" s="546">
        <v>-2.9399999999999999E-2</v>
      </c>
      <c r="M6168" s="546">
        <v>-1.2200000000000001E-2</v>
      </c>
    </row>
    <row r="6169" spans="10:13" x14ac:dyDescent="0.6">
      <c r="J6169" s="311">
        <v>0</v>
      </c>
      <c r="K6169" s="546">
        <v>-4.0899999999999999E-2</v>
      </c>
      <c r="L6169" s="546">
        <v>-2.9399999999999999E-2</v>
      </c>
      <c r="M6169" s="546">
        <v>-1.2200000000000001E-2</v>
      </c>
    </row>
    <row r="6170" spans="10:13" x14ac:dyDescent="0.6">
      <c r="J6170" s="311">
        <v>0</v>
      </c>
      <c r="K6170" s="546">
        <v>-4.0899999999999999E-2</v>
      </c>
      <c r="L6170" s="546">
        <v>-2.9399999999999999E-2</v>
      </c>
      <c r="M6170" s="546">
        <v>-1.2200000000000001E-2</v>
      </c>
    </row>
    <row r="6171" spans="10:13" x14ac:dyDescent="0.6">
      <c r="J6171" s="311">
        <v>0</v>
      </c>
      <c r="K6171" s="546">
        <v>-4.0899999999999999E-2</v>
      </c>
      <c r="L6171" s="546">
        <v>-2.9399999999999999E-2</v>
      </c>
      <c r="M6171" s="546">
        <v>-1.2200000000000001E-2</v>
      </c>
    </row>
    <row r="6172" spans="10:13" x14ac:dyDescent="0.6">
      <c r="J6172" s="311">
        <v>0</v>
      </c>
      <c r="K6172" s="546">
        <v>-4.0899999999999999E-2</v>
      </c>
      <c r="L6172" s="546">
        <v>-2.9399999999999999E-2</v>
      </c>
      <c r="M6172" s="546">
        <v>-1.2200000000000001E-2</v>
      </c>
    </row>
    <row r="6173" spans="10:13" x14ac:dyDescent="0.6">
      <c r="J6173" s="311">
        <v>0</v>
      </c>
      <c r="K6173" s="546">
        <v>-4.0899999999999999E-2</v>
      </c>
      <c r="L6173" s="546">
        <v>-2.9399999999999999E-2</v>
      </c>
      <c r="M6173" s="546">
        <v>-1.2200000000000001E-2</v>
      </c>
    </row>
    <row r="6174" spans="10:13" x14ac:dyDescent="0.6">
      <c r="J6174" s="311">
        <v>0</v>
      </c>
      <c r="K6174" s="546">
        <v>-4.0899999999999999E-2</v>
      </c>
      <c r="L6174" s="546">
        <v>-2.9399999999999999E-2</v>
      </c>
      <c r="M6174" s="546">
        <v>-1.2200000000000001E-2</v>
      </c>
    </row>
    <row r="6175" spans="10:13" x14ac:dyDescent="0.6">
      <c r="J6175" s="311">
        <v>0</v>
      </c>
      <c r="K6175" s="546">
        <v>-4.0899999999999999E-2</v>
      </c>
      <c r="L6175" s="546">
        <v>-2.9399999999999999E-2</v>
      </c>
      <c r="M6175" s="546">
        <v>-1.2200000000000001E-2</v>
      </c>
    </row>
    <row r="6176" spans="10:13" x14ac:dyDescent="0.6">
      <c r="J6176" s="311">
        <v>0</v>
      </c>
      <c r="K6176" s="546">
        <v>-4.0899999999999999E-2</v>
      </c>
      <c r="L6176" s="546">
        <v>-2.9399999999999999E-2</v>
      </c>
      <c r="M6176" s="546">
        <v>-1.2200000000000001E-2</v>
      </c>
    </row>
    <row r="6177" spans="10:13" x14ac:dyDescent="0.6">
      <c r="J6177" s="311">
        <v>0</v>
      </c>
      <c r="K6177" s="546">
        <v>-4.0899999999999999E-2</v>
      </c>
      <c r="L6177" s="546">
        <v>-2.9399999999999999E-2</v>
      </c>
      <c r="M6177" s="546">
        <v>-1.2200000000000001E-2</v>
      </c>
    </row>
    <row r="6178" spans="10:13" x14ac:dyDescent="0.6">
      <c r="J6178" s="311">
        <v>0</v>
      </c>
      <c r="K6178" s="546">
        <v>-4.0899999999999999E-2</v>
      </c>
      <c r="L6178" s="546">
        <v>-2.9399999999999999E-2</v>
      </c>
      <c r="M6178" s="546">
        <v>-1.2200000000000001E-2</v>
      </c>
    </row>
    <row r="6179" spans="10:13" x14ac:dyDescent="0.6">
      <c r="J6179" s="311">
        <v>0</v>
      </c>
      <c r="K6179" s="546">
        <v>-4.0899999999999999E-2</v>
      </c>
      <c r="L6179" s="546">
        <v>-2.9399999999999999E-2</v>
      </c>
      <c r="M6179" s="546">
        <v>-1.2200000000000001E-2</v>
      </c>
    </row>
    <row r="6180" spans="10:13" x14ac:dyDescent="0.6">
      <c r="J6180" s="311">
        <v>0</v>
      </c>
      <c r="K6180" s="546">
        <v>-4.0899999999999999E-2</v>
      </c>
      <c r="L6180" s="546">
        <v>-2.9399999999999999E-2</v>
      </c>
      <c r="M6180" s="546">
        <v>-1.2200000000000001E-2</v>
      </c>
    </row>
    <row r="6181" spans="10:13" x14ac:dyDescent="0.6">
      <c r="J6181" s="311">
        <v>0</v>
      </c>
      <c r="K6181" s="546">
        <v>-4.0899999999999999E-2</v>
      </c>
      <c r="L6181" s="546">
        <v>-2.9399999999999999E-2</v>
      </c>
      <c r="M6181" s="546">
        <v>-1.2200000000000001E-2</v>
      </c>
    </row>
    <row r="6182" spans="10:13" x14ac:dyDescent="0.6">
      <c r="J6182" s="311">
        <v>0</v>
      </c>
      <c r="K6182" s="546">
        <v>-4.0899999999999999E-2</v>
      </c>
      <c r="L6182" s="546">
        <v>-2.9399999999999999E-2</v>
      </c>
      <c r="M6182" s="546">
        <v>-1.2200000000000001E-2</v>
      </c>
    </row>
    <row r="6183" spans="10:13" x14ac:dyDescent="0.6">
      <c r="J6183" s="311">
        <v>0</v>
      </c>
      <c r="K6183" s="546">
        <v>-4.0899999999999999E-2</v>
      </c>
      <c r="L6183" s="546">
        <v>-2.9399999999999999E-2</v>
      </c>
      <c r="M6183" s="546">
        <v>-1.2200000000000001E-2</v>
      </c>
    </row>
    <row r="6184" spans="10:13" x14ac:dyDescent="0.6">
      <c r="J6184" s="311">
        <v>0</v>
      </c>
      <c r="K6184" s="546">
        <v>-4.0899999999999999E-2</v>
      </c>
      <c r="L6184" s="546">
        <v>-2.9399999999999999E-2</v>
      </c>
      <c r="M6184" s="546">
        <v>-1.2200000000000001E-2</v>
      </c>
    </row>
    <row r="6185" spans="10:13" x14ac:dyDescent="0.6">
      <c r="J6185" s="311">
        <v>0</v>
      </c>
      <c r="K6185" s="546">
        <v>-4.0899999999999999E-2</v>
      </c>
      <c r="L6185" s="546">
        <v>-2.9399999999999999E-2</v>
      </c>
      <c r="M6185" s="546">
        <v>-1.2200000000000001E-2</v>
      </c>
    </row>
    <row r="6186" spans="10:13" x14ac:dyDescent="0.6">
      <c r="J6186" s="311">
        <v>0</v>
      </c>
      <c r="K6186" s="546">
        <v>-4.0899999999999999E-2</v>
      </c>
      <c r="L6186" s="546">
        <v>-2.9399999999999999E-2</v>
      </c>
      <c r="M6186" s="546">
        <v>-1.2200000000000001E-2</v>
      </c>
    </row>
    <row r="6187" spans="10:13" x14ac:dyDescent="0.6">
      <c r="J6187" s="311">
        <v>0</v>
      </c>
      <c r="K6187" s="546">
        <v>-4.0899999999999999E-2</v>
      </c>
      <c r="L6187" s="546">
        <v>-2.9399999999999999E-2</v>
      </c>
      <c r="M6187" s="546">
        <v>-1.2200000000000001E-2</v>
      </c>
    </row>
    <row r="6188" spans="10:13" x14ac:dyDescent="0.6">
      <c r="J6188" s="311">
        <v>0</v>
      </c>
      <c r="K6188" s="546">
        <v>-4.0899999999999999E-2</v>
      </c>
      <c r="L6188" s="546">
        <v>-2.9399999999999999E-2</v>
      </c>
      <c r="M6188" s="546">
        <v>-1.2200000000000001E-2</v>
      </c>
    </row>
    <row r="6189" spans="10:13" x14ac:dyDescent="0.6">
      <c r="J6189" s="311">
        <v>0</v>
      </c>
      <c r="K6189" s="546">
        <v>-4.0899999999999999E-2</v>
      </c>
      <c r="L6189" s="546">
        <v>-2.9399999999999999E-2</v>
      </c>
      <c r="M6189" s="546">
        <v>-1.2200000000000001E-2</v>
      </c>
    </row>
    <row r="6190" spans="10:13" x14ac:dyDescent="0.6">
      <c r="J6190" s="311">
        <v>0</v>
      </c>
      <c r="K6190" s="546">
        <v>-4.0899999999999999E-2</v>
      </c>
      <c r="L6190" s="546">
        <v>-2.9399999999999999E-2</v>
      </c>
      <c r="M6190" s="546">
        <v>-1.2200000000000001E-2</v>
      </c>
    </row>
    <row r="6191" spans="10:13" x14ac:dyDescent="0.6">
      <c r="J6191" s="311">
        <v>0</v>
      </c>
      <c r="K6191" s="546">
        <v>-4.0899999999999999E-2</v>
      </c>
      <c r="L6191" s="546">
        <v>-2.9399999999999999E-2</v>
      </c>
      <c r="M6191" s="546">
        <v>-1.2200000000000001E-2</v>
      </c>
    </row>
    <row r="6192" spans="10:13" x14ac:dyDescent="0.6">
      <c r="J6192" s="311">
        <v>0</v>
      </c>
      <c r="K6192" s="546">
        <v>-4.0899999999999999E-2</v>
      </c>
      <c r="L6192" s="546">
        <v>-2.9399999999999999E-2</v>
      </c>
      <c r="M6192" s="546">
        <v>-1.2200000000000001E-2</v>
      </c>
    </row>
    <row r="6193" spans="10:13" x14ac:dyDescent="0.6">
      <c r="J6193" s="311">
        <v>0</v>
      </c>
      <c r="K6193" s="546">
        <v>-4.0899999999999999E-2</v>
      </c>
      <c r="L6193" s="546">
        <v>-2.9399999999999999E-2</v>
      </c>
      <c r="M6193" s="546">
        <v>-1.2200000000000001E-2</v>
      </c>
    </row>
    <row r="6194" spans="10:13" x14ac:dyDescent="0.6">
      <c r="J6194" s="311">
        <v>0</v>
      </c>
      <c r="K6194" s="546">
        <v>-4.0899999999999999E-2</v>
      </c>
      <c r="L6194" s="546">
        <v>-2.9399999999999999E-2</v>
      </c>
      <c r="M6194" s="546">
        <v>-1.2200000000000001E-2</v>
      </c>
    </row>
    <row r="6195" spans="10:13" x14ac:dyDescent="0.6">
      <c r="J6195" s="311">
        <v>0</v>
      </c>
      <c r="K6195" s="546">
        <v>-4.0899999999999999E-2</v>
      </c>
      <c r="L6195" s="546">
        <v>-2.9399999999999999E-2</v>
      </c>
      <c r="M6195" s="546">
        <v>-1.2200000000000001E-2</v>
      </c>
    </row>
    <row r="6196" spans="10:13" x14ac:dyDescent="0.6">
      <c r="J6196" s="311">
        <v>0</v>
      </c>
      <c r="K6196" s="546">
        <v>-4.0899999999999999E-2</v>
      </c>
      <c r="L6196" s="546">
        <v>-2.9399999999999999E-2</v>
      </c>
      <c r="M6196" s="546">
        <v>-1.2200000000000001E-2</v>
      </c>
    </row>
    <row r="6197" spans="10:13" x14ac:dyDescent="0.6">
      <c r="J6197" s="311">
        <v>0</v>
      </c>
      <c r="K6197" s="546">
        <v>-4.0899999999999999E-2</v>
      </c>
      <c r="L6197" s="546">
        <v>-2.9399999999999999E-2</v>
      </c>
      <c r="M6197" s="546">
        <v>-1.2200000000000001E-2</v>
      </c>
    </row>
    <row r="6198" spans="10:13" x14ac:dyDescent="0.6">
      <c r="J6198" s="311">
        <v>0</v>
      </c>
      <c r="K6198" s="546">
        <v>-4.0899999999999999E-2</v>
      </c>
      <c r="L6198" s="546">
        <v>-2.9399999999999999E-2</v>
      </c>
      <c r="M6198" s="546">
        <v>-1.2200000000000001E-2</v>
      </c>
    </row>
    <row r="6199" spans="10:13" x14ac:dyDescent="0.6">
      <c r="J6199" s="311">
        <v>0</v>
      </c>
      <c r="K6199" s="546">
        <v>-4.0899999999999999E-2</v>
      </c>
      <c r="L6199" s="546">
        <v>-2.9399999999999999E-2</v>
      </c>
      <c r="M6199" s="546">
        <v>-1.2200000000000001E-2</v>
      </c>
    </row>
    <row r="6200" spans="10:13" x14ac:dyDescent="0.6">
      <c r="J6200" s="311">
        <v>0</v>
      </c>
      <c r="K6200" s="546">
        <v>-4.0899999999999999E-2</v>
      </c>
      <c r="L6200" s="546">
        <v>-2.9399999999999999E-2</v>
      </c>
      <c r="M6200" s="546">
        <v>-1.2200000000000001E-2</v>
      </c>
    </row>
    <row r="6201" spans="10:13" x14ac:dyDescent="0.6">
      <c r="J6201" s="311">
        <v>0</v>
      </c>
      <c r="K6201" s="546">
        <v>-4.0899999999999999E-2</v>
      </c>
      <c r="L6201" s="546">
        <v>-2.9399999999999999E-2</v>
      </c>
      <c r="M6201" s="546">
        <v>-1.2200000000000001E-2</v>
      </c>
    </row>
    <row r="6202" spans="10:13" x14ac:dyDescent="0.6">
      <c r="J6202" s="311">
        <v>0</v>
      </c>
      <c r="K6202" s="546">
        <v>-4.0899999999999999E-2</v>
      </c>
      <c r="L6202" s="546">
        <v>-2.9399999999999999E-2</v>
      </c>
      <c r="M6202" s="546">
        <v>-1.2200000000000001E-2</v>
      </c>
    </row>
    <row r="6203" spans="10:13" x14ac:dyDescent="0.6">
      <c r="J6203" s="311">
        <v>0</v>
      </c>
      <c r="K6203" s="546">
        <v>-4.0899999999999999E-2</v>
      </c>
      <c r="L6203" s="546">
        <v>-2.9399999999999999E-2</v>
      </c>
      <c r="M6203" s="546">
        <v>-1.2200000000000001E-2</v>
      </c>
    </row>
    <row r="6204" spans="10:13" x14ac:dyDescent="0.6">
      <c r="J6204" s="311">
        <v>0</v>
      </c>
      <c r="K6204" s="546">
        <v>-4.0899999999999999E-2</v>
      </c>
      <c r="L6204" s="546">
        <v>-2.9399999999999999E-2</v>
      </c>
      <c r="M6204" s="546">
        <v>-1.2200000000000001E-2</v>
      </c>
    </row>
    <row r="6205" spans="10:13" x14ac:dyDescent="0.6">
      <c r="J6205" s="311">
        <v>0</v>
      </c>
      <c r="K6205" s="546">
        <v>-4.0899999999999999E-2</v>
      </c>
      <c r="L6205" s="546">
        <v>-2.9399999999999999E-2</v>
      </c>
      <c r="M6205" s="546">
        <v>-1.2200000000000001E-2</v>
      </c>
    </row>
    <row r="6206" spans="10:13" x14ac:dyDescent="0.6">
      <c r="J6206" s="311">
        <v>0</v>
      </c>
      <c r="K6206" s="546">
        <v>-4.0899999999999999E-2</v>
      </c>
      <c r="L6206" s="546">
        <v>-2.9399999999999999E-2</v>
      </c>
      <c r="M6206" s="546">
        <v>-1.2200000000000001E-2</v>
      </c>
    </row>
    <row r="6207" spans="10:13" x14ac:dyDescent="0.6">
      <c r="J6207" s="311">
        <v>0</v>
      </c>
      <c r="K6207" s="546">
        <v>-4.0899999999999999E-2</v>
      </c>
      <c r="L6207" s="546">
        <v>-2.9399999999999999E-2</v>
      </c>
      <c r="M6207" s="546">
        <v>-1.2200000000000001E-2</v>
      </c>
    </row>
    <row r="6208" spans="10:13" x14ac:dyDescent="0.6">
      <c r="J6208" s="311">
        <v>0</v>
      </c>
      <c r="K6208" s="546">
        <v>-4.0899999999999999E-2</v>
      </c>
      <c r="L6208" s="546">
        <v>-2.9399999999999999E-2</v>
      </c>
      <c r="M6208" s="546">
        <v>-1.2200000000000001E-2</v>
      </c>
    </row>
    <row r="6209" spans="10:13" x14ac:dyDescent="0.6">
      <c r="J6209" s="311">
        <v>0</v>
      </c>
      <c r="K6209" s="546">
        <v>-4.0899999999999999E-2</v>
      </c>
      <c r="L6209" s="546">
        <v>-2.9399999999999999E-2</v>
      </c>
      <c r="M6209" s="546">
        <v>-1.2200000000000001E-2</v>
      </c>
    </row>
    <row r="6210" spans="10:13" x14ac:dyDescent="0.6">
      <c r="J6210" s="311">
        <v>0</v>
      </c>
      <c r="K6210" s="546">
        <v>-4.0899999999999999E-2</v>
      </c>
      <c r="L6210" s="546">
        <v>-2.9399999999999999E-2</v>
      </c>
      <c r="M6210" s="546">
        <v>-1.2200000000000001E-2</v>
      </c>
    </row>
    <row r="6211" spans="10:13" x14ac:dyDescent="0.6">
      <c r="J6211" s="311">
        <v>0</v>
      </c>
      <c r="K6211" s="546">
        <v>-4.0899999999999999E-2</v>
      </c>
      <c r="L6211" s="546">
        <v>-2.9399999999999999E-2</v>
      </c>
      <c r="M6211" s="546">
        <v>-1.2200000000000001E-2</v>
      </c>
    </row>
    <row r="6212" spans="10:13" x14ac:dyDescent="0.6">
      <c r="J6212" s="311">
        <v>0</v>
      </c>
      <c r="K6212" s="546">
        <v>-4.0899999999999999E-2</v>
      </c>
      <c r="L6212" s="546">
        <v>-2.9399999999999999E-2</v>
      </c>
      <c r="M6212" s="546">
        <v>-1.2200000000000001E-2</v>
      </c>
    </row>
    <row r="6213" spans="10:13" x14ac:dyDescent="0.6">
      <c r="J6213" s="311">
        <v>0</v>
      </c>
      <c r="K6213" s="546">
        <v>-4.0899999999999999E-2</v>
      </c>
      <c r="L6213" s="546">
        <v>-2.9399999999999999E-2</v>
      </c>
      <c r="M6213" s="546">
        <v>-1.2200000000000001E-2</v>
      </c>
    </row>
    <row r="6214" spans="10:13" x14ac:dyDescent="0.6">
      <c r="J6214" s="311">
        <v>0</v>
      </c>
      <c r="K6214" s="546">
        <v>-4.0899999999999999E-2</v>
      </c>
      <c r="L6214" s="546">
        <v>-2.9399999999999999E-2</v>
      </c>
      <c r="M6214" s="546">
        <v>-1.2200000000000001E-2</v>
      </c>
    </row>
    <row r="6215" spans="10:13" x14ac:dyDescent="0.6">
      <c r="J6215" s="311">
        <v>0</v>
      </c>
      <c r="K6215" s="546">
        <v>-4.0899999999999999E-2</v>
      </c>
      <c r="L6215" s="546">
        <v>-2.9399999999999999E-2</v>
      </c>
      <c r="M6215" s="546">
        <v>-1.2200000000000001E-2</v>
      </c>
    </row>
    <row r="6216" spans="10:13" x14ac:dyDescent="0.6">
      <c r="J6216" s="311">
        <v>0</v>
      </c>
      <c r="K6216" s="546">
        <v>-4.0899999999999999E-2</v>
      </c>
      <c r="L6216" s="546">
        <v>-2.9399999999999999E-2</v>
      </c>
      <c r="M6216" s="546">
        <v>-1.2200000000000001E-2</v>
      </c>
    </row>
    <row r="6217" spans="10:13" x14ac:dyDescent="0.6">
      <c r="J6217" s="311">
        <v>0</v>
      </c>
      <c r="K6217" s="546">
        <v>-4.0899999999999999E-2</v>
      </c>
      <c r="L6217" s="546">
        <v>-2.9399999999999999E-2</v>
      </c>
      <c r="M6217" s="546">
        <v>-1.2200000000000001E-2</v>
      </c>
    </row>
    <row r="6218" spans="10:13" x14ac:dyDescent="0.6">
      <c r="J6218" s="311">
        <v>0</v>
      </c>
      <c r="K6218" s="546">
        <v>-4.0899999999999999E-2</v>
      </c>
      <c r="L6218" s="546">
        <v>-2.9399999999999999E-2</v>
      </c>
      <c r="M6218" s="546">
        <v>-1.2200000000000001E-2</v>
      </c>
    </row>
    <row r="6219" spans="10:13" x14ac:dyDescent="0.6">
      <c r="J6219" s="311">
        <v>0</v>
      </c>
      <c r="K6219" s="546">
        <v>-4.0899999999999999E-2</v>
      </c>
      <c r="L6219" s="546">
        <v>-2.9399999999999999E-2</v>
      </c>
      <c r="M6219" s="546">
        <v>-1.2200000000000001E-2</v>
      </c>
    </row>
    <row r="6220" spans="10:13" x14ac:dyDescent="0.6">
      <c r="J6220" s="311">
        <v>0</v>
      </c>
      <c r="K6220" s="546">
        <v>-4.0899999999999999E-2</v>
      </c>
      <c r="L6220" s="546">
        <v>-2.9399999999999999E-2</v>
      </c>
      <c r="M6220" s="546">
        <v>-1.2200000000000001E-2</v>
      </c>
    </row>
    <row r="6221" spans="10:13" x14ac:dyDescent="0.6">
      <c r="J6221" s="311">
        <v>0</v>
      </c>
      <c r="K6221" s="546">
        <v>-4.0899999999999999E-2</v>
      </c>
      <c r="L6221" s="546">
        <v>-2.9399999999999999E-2</v>
      </c>
      <c r="M6221" s="546">
        <v>-1.2200000000000001E-2</v>
      </c>
    </row>
    <row r="6222" spans="10:13" x14ac:dyDescent="0.6">
      <c r="J6222" s="311">
        <v>0</v>
      </c>
      <c r="K6222" s="546">
        <v>-4.0899999999999999E-2</v>
      </c>
      <c r="L6222" s="546">
        <v>-2.9399999999999999E-2</v>
      </c>
      <c r="M6222" s="546">
        <v>-1.2200000000000001E-2</v>
      </c>
    </row>
    <row r="6223" spans="10:13" x14ac:dyDescent="0.6">
      <c r="J6223" s="311">
        <v>0</v>
      </c>
      <c r="K6223" s="546">
        <v>-4.0899999999999999E-2</v>
      </c>
      <c r="L6223" s="546">
        <v>-2.9399999999999999E-2</v>
      </c>
      <c r="M6223" s="546">
        <v>-1.2200000000000001E-2</v>
      </c>
    </row>
    <row r="6224" spans="10:13" x14ac:dyDescent="0.6">
      <c r="J6224" s="311">
        <v>0</v>
      </c>
      <c r="K6224" s="546">
        <v>-4.0899999999999999E-2</v>
      </c>
      <c r="L6224" s="546">
        <v>-2.9399999999999999E-2</v>
      </c>
      <c r="M6224" s="546">
        <v>-1.2200000000000001E-2</v>
      </c>
    </row>
    <row r="6225" spans="10:13" x14ac:dyDescent="0.6">
      <c r="J6225" s="311">
        <v>0</v>
      </c>
      <c r="K6225" s="546">
        <v>-4.0899999999999999E-2</v>
      </c>
      <c r="L6225" s="546">
        <v>-2.9399999999999999E-2</v>
      </c>
      <c r="M6225" s="546">
        <v>-1.2200000000000001E-2</v>
      </c>
    </row>
    <row r="6226" spans="10:13" x14ac:dyDescent="0.6">
      <c r="J6226" s="311">
        <v>0</v>
      </c>
      <c r="K6226" s="546">
        <v>-4.0899999999999999E-2</v>
      </c>
      <c r="L6226" s="546">
        <v>-2.9399999999999999E-2</v>
      </c>
      <c r="M6226" s="546">
        <v>-1.2200000000000001E-2</v>
      </c>
    </row>
    <row r="6227" spans="10:13" x14ac:dyDescent="0.6">
      <c r="J6227" s="311">
        <v>0</v>
      </c>
      <c r="K6227" s="546">
        <v>-4.0899999999999999E-2</v>
      </c>
      <c r="L6227" s="546">
        <v>-2.9399999999999999E-2</v>
      </c>
      <c r="M6227" s="546">
        <v>-1.2200000000000001E-2</v>
      </c>
    </row>
    <row r="6228" spans="10:13" x14ac:dyDescent="0.6">
      <c r="J6228" s="311">
        <v>0</v>
      </c>
      <c r="K6228" s="546">
        <v>-4.0899999999999999E-2</v>
      </c>
      <c r="L6228" s="546">
        <v>-2.9399999999999999E-2</v>
      </c>
      <c r="M6228" s="546">
        <v>-1.2200000000000001E-2</v>
      </c>
    </row>
    <row r="6229" spans="10:13" x14ac:dyDescent="0.6">
      <c r="J6229" s="311">
        <v>0</v>
      </c>
      <c r="K6229" s="546">
        <v>-4.0899999999999999E-2</v>
      </c>
      <c r="L6229" s="546">
        <v>-2.9399999999999999E-2</v>
      </c>
      <c r="M6229" s="546">
        <v>-1.2200000000000001E-2</v>
      </c>
    </row>
    <row r="6230" spans="10:13" x14ac:dyDescent="0.6">
      <c r="J6230" s="311">
        <v>0</v>
      </c>
      <c r="K6230" s="546">
        <v>-4.0899999999999999E-2</v>
      </c>
      <c r="L6230" s="546">
        <v>-2.9399999999999999E-2</v>
      </c>
      <c r="M6230" s="546">
        <v>-1.2200000000000001E-2</v>
      </c>
    </row>
    <row r="6231" spans="10:13" x14ac:dyDescent="0.6">
      <c r="J6231" s="311">
        <v>0</v>
      </c>
      <c r="K6231" s="546">
        <v>-4.0899999999999999E-2</v>
      </c>
      <c r="L6231" s="546">
        <v>-2.9399999999999999E-2</v>
      </c>
      <c r="M6231" s="546">
        <v>-1.2200000000000001E-2</v>
      </c>
    </row>
    <row r="6232" spans="10:13" x14ac:dyDescent="0.6">
      <c r="J6232" s="311">
        <v>0</v>
      </c>
      <c r="K6232" s="546">
        <v>-4.0899999999999999E-2</v>
      </c>
      <c r="L6232" s="546">
        <v>-2.9399999999999999E-2</v>
      </c>
      <c r="M6232" s="546">
        <v>-1.2200000000000001E-2</v>
      </c>
    </row>
    <row r="6233" spans="10:13" x14ac:dyDescent="0.6">
      <c r="J6233" s="311">
        <v>0</v>
      </c>
      <c r="K6233" s="546">
        <v>-4.0899999999999999E-2</v>
      </c>
      <c r="L6233" s="546">
        <v>-2.9399999999999999E-2</v>
      </c>
      <c r="M6233" s="546">
        <v>-1.2200000000000001E-2</v>
      </c>
    </row>
    <row r="6234" spans="10:13" x14ac:dyDescent="0.6">
      <c r="J6234" s="311">
        <v>0</v>
      </c>
      <c r="K6234" s="546">
        <v>-4.0899999999999999E-2</v>
      </c>
      <c r="L6234" s="546">
        <v>-2.9399999999999999E-2</v>
      </c>
      <c r="M6234" s="546">
        <v>-1.2200000000000001E-2</v>
      </c>
    </row>
    <row r="6235" spans="10:13" x14ac:dyDescent="0.6">
      <c r="J6235" s="311">
        <v>0</v>
      </c>
      <c r="K6235" s="546">
        <v>-4.0899999999999999E-2</v>
      </c>
      <c r="L6235" s="546">
        <v>-2.9399999999999999E-2</v>
      </c>
      <c r="M6235" s="546">
        <v>-1.2200000000000001E-2</v>
      </c>
    </row>
    <row r="6236" spans="10:13" x14ac:dyDescent="0.6">
      <c r="J6236" s="311">
        <v>0</v>
      </c>
      <c r="K6236" s="546">
        <v>-4.0899999999999999E-2</v>
      </c>
      <c r="L6236" s="546">
        <v>-2.9399999999999999E-2</v>
      </c>
      <c r="M6236" s="546">
        <v>-1.2200000000000001E-2</v>
      </c>
    </row>
    <row r="6237" spans="10:13" x14ac:dyDescent="0.6">
      <c r="J6237" s="311">
        <v>0</v>
      </c>
      <c r="K6237" s="546">
        <v>-4.0899999999999999E-2</v>
      </c>
      <c r="L6237" s="546">
        <v>-2.9399999999999999E-2</v>
      </c>
      <c r="M6237" s="546">
        <v>-1.2200000000000001E-2</v>
      </c>
    </row>
    <row r="6238" spans="10:13" x14ac:dyDescent="0.6">
      <c r="J6238" s="311">
        <v>0</v>
      </c>
      <c r="K6238" s="546">
        <v>-4.0899999999999999E-2</v>
      </c>
      <c r="L6238" s="546">
        <v>-2.9399999999999999E-2</v>
      </c>
      <c r="M6238" s="546">
        <v>-1.2200000000000001E-2</v>
      </c>
    </row>
    <row r="6239" spans="10:13" x14ac:dyDescent="0.6">
      <c r="J6239" s="311">
        <v>0</v>
      </c>
      <c r="K6239" s="546">
        <v>-4.0899999999999999E-2</v>
      </c>
      <c r="L6239" s="546">
        <v>-2.9399999999999999E-2</v>
      </c>
      <c r="M6239" s="546">
        <v>-1.2200000000000001E-2</v>
      </c>
    </row>
    <row r="6240" spans="10:13" x14ac:dyDescent="0.6">
      <c r="J6240" s="311">
        <v>0</v>
      </c>
      <c r="K6240" s="546">
        <v>-4.0899999999999999E-2</v>
      </c>
      <c r="L6240" s="546">
        <v>-2.9399999999999999E-2</v>
      </c>
      <c r="M6240" s="546">
        <v>-1.2200000000000001E-2</v>
      </c>
    </row>
    <row r="6241" spans="10:13" x14ac:dyDescent="0.6">
      <c r="J6241" s="311">
        <v>0</v>
      </c>
      <c r="K6241" s="546">
        <v>-4.0899999999999999E-2</v>
      </c>
      <c r="L6241" s="546">
        <v>-2.9399999999999999E-2</v>
      </c>
      <c r="M6241" s="546">
        <v>-1.2200000000000001E-2</v>
      </c>
    </row>
    <row r="6242" spans="10:13" x14ac:dyDescent="0.6">
      <c r="J6242" s="311">
        <v>0</v>
      </c>
      <c r="K6242" s="546">
        <v>-4.0899999999999999E-2</v>
      </c>
      <c r="L6242" s="546">
        <v>-2.9399999999999999E-2</v>
      </c>
      <c r="M6242" s="546">
        <v>-1.2200000000000001E-2</v>
      </c>
    </row>
    <row r="6243" spans="10:13" x14ac:dyDescent="0.6">
      <c r="J6243" s="311">
        <v>0</v>
      </c>
      <c r="K6243" s="546">
        <v>-4.0899999999999999E-2</v>
      </c>
      <c r="L6243" s="546">
        <v>-2.9399999999999999E-2</v>
      </c>
      <c r="M6243" s="546">
        <v>-1.2200000000000001E-2</v>
      </c>
    </row>
    <row r="6244" spans="10:13" x14ac:dyDescent="0.6">
      <c r="J6244" s="311">
        <v>0</v>
      </c>
      <c r="K6244" s="546">
        <v>-4.0899999999999999E-2</v>
      </c>
      <c r="L6244" s="546">
        <v>-2.9399999999999999E-2</v>
      </c>
      <c r="M6244" s="546">
        <v>-1.2200000000000001E-2</v>
      </c>
    </row>
    <row r="6245" spans="10:13" x14ac:dyDescent="0.6">
      <c r="J6245" s="311">
        <v>0</v>
      </c>
      <c r="K6245" s="546">
        <v>-4.0899999999999999E-2</v>
      </c>
      <c r="L6245" s="546">
        <v>-2.9399999999999999E-2</v>
      </c>
      <c r="M6245" s="546">
        <v>-1.2200000000000001E-2</v>
      </c>
    </row>
    <row r="6246" spans="10:13" x14ac:dyDescent="0.6">
      <c r="J6246" s="311">
        <v>0</v>
      </c>
      <c r="K6246" s="546">
        <v>-4.0899999999999999E-2</v>
      </c>
      <c r="L6246" s="546">
        <v>-2.9399999999999999E-2</v>
      </c>
      <c r="M6246" s="546">
        <v>-1.2200000000000001E-2</v>
      </c>
    </row>
    <row r="6247" spans="10:13" x14ac:dyDescent="0.6">
      <c r="J6247" s="311">
        <v>0</v>
      </c>
      <c r="K6247" s="546">
        <v>-4.0899999999999999E-2</v>
      </c>
      <c r="L6247" s="546">
        <v>-2.9399999999999999E-2</v>
      </c>
      <c r="M6247" s="546">
        <v>-1.2200000000000001E-2</v>
      </c>
    </row>
    <row r="6248" spans="10:13" x14ac:dyDescent="0.6">
      <c r="J6248" s="311">
        <v>0</v>
      </c>
      <c r="K6248" s="546">
        <v>-4.0899999999999999E-2</v>
      </c>
      <c r="L6248" s="546">
        <v>-2.9399999999999999E-2</v>
      </c>
      <c r="M6248" s="546">
        <v>-1.2200000000000001E-2</v>
      </c>
    </row>
    <row r="6249" spans="10:13" x14ac:dyDescent="0.6">
      <c r="J6249" s="311">
        <v>0</v>
      </c>
      <c r="K6249" s="546">
        <v>-4.0899999999999999E-2</v>
      </c>
      <c r="L6249" s="546">
        <v>-2.9399999999999999E-2</v>
      </c>
      <c r="M6249" s="546">
        <v>-1.2200000000000001E-2</v>
      </c>
    </row>
    <row r="6250" spans="10:13" x14ac:dyDescent="0.6">
      <c r="J6250" s="311">
        <v>0</v>
      </c>
      <c r="K6250" s="546">
        <v>-4.0899999999999999E-2</v>
      </c>
      <c r="L6250" s="546">
        <v>-2.9399999999999999E-2</v>
      </c>
      <c r="M6250" s="546">
        <v>-1.2200000000000001E-2</v>
      </c>
    </row>
    <row r="6251" spans="10:13" x14ac:dyDescent="0.6">
      <c r="J6251" s="311">
        <v>0</v>
      </c>
      <c r="K6251" s="546">
        <v>-4.0899999999999999E-2</v>
      </c>
      <c r="L6251" s="546">
        <v>-2.9399999999999999E-2</v>
      </c>
      <c r="M6251" s="546">
        <v>-1.2200000000000001E-2</v>
      </c>
    </row>
    <row r="6252" spans="10:13" x14ac:dyDescent="0.6">
      <c r="J6252" s="311">
        <v>0</v>
      </c>
      <c r="K6252" s="546">
        <v>-4.0899999999999999E-2</v>
      </c>
      <c r="L6252" s="546">
        <v>-2.9399999999999999E-2</v>
      </c>
      <c r="M6252" s="546">
        <v>-1.2200000000000001E-2</v>
      </c>
    </row>
    <row r="6253" spans="10:13" x14ac:dyDescent="0.6">
      <c r="J6253" s="311">
        <v>0</v>
      </c>
      <c r="K6253" s="546">
        <v>-4.0899999999999999E-2</v>
      </c>
      <c r="L6253" s="546">
        <v>-2.9399999999999999E-2</v>
      </c>
      <c r="M6253" s="546">
        <v>-1.2200000000000001E-2</v>
      </c>
    </row>
    <row r="6254" spans="10:13" x14ac:dyDescent="0.6">
      <c r="J6254" s="311">
        <v>0</v>
      </c>
      <c r="K6254" s="546">
        <v>-4.0899999999999999E-2</v>
      </c>
      <c r="L6254" s="546">
        <v>-2.9399999999999999E-2</v>
      </c>
      <c r="M6254" s="546">
        <v>-1.2200000000000001E-2</v>
      </c>
    </row>
    <row r="6255" spans="10:13" x14ac:dyDescent="0.6">
      <c r="J6255" s="311">
        <v>0</v>
      </c>
      <c r="K6255" s="546">
        <v>-4.0899999999999999E-2</v>
      </c>
      <c r="L6255" s="546">
        <v>-2.9399999999999999E-2</v>
      </c>
      <c r="M6255" s="546">
        <v>-1.2200000000000001E-2</v>
      </c>
    </row>
    <row r="6256" spans="10:13" x14ac:dyDescent="0.6">
      <c r="J6256" s="311">
        <v>0</v>
      </c>
      <c r="K6256" s="546">
        <v>-4.0899999999999999E-2</v>
      </c>
      <c r="L6256" s="546">
        <v>-2.9399999999999999E-2</v>
      </c>
      <c r="M6256" s="546">
        <v>-1.2200000000000001E-2</v>
      </c>
    </row>
    <row r="6257" spans="10:13" x14ac:dyDescent="0.6">
      <c r="J6257" s="311">
        <v>0</v>
      </c>
      <c r="K6257" s="546">
        <v>-4.0899999999999999E-2</v>
      </c>
      <c r="L6257" s="546">
        <v>-2.9399999999999999E-2</v>
      </c>
      <c r="M6257" s="546">
        <v>-1.2200000000000001E-2</v>
      </c>
    </row>
    <row r="6258" spans="10:13" x14ac:dyDescent="0.6">
      <c r="J6258" s="311">
        <v>0</v>
      </c>
      <c r="K6258" s="546">
        <v>-4.0899999999999999E-2</v>
      </c>
      <c r="L6258" s="546">
        <v>-2.9399999999999999E-2</v>
      </c>
      <c r="M6258" s="546">
        <v>-1.2200000000000001E-2</v>
      </c>
    </row>
    <row r="6259" spans="10:13" x14ac:dyDescent="0.6">
      <c r="J6259" s="311">
        <v>0</v>
      </c>
      <c r="K6259" s="546">
        <v>-4.0899999999999999E-2</v>
      </c>
      <c r="L6259" s="546">
        <v>-2.9399999999999999E-2</v>
      </c>
      <c r="M6259" s="546">
        <v>-1.2200000000000001E-2</v>
      </c>
    </row>
    <row r="6260" spans="10:13" x14ac:dyDescent="0.6">
      <c r="J6260" s="311">
        <v>0</v>
      </c>
      <c r="K6260" s="546">
        <v>-4.0899999999999999E-2</v>
      </c>
      <c r="L6260" s="546">
        <v>-2.9399999999999999E-2</v>
      </c>
      <c r="M6260" s="546">
        <v>-1.2200000000000001E-2</v>
      </c>
    </row>
    <row r="6261" spans="10:13" x14ac:dyDescent="0.6">
      <c r="J6261" s="311">
        <v>0</v>
      </c>
      <c r="K6261" s="546">
        <v>-4.0899999999999999E-2</v>
      </c>
      <c r="L6261" s="546">
        <v>-2.9399999999999999E-2</v>
      </c>
      <c r="M6261" s="546">
        <v>-1.2200000000000001E-2</v>
      </c>
    </row>
    <row r="6262" spans="10:13" x14ac:dyDescent="0.6">
      <c r="J6262" s="311">
        <v>0</v>
      </c>
      <c r="K6262" s="546">
        <v>-4.0899999999999999E-2</v>
      </c>
      <c r="L6262" s="546">
        <v>-2.9399999999999999E-2</v>
      </c>
      <c r="M6262" s="546">
        <v>-1.2200000000000001E-2</v>
      </c>
    </row>
    <row r="6263" spans="10:13" x14ac:dyDescent="0.6">
      <c r="J6263" s="311">
        <v>0</v>
      </c>
      <c r="K6263" s="546">
        <v>-4.0899999999999999E-2</v>
      </c>
      <c r="L6263" s="546">
        <v>-2.9399999999999999E-2</v>
      </c>
      <c r="M6263" s="546">
        <v>-1.2200000000000001E-2</v>
      </c>
    </row>
    <row r="6264" spans="10:13" x14ac:dyDescent="0.6">
      <c r="J6264" s="311">
        <v>0</v>
      </c>
      <c r="K6264" s="546">
        <v>-4.0899999999999999E-2</v>
      </c>
      <c r="L6264" s="546">
        <v>-2.9399999999999999E-2</v>
      </c>
      <c r="M6264" s="546">
        <v>-1.2200000000000001E-2</v>
      </c>
    </row>
    <row r="6265" spans="10:13" x14ac:dyDescent="0.6">
      <c r="J6265" s="311">
        <v>0</v>
      </c>
      <c r="K6265" s="546">
        <v>-4.0899999999999999E-2</v>
      </c>
      <c r="L6265" s="546">
        <v>-2.9399999999999999E-2</v>
      </c>
      <c r="M6265" s="546">
        <v>-1.2200000000000001E-2</v>
      </c>
    </row>
    <row r="6266" spans="10:13" x14ac:dyDescent="0.6">
      <c r="J6266" s="311">
        <v>0</v>
      </c>
      <c r="K6266" s="546">
        <v>-4.0899999999999999E-2</v>
      </c>
      <c r="L6266" s="546">
        <v>-2.9399999999999999E-2</v>
      </c>
      <c r="M6266" s="546">
        <v>-1.2200000000000001E-2</v>
      </c>
    </row>
    <row r="6267" spans="10:13" x14ac:dyDescent="0.6">
      <c r="J6267" s="311">
        <v>0</v>
      </c>
      <c r="K6267" s="546">
        <v>-4.0899999999999999E-2</v>
      </c>
      <c r="L6267" s="546">
        <v>-2.9399999999999999E-2</v>
      </c>
      <c r="M6267" s="546">
        <v>-1.2200000000000001E-2</v>
      </c>
    </row>
    <row r="6268" spans="10:13" x14ac:dyDescent="0.6">
      <c r="J6268" s="311">
        <v>0</v>
      </c>
      <c r="K6268" s="546">
        <v>-4.0899999999999999E-2</v>
      </c>
      <c r="L6268" s="546">
        <v>-2.9399999999999999E-2</v>
      </c>
      <c r="M6268" s="546">
        <v>-1.2200000000000001E-2</v>
      </c>
    </row>
    <row r="6269" spans="10:13" x14ac:dyDescent="0.6">
      <c r="J6269" s="311">
        <v>0</v>
      </c>
      <c r="K6269" s="546">
        <v>-4.0899999999999999E-2</v>
      </c>
      <c r="L6269" s="546">
        <v>-2.9399999999999999E-2</v>
      </c>
      <c r="M6269" s="546">
        <v>-1.2200000000000001E-2</v>
      </c>
    </row>
    <row r="6270" spans="10:13" x14ac:dyDescent="0.6">
      <c r="J6270" s="311">
        <v>0</v>
      </c>
      <c r="K6270" s="546">
        <v>-4.0899999999999999E-2</v>
      </c>
      <c r="L6270" s="546">
        <v>-2.9399999999999999E-2</v>
      </c>
      <c r="M6270" s="546">
        <v>-1.2200000000000001E-2</v>
      </c>
    </row>
    <row r="6271" spans="10:13" x14ac:dyDescent="0.6">
      <c r="J6271" s="311">
        <v>0</v>
      </c>
      <c r="K6271" s="546">
        <v>-4.0899999999999999E-2</v>
      </c>
      <c r="L6271" s="546">
        <v>-2.9399999999999999E-2</v>
      </c>
      <c r="M6271" s="546">
        <v>-1.2200000000000001E-2</v>
      </c>
    </row>
    <row r="6272" spans="10:13" x14ac:dyDescent="0.6">
      <c r="J6272" s="311">
        <v>0</v>
      </c>
      <c r="K6272" s="546">
        <v>-4.0899999999999999E-2</v>
      </c>
      <c r="L6272" s="546">
        <v>-2.9399999999999999E-2</v>
      </c>
      <c r="M6272" s="546">
        <v>-1.2200000000000001E-2</v>
      </c>
    </row>
    <row r="6273" spans="10:13" x14ac:dyDescent="0.6">
      <c r="J6273" s="311">
        <v>0</v>
      </c>
      <c r="K6273" s="546">
        <v>-4.0899999999999999E-2</v>
      </c>
      <c r="L6273" s="546">
        <v>-2.9399999999999999E-2</v>
      </c>
      <c r="M6273" s="546">
        <v>-1.2200000000000001E-2</v>
      </c>
    </row>
    <row r="6274" spans="10:13" x14ac:dyDescent="0.6">
      <c r="J6274" s="311">
        <v>0</v>
      </c>
      <c r="K6274" s="546">
        <v>-4.0899999999999999E-2</v>
      </c>
      <c r="L6274" s="546">
        <v>-2.9399999999999999E-2</v>
      </c>
      <c r="M6274" s="546">
        <v>-1.2200000000000001E-2</v>
      </c>
    </row>
    <row r="6275" spans="10:13" x14ac:dyDescent="0.6">
      <c r="J6275" s="311">
        <v>0</v>
      </c>
      <c r="K6275" s="546">
        <v>-4.0899999999999999E-2</v>
      </c>
      <c r="L6275" s="546">
        <v>-2.9399999999999999E-2</v>
      </c>
      <c r="M6275" s="546">
        <v>-1.2200000000000001E-2</v>
      </c>
    </row>
    <row r="6276" spans="10:13" x14ac:dyDescent="0.6">
      <c r="J6276" s="311">
        <v>0</v>
      </c>
      <c r="K6276" s="546">
        <v>-4.0899999999999999E-2</v>
      </c>
      <c r="L6276" s="546">
        <v>-2.9399999999999999E-2</v>
      </c>
      <c r="M6276" s="546">
        <v>-1.2200000000000001E-2</v>
      </c>
    </row>
    <row r="6277" spans="10:13" x14ac:dyDescent="0.6">
      <c r="J6277" s="311">
        <v>0</v>
      </c>
      <c r="K6277" s="546">
        <v>-4.0899999999999999E-2</v>
      </c>
      <c r="L6277" s="546">
        <v>-2.9399999999999999E-2</v>
      </c>
      <c r="M6277" s="546">
        <v>-1.2200000000000001E-2</v>
      </c>
    </row>
    <row r="6278" spans="10:13" x14ac:dyDescent="0.6">
      <c r="J6278" s="311">
        <v>0</v>
      </c>
      <c r="K6278" s="546">
        <v>-4.0899999999999999E-2</v>
      </c>
      <c r="L6278" s="546">
        <v>-2.9399999999999999E-2</v>
      </c>
      <c r="M6278" s="546">
        <v>-1.2200000000000001E-2</v>
      </c>
    </row>
    <row r="6279" spans="10:13" x14ac:dyDescent="0.6">
      <c r="J6279" s="311">
        <v>0</v>
      </c>
      <c r="K6279" s="546">
        <v>-4.0899999999999999E-2</v>
      </c>
      <c r="L6279" s="546">
        <v>-2.9399999999999999E-2</v>
      </c>
      <c r="M6279" s="546">
        <v>-1.2200000000000001E-2</v>
      </c>
    </row>
    <row r="6280" spans="10:13" x14ac:dyDescent="0.6">
      <c r="J6280" s="311">
        <v>0</v>
      </c>
      <c r="K6280" s="546">
        <v>-4.0899999999999999E-2</v>
      </c>
      <c r="L6280" s="546">
        <v>-2.9399999999999999E-2</v>
      </c>
      <c r="M6280" s="546">
        <v>-1.2200000000000001E-2</v>
      </c>
    </row>
    <row r="6281" spans="10:13" x14ac:dyDescent="0.6">
      <c r="J6281" s="311">
        <v>0</v>
      </c>
      <c r="K6281" s="546">
        <v>-4.0899999999999999E-2</v>
      </c>
      <c r="L6281" s="546">
        <v>-2.9399999999999999E-2</v>
      </c>
      <c r="M6281" s="546">
        <v>-1.2200000000000001E-2</v>
      </c>
    </row>
    <row r="6282" spans="10:13" x14ac:dyDescent="0.6">
      <c r="J6282" s="311">
        <v>0</v>
      </c>
      <c r="K6282" s="546">
        <v>-4.0899999999999999E-2</v>
      </c>
      <c r="L6282" s="546">
        <v>-2.9399999999999999E-2</v>
      </c>
      <c r="M6282" s="546">
        <v>-1.2200000000000001E-2</v>
      </c>
    </row>
    <row r="6283" spans="10:13" x14ac:dyDescent="0.6">
      <c r="J6283" s="311">
        <v>0</v>
      </c>
      <c r="K6283" s="546">
        <v>-4.0899999999999999E-2</v>
      </c>
      <c r="L6283" s="546">
        <v>-2.9399999999999999E-2</v>
      </c>
      <c r="M6283" s="546">
        <v>-1.2200000000000001E-2</v>
      </c>
    </row>
    <row r="6284" spans="10:13" x14ac:dyDescent="0.6">
      <c r="J6284" s="311">
        <v>0</v>
      </c>
      <c r="K6284" s="546">
        <v>-4.0899999999999999E-2</v>
      </c>
      <c r="L6284" s="546">
        <v>-2.9399999999999999E-2</v>
      </c>
      <c r="M6284" s="546">
        <v>-1.2200000000000001E-2</v>
      </c>
    </row>
    <row r="6285" spans="10:13" x14ac:dyDescent="0.6">
      <c r="J6285" s="311">
        <v>0</v>
      </c>
      <c r="K6285" s="546">
        <v>-4.0899999999999999E-2</v>
      </c>
      <c r="L6285" s="546">
        <v>-2.9399999999999999E-2</v>
      </c>
      <c r="M6285" s="546">
        <v>-1.2200000000000001E-2</v>
      </c>
    </row>
    <row r="6286" spans="10:13" x14ac:dyDescent="0.6">
      <c r="J6286" s="311">
        <v>0</v>
      </c>
      <c r="K6286" s="546">
        <v>-4.0899999999999999E-2</v>
      </c>
      <c r="L6286" s="546">
        <v>-2.9399999999999999E-2</v>
      </c>
      <c r="M6286" s="546">
        <v>-1.2200000000000001E-2</v>
      </c>
    </row>
    <row r="6287" spans="10:13" x14ac:dyDescent="0.6">
      <c r="J6287" s="311">
        <v>0</v>
      </c>
      <c r="K6287" s="546">
        <v>-4.0899999999999999E-2</v>
      </c>
      <c r="L6287" s="546">
        <v>-2.9399999999999999E-2</v>
      </c>
      <c r="M6287" s="546">
        <v>-1.2200000000000001E-2</v>
      </c>
    </row>
    <row r="6288" spans="10:13" x14ac:dyDescent="0.6">
      <c r="J6288" s="311">
        <v>0</v>
      </c>
      <c r="K6288" s="546">
        <v>-4.0899999999999999E-2</v>
      </c>
      <c r="L6288" s="546">
        <v>-2.9399999999999999E-2</v>
      </c>
      <c r="M6288" s="546">
        <v>-1.2200000000000001E-2</v>
      </c>
    </row>
    <row r="6289" spans="10:13" x14ac:dyDescent="0.6">
      <c r="J6289" s="311">
        <v>0</v>
      </c>
      <c r="K6289" s="546">
        <v>-4.0899999999999999E-2</v>
      </c>
      <c r="L6289" s="546">
        <v>-2.9399999999999999E-2</v>
      </c>
      <c r="M6289" s="546">
        <v>-1.2200000000000001E-2</v>
      </c>
    </row>
    <row r="6290" spans="10:13" x14ac:dyDescent="0.6">
      <c r="J6290" s="311">
        <v>0</v>
      </c>
      <c r="K6290" s="546">
        <v>-4.0899999999999999E-2</v>
      </c>
      <c r="L6290" s="546">
        <v>-2.9399999999999999E-2</v>
      </c>
      <c r="M6290" s="546">
        <v>-1.2200000000000001E-2</v>
      </c>
    </row>
    <row r="6291" spans="10:13" x14ac:dyDescent="0.6">
      <c r="J6291" s="311">
        <v>0</v>
      </c>
      <c r="K6291" s="546">
        <v>-4.0899999999999999E-2</v>
      </c>
      <c r="L6291" s="546">
        <v>-2.9399999999999999E-2</v>
      </c>
      <c r="M6291" s="546">
        <v>-1.2200000000000001E-2</v>
      </c>
    </row>
    <row r="6292" spans="10:13" x14ac:dyDescent="0.6">
      <c r="J6292" s="311">
        <v>0</v>
      </c>
      <c r="K6292" s="546">
        <v>-4.0899999999999999E-2</v>
      </c>
      <c r="L6292" s="546">
        <v>-2.9399999999999999E-2</v>
      </c>
      <c r="M6292" s="546">
        <v>-1.2200000000000001E-2</v>
      </c>
    </row>
    <row r="6293" spans="10:13" x14ac:dyDescent="0.6">
      <c r="J6293" s="311">
        <v>0</v>
      </c>
      <c r="K6293" s="546">
        <v>-4.0899999999999999E-2</v>
      </c>
      <c r="L6293" s="546">
        <v>-2.9399999999999999E-2</v>
      </c>
      <c r="M6293" s="546">
        <v>-1.2200000000000001E-2</v>
      </c>
    </row>
    <row r="6294" spans="10:13" x14ac:dyDescent="0.6">
      <c r="J6294" s="311">
        <v>0</v>
      </c>
      <c r="K6294" s="546">
        <v>-4.0899999999999999E-2</v>
      </c>
      <c r="L6294" s="546">
        <v>-2.9399999999999999E-2</v>
      </c>
      <c r="M6294" s="546">
        <v>-1.2200000000000001E-2</v>
      </c>
    </row>
    <row r="6295" spans="10:13" x14ac:dyDescent="0.6">
      <c r="J6295" s="311">
        <v>0</v>
      </c>
      <c r="K6295" s="546">
        <v>-4.0899999999999999E-2</v>
      </c>
      <c r="L6295" s="546">
        <v>-2.9399999999999999E-2</v>
      </c>
      <c r="M6295" s="546">
        <v>-1.2200000000000001E-2</v>
      </c>
    </row>
    <row r="6296" spans="10:13" x14ac:dyDescent="0.6">
      <c r="J6296" s="311">
        <v>0</v>
      </c>
      <c r="K6296" s="546">
        <v>-4.0899999999999999E-2</v>
      </c>
      <c r="L6296" s="546">
        <v>-2.9399999999999999E-2</v>
      </c>
      <c r="M6296" s="546">
        <v>-1.2200000000000001E-2</v>
      </c>
    </row>
    <row r="6297" spans="10:13" x14ac:dyDescent="0.6">
      <c r="J6297" s="311">
        <v>0</v>
      </c>
      <c r="K6297" s="546">
        <v>-4.0899999999999999E-2</v>
      </c>
      <c r="L6297" s="546">
        <v>-2.9399999999999999E-2</v>
      </c>
      <c r="M6297" s="546">
        <v>-1.2200000000000001E-2</v>
      </c>
    </row>
    <row r="6298" spans="10:13" x14ac:dyDescent="0.6">
      <c r="J6298" s="311">
        <v>0</v>
      </c>
      <c r="K6298" s="546">
        <v>-4.0899999999999999E-2</v>
      </c>
      <c r="L6298" s="546">
        <v>-2.9399999999999999E-2</v>
      </c>
      <c r="M6298" s="546">
        <v>-1.2200000000000001E-2</v>
      </c>
    </row>
    <row r="6299" spans="10:13" x14ac:dyDescent="0.6">
      <c r="J6299" s="311">
        <v>0</v>
      </c>
      <c r="K6299" s="546">
        <v>-4.0899999999999999E-2</v>
      </c>
      <c r="L6299" s="546">
        <v>-2.9399999999999999E-2</v>
      </c>
      <c r="M6299" s="546">
        <v>-1.2200000000000001E-2</v>
      </c>
    </row>
    <row r="6300" spans="10:13" x14ac:dyDescent="0.6">
      <c r="J6300" s="311">
        <v>0</v>
      </c>
      <c r="K6300" s="546">
        <v>-4.0899999999999999E-2</v>
      </c>
      <c r="L6300" s="546">
        <v>-2.9399999999999999E-2</v>
      </c>
      <c r="M6300" s="546">
        <v>-1.2200000000000001E-2</v>
      </c>
    </row>
    <row r="6301" spans="10:13" x14ac:dyDescent="0.6">
      <c r="J6301" s="311">
        <v>0</v>
      </c>
      <c r="K6301" s="546">
        <v>-4.0899999999999999E-2</v>
      </c>
      <c r="L6301" s="546">
        <v>-2.9399999999999999E-2</v>
      </c>
      <c r="M6301" s="546">
        <v>-1.2200000000000001E-2</v>
      </c>
    </row>
    <row r="6302" spans="10:13" x14ac:dyDescent="0.6">
      <c r="J6302" s="311">
        <v>0</v>
      </c>
      <c r="K6302" s="546">
        <v>-4.0899999999999999E-2</v>
      </c>
      <c r="L6302" s="546">
        <v>-2.9399999999999999E-2</v>
      </c>
      <c r="M6302" s="546">
        <v>-1.2200000000000001E-2</v>
      </c>
    </row>
    <row r="6303" spans="10:13" x14ac:dyDescent="0.6">
      <c r="J6303" s="311">
        <v>0</v>
      </c>
      <c r="K6303" s="546">
        <v>-4.0899999999999999E-2</v>
      </c>
      <c r="L6303" s="546">
        <v>-2.9399999999999999E-2</v>
      </c>
      <c r="M6303" s="546">
        <v>-1.2200000000000001E-2</v>
      </c>
    </row>
    <row r="6304" spans="10:13" x14ac:dyDescent="0.6">
      <c r="J6304" s="311">
        <v>0</v>
      </c>
      <c r="K6304" s="546">
        <v>-4.0899999999999999E-2</v>
      </c>
      <c r="L6304" s="546">
        <v>-2.9399999999999999E-2</v>
      </c>
      <c r="M6304" s="546">
        <v>-1.2200000000000001E-2</v>
      </c>
    </row>
    <row r="6305" spans="10:13" x14ac:dyDescent="0.6">
      <c r="J6305" s="311">
        <v>0</v>
      </c>
      <c r="K6305" s="546">
        <v>-4.0899999999999999E-2</v>
      </c>
      <c r="L6305" s="546">
        <v>-2.9399999999999999E-2</v>
      </c>
      <c r="M6305" s="546">
        <v>-1.2200000000000001E-2</v>
      </c>
    </row>
    <row r="6306" spans="10:13" x14ac:dyDescent="0.6">
      <c r="J6306" s="311">
        <v>0</v>
      </c>
      <c r="K6306" s="546">
        <v>-4.0899999999999999E-2</v>
      </c>
      <c r="L6306" s="546">
        <v>-2.9399999999999999E-2</v>
      </c>
      <c r="M6306" s="546">
        <v>-1.2200000000000001E-2</v>
      </c>
    </row>
    <row r="6307" spans="10:13" x14ac:dyDescent="0.6">
      <c r="J6307" s="311">
        <v>0</v>
      </c>
      <c r="K6307" s="546">
        <v>-4.0899999999999999E-2</v>
      </c>
      <c r="L6307" s="546">
        <v>-2.9399999999999999E-2</v>
      </c>
      <c r="M6307" s="546">
        <v>-1.2200000000000001E-2</v>
      </c>
    </row>
    <row r="6308" spans="10:13" x14ac:dyDescent="0.6">
      <c r="J6308" s="311">
        <v>0</v>
      </c>
      <c r="K6308" s="546">
        <v>-4.0899999999999999E-2</v>
      </c>
      <c r="L6308" s="546">
        <v>-2.9399999999999999E-2</v>
      </c>
      <c r="M6308" s="546">
        <v>-1.2200000000000001E-2</v>
      </c>
    </row>
    <row r="6309" spans="10:13" x14ac:dyDescent="0.6">
      <c r="J6309" s="311">
        <v>0</v>
      </c>
      <c r="K6309" s="546">
        <v>-4.0899999999999999E-2</v>
      </c>
      <c r="L6309" s="546">
        <v>-2.9399999999999999E-2</v>
      </c>
      <c r="M6309" s="546">
        <v>-1.2200000000000001E-2</v>
      </c>
    </row>
    <row r="6310" spans="10:13" x14ac:dyDescent="0.6">
      <c r="J6310" s="311">
        <v>0</v>
      </c>
      <c r="K6310" s="546">
        <v>-4.0899999999999999E-2</v>
      </c>
      <c r="L6310" s="546">
        <v>-2.9399999999999999E-2</v>
      </c>
      <c r="M6310" s="546">
        <v>-1.2200000000000001E-2</v>
      </c>
    </row>
    <row r="6311" spans="10:13" x14ac:dyDescent="0.6">
      <c r="J6311" s="311">
        <v>0</v>
      </c>
      <c r="K6311" s="546">
        <v>-4.0899999999999999E-2</v>
      </c>
      <c r="L6311" s="546">
        <v>-2.9399999999999999E-2</v>
      </c>
      <c r="M6311" s="546">
        <v>-1.2200000000000001E-2</v>
      </c>
    </row>
    <row r="6312" spans="10:13" x14ac:dyDescent="0.6">
      <c r="J6312" s="311">
        <v>0</v>
      </c>
      <c r="K6312" s="546">
        <v>-4.0899999999999999E-2</v>
      </c>
      <c r="L6312" s="546">
        <v>-2.9399999999999999E-2</v>
      </c>
      <c r="M6312" s="546">
        <v>-1.2200000000000001E-2</v>
      </c>
    </row>
    <row r="6313" spans="10:13" x14ac:dyDescent="0.6">
      <c r="J6313" s="311">
        <v>0</v>
      </c>
      <c r="K6313" s="546">
        <v>-4.0899999999999999E-2</v>
      </c>
      <c r="L6313" s="546">
        <v>-2.9399999999999999E-2</v>
      </c>
      <c r="M6313" s="546">
        <v>-1.2200000000000001E-2</v>
      </c>
    </row>
    <row r="6314" spans="10:13" x14ac:dyDescent="0.6">
      <c r="J6314" s="311">
        <v>0</v>
      </c>
      <c r="K6314" s="546">
        <v>-4.0899999999999999E-2</v>
      </c>
      <c r="L6314" s="546">
        <v>-2.9399999999999999E-2</v>
      </c>
      <c r="M6314" s="546">
        <v>-1.2200000000000001E-2</v>
      </c>
    </row>
    <row r="6315" spans="10:13" x14ac:dyDescent="0.6">
      <c r="J6315" s="311">
        <v>0</v>
      </c>
      <c r="K6315" s="546">
        <v>-4.0899999999999999E-2</v>
      </c>
      <c r="L6315" s="546">
        <v>-2.9399999999999999E-2</v>
      </c>
      <c r="M6315" s="546">
        <v>-1.2200000000000001E-2</v>
      </c>
    </row>
    <row r="6316" spans="10:13" x14ac:dyDescent="0.6">
      <c r="J6316" s="311">
        <v>0</v>
      </c>
      <c r="K6316" s="546">
        <v>-4.0899999999999999E-2</v>
      </c>
      <c r="L6316" s="546">
        <v>-2.9399999999999999E-2</v>
      </c>
      <c r="M6316" s="546">
        <v>-1.2200000000000001E-2</v>
      </c>
    </row>
    <row r="6317" spans="10:13" x14ac:dyDescent="0.6">
      <c r="J6317" s="311">
        <v>0</v>
      </c>
      <c r="K6317" s="546">
        <v>-4.0899999999999999E-2</v>
      </c>
      <c r="L6317" s="546">
        <v>-2.9399999999999999E-2</v>
      </c>
      <c r="M6317" s="546">
        <v>-1.2200000000000001E-2</v>
      </c>
    </row>
    <row r="6318" spans="10:13" x14ac:dyDescent="0.6">
      <c r="J6318" s="311">
        <v>0</v>
      </c>
      <c r="K6318" s="546">
        <v>-4.0899999999999999E-2</v>
      </c>
      <c r="L6318" s="546">
        <v>-2.9399999999999999E-2</v>
      </c>
      <c r="M6318" s="546">
        <v>-1.2200000000000001E-2</v>
      </c>
    </row>
    <row r="6319" spans="10:13" x14ac:dyDescent="0.6">
      <c r="J6319" s="311">
        <v>0</v>
      </c>
      <c r="K6319" s="546">
        <v>-4.0899999999999999E-2</v>
      </c>
      <c r="L6319" s="546">
        <v>-2.9399999999999999E-2</v>
      </c>
      <c r="M6319" s="546">
        <v>-1.2200000000000001E-2</v>
      </c>
    </row>
    <row r="6320" spans="10:13" x14ac:dyDescent="0.6">
      <c r="J6320" s="311">
        <v>0</v>
      </c>
      <c r="K6320" s="546">
        <v>-4.0899999999999999E-2</v>
      </c>
      <c r="L6320" s="546">
        <v>-2.9399999999999999E-2</v>
      </c>
      <c r="M6320" s="546">
        <v>-1.2200000000000001E-2</v>
      </c>
    </row>
    <row r="6321" spans="10:13" x14ac:dyDescent="0.6">
      <c r="J6321" s="311">
        <v>0</v>
      </c>
      <c r="K6321" s="546">
        <v>-4.0899999999999999E-2</v>
      </c>
      <c r="L6321" s="546">
        <v>-2.9399999999999999E-2</v>
      </c>
      <c r="M6321" s="546">
        <v>-1.2200000000000001E-2</v>
      </c>
    </row>
    <row r="6322" spans="10:13" x14ac:dyDescent="0.6">
      <c r="J6322" s="311">
        <v>0</v>
      </c>
      <c r="K6322" s="546">
        <v>-4.0899999999999999E-2</v>
      </c>
      <c r="L6322" s="546">
        <v>-2.9399999999999999E-2</v>
      </c>
      <c r="M6322" s="546">
        <v>-1.2200000000000001E-2</v>
      </c>
    </row>
    <row r="6323" spans="10:13" x14ac:dyDescent="0.6">
      <c r="J6323" s="311">
        <v>0</v>
      </c>
      <c r="K6323" s="546">
        <v>-4.0899999999999999E-2</v>
      </c>
      <c r="L6323" s="546">
        <v>-2.9399999999999999E-2</v>
      </c>
      <c r="M6323" s="546">
        <v>-1.2200000000000001E-2</v>
      </c>
    </row>
    <row r="6324" spans="10:13" x14ac:dyDescent="0.6">
      <c r="J6324" s="311">
        <v>0</v>
      </c>
      <c r="K6324" s="546">
        <v>-4.0899999999999999E-2</v>
      </c>
      <c r="L6324" s="546">
        <v>-2.9399999999999999E-2</v>
      </c>
      <c r="M6324" s="546">
        <v>-1.2200000000000001E-2</v>
      </c>
    </row>
    <row r="6325" spans="10:13" x14ac:dyDescent="0.6">
      <c r="J6325" s="311">
        <v>0</v>
      </c>
      <c r="K6325" s="546">
        <v>-4.0899999999999999E-2</v>
      </c>
      <c r="L6325" s="546">
        <v>-2.9399999999999999E-2</v>
      </c>
      <c r="M6325" s="546">
        <v>-1.2200000000000001E-2</v>
      </c>
    </row>
    <row r="6326" spans="10:13" x14ac:dyDescent="0.6">
      <c r="J6326" s="311">
        <v>0</v>
      </c>
      <c r="K6326" s="546">
        <v>-4.0899999999999999E-2</v>
      </c>
      <c r="L6326" s="546">
        <v>-2.9399999999999999E-2</v>
      </c>
      <c r="M6326" s="546">
        <v>-1.2200000000000001E-2</v>
      </c>
    </row>
    <row r="6327" spans="10:13" x14ac:dyDescent="0.6">
      <c r="J6327" s="311">
        <v>0</v>
      </c>
      <c r="K6327" s="546">
        <v>-4.0899999999999999E-2</v>
      </c>
      <c r="L6327" s="546">
        <v>-2.9399999999999999E-2</v>
      </c>
      <c r="M6327" s="546">
        <v>-1.2200000000000001E-2</v>
      </c>
    </row>
    <row r="6328" spans="10:13" x14ac:dyDescent="0.6">
      <c r="J6328" s="311">
        <v>0</v>
      </c>
      <c r="K6328" s="546">
        <v>-4.0899999999999999E-2</v>
      </c>
      <c r="L6328" s="546">
        <v>-2.9399999999999999E-2</v>
      </c>
      <c r="M6328" s="546">
        <v>-1.2200000000000001E-2</v>
      </c>
    </row>
    <row r="6329" spans="10:13" x14ac:dyDescent="0.6">
      <c r="J6329" s="311">
        <v>0</v>
      </c>
      <c r="K6329" s="546">
        <v>-4.0899999999999999E-2</v>
      </c>
      <c r="L6329" s="546">
        <v>-2.9399999999999999E-2</v>
      </c>
      <c r="M6329" s="546">
        <v>-1.2200000000000001E-2</v>
      </c>
    </row>
    <row r="6330" spans="10:13" x14ac:dyDescent="0.6">
      <c r="J6330" s="311">
        <v>0</v>
      </c>
      <c r="K6330" s="546">
        <v>-4.0899999999999999E-2</v>
      </c>
      <c r="L6330" s="546">
        <v>-2.9399999999999999E-2</v>
      </c>
      <c r="M6330" s="546">
        <v>-1.2200000000000001E-2</v>
      </c>
    </row>
    <row r="6331" spans="10:13" x14ac:dyDescent="0.6">
      <c r="J6331" s="311">
        <v>0</v>
      </c>
      <c r="K6331" s="546">
        <v>-4.0899999999999999E-2</v>
      </c>
      <c r="L6331" s="546">
        <v>-2.9399999999999999E-2</v>
      </c>
      <c r="M6331" s="546">
        <v>-1.2200000000000001E-2</v>
      </c>
    </row>
    <row r="6332" spans="10:13" x14ac:dyDescent="0.6">
      <c r="J6332" s="311">
        <v>0</v>
      </c>
      <c r="K6332" s="546">
        <v>-4.0899999999999999E-2</v>
      </c>
      <c r="L6332" s="546">
        <v>-2.9399999999999999E-2</v>
      </c>
      <c r="M6332" s="546">
        <v>-1.2200000000000001E-2</v>
      </c>
    </row>
    <row r="6333" spans="10:13" x14ac:dyDescent="0.6">
      <c r="J6333" s="311">
        <v>0</v>
      </c>
      <c r="K6333" s="546">
        <v>-4.0899999999999999E-2</v>
      </c>
      <c r="L6333" s="546">
        <v>-2.9399999999999999E-2</v>
      </c>
      <c r="M6333" s="546">
        <v>-1.2200000000000001E-2</v>
      </c>
    </row>
    <row r="6334" spans="10:13" x14ac:dyDescent="0.6">
      <c r="J6334" s="311">
        <v>0</v>
      </c>
      <c r="K6334" s="546">
        <v>-4.0899999999999999E-2</v>
      </c>
      <c r="L6334" s="546">
        <v>-2.9399999999999999E-2</v>
      </c>
      <c r="M6334" s="546">
        <v>-1.2200000000000001E-2</v>
      </c>
    </row>
    <row r="6335" spans="10:13" x14ac:dyDescent="0.6">
      <c r="J6335" s="311">
        <v>0</v>
      </c>
      <c r="K6335" s="546">
        <v>-4.0899999999999999E-2</v>
      </c>
      <c r="L6335" s="546">
        <v>-2.9399999999999999E-2</v>
      </c>
      <c r="M6335" s="546">
        <v>-1.2200000000000001E-2</v>
      </c>
    </row>
    <row r="6336" spans="10:13" x14ac:dyDescent="0.6">
      <c r="J6336" s="311">
        <v>0</v>
      </c>
      <c r="K6336" s="546">
        <v>-4.0899999999999999E-2</v>
      </c>
      <c r="L6336" s="546">
        <v>-2.9399999999999999E-2</v>
      </c>
      <c r="M6336" s="546">
        <v>-1.2200000000000001E-2</v>
      </c>
    </row>
    <row r="6337" spans="10:13" x14ac:dyDescent="0.6">
      <c r="J6337" s="311">
        <v>0</v>
      </c>
      <c r="K6337" s="546">
        <v>-4.0899999999999999E-2</v>
      </c>
      <c r="L6337" s="546">
        <v>-2.9399999999999999E-2</v>
      </c>
      <c r="M6337" s="546">
        <v>-1.2200000000000001E-2</v>
      </c>
    </row>
    <row r="6338" spans="10:13" x14ac:dyDescent="0.6">
      <c r="J6338" s="311">
        <v>0</v>
      </c>
      <c r="K6338" s="546">
        <v>-4.0899999999999999E-2</v>
      </c>
      <c r="L6338" s="546">
        <v>-2.9399999999999999E-2</v>
      </c>
      <c r="M6338" s="546">
        <v>-1.2200000000000001E-2</v>
      </c>
    </row>
    <row r="6339" spans="10:13" x14ac:dyDescent="0.6">
      <c r="J6339" s="311">
        <v>0</v>
      </c>
      <c r="K6339" s="546">
        <v>-4.0899999999999999E-2</v>
      </c>
      <c r="L6339" s="546">
        <v>-2.9399999999999999E-2</v>
      </c>
      <c r="M6339" s="546">
        <v>-1.2200000000000001E-2</v>
      </c>
    </row>
    <row r="6340" spans="10:13" x14ac:dyDescent="0.6">
      <c r="J6340" s="311">
        <v>0</v>
      </c>
      <c r="K6340" s="546">
        <v>-4.0899999999999999E-2</v>
      </c>
      <c r="L6340" s="546">
        <v>-2.9399999999999999E-2</v>
      </c>
      <c r="M6340" s="546">
        <v>-1.2200000000000001E-2</v>
      </c>
    </row>
    <row r="6341" spans="10:13" x14ac:dyDescent="0.6">
      <c r="J6341" s="311">
        <v>0</v>
      </c>
      <c r="K6341" s="546">
        <v>-4.0899999999999999E-2</v>
      </c>
      <c r="L6341" s="546">
        <v>-2.9399999999999999E-2</v>
      </c>
      <c r="M6341" s="546">
        <v>-1.2200000000000001E-2</v>
      </c>
    </row>
    <row r="6342" spans="10:13" x14ac:dyDescent="0.6">
      <c r="J6342" s="311">
        <v>0</v>
      </c>
      <c r="K6342" s="546">
        <v>-4.0899999999999999E-2</v>
      </c>
      <c r="L6342" s="546">
        <v>-2.9399999999999999E-2</v>
      </c>
      <c r="M6342" s="546">
        <v>-1.2200000000000001E-2</v>
      </c>
    </row>
    <row r="6343" spans="10:13" x14ac:dyDescent="0.6">
      <c r="J6343" s="311">
        <v>0</v>
      </c>
      <c r="K6343" s="546">
        <v>-4.0899999999999999E-2</v>
      </c>
      <c r="L6343" s="546">
        <v>-2.9399999999999999E-2</v>
      </c>
      <c r="M6343" s="546">
        <v>-1.2200000000000001E-2</v>
      </c>
    </row>
    <row r="6344" spans="10:13" x14ac:dyDescent="0.6">
      <c r="J6344" s="311">
        <v>0</v>
      </c>
      <c r="K6344" s="546">
        <v>-4.0899999999999999E-2</v>
      </c>
      <c r="L6344" s="546">
        <v>-2.9399999999999999E-2</v>
      </c>
      <c r="M6344" s="546">
        <v>-1.2200000000000001E-2</v>
      </c>
    </row>
    <row r="6345" spans="10:13" x14ac:dyDescent="0.6">
      <c r="J6345" s="311">
        <v>0</v>
      </c>
      <c r="K6345" s="546">
        <v>-4.0899999999999999E-2</v>
      </c>
      <c r="L6345" s="546">
        <v>-2.9399999999999999E-2</v>
      </c>
      <c r="M6345" s="546">
        <v>-1.2200000000000001E-2</v>
      </c>
    </row>
    <row r="6346" spans="10:13" x14ac:dyDescent="0.6">
      <c r="J6346" s="311">
        <v>0</v>
      </c>
      <c r="K6346" s="546">
        <v>-4.0899999999999999E-2</v>
      </c>
      <c r="L6346" s="546">
        <v>-2.9399999999999999E-2</v>
      </c>
      <c r="M6346" s="546">
        <v>-1.2200000000000001E-2</v>
      </c>
    </row>
    <row r="6347" spans="10:13" x14ac:dyDescent="0.6">
      <c r="J6347" s="311">
        <v>0</v>
      </c>
      <c r="K6347" s="546">
        <v>-4.0899999999999999E-2</v>
      </c>
      <c r="L6347" s="546">
        <v>-2.9399999999999999E-2</v>
      </c>
      <c r="M6347" s="546">
        <v>-1.2200000000000001E-2</v>
      </c>
    </row>
    <row r="6348" spans="10:13" x14ac:dyDescent="0.6">
      <c r="J6348" s="311">
        <v>0</v>
      </c>
      <c r="K6348" s="546">
        <v>-4.0899999999999999E-2</v>
      </c>
      <c r="L6348" s="546">
        <v>-2.9399999999999999E-2</v>
      </c>
      <c r="M6348" s="546">
        <v>-1.2200000000000001E-2</v>
      </c>
    </row>
    <row r="6349" spans="10:13" x14ac:dyDescent="0.6">
      <c r="J6349" s="311">
        <v>0</v>
      </c>
      <c r="K6349" s="546">
        <v>-4.0899999999999999E-2</v>
      </c>
      <c r="L6349" s="546">
        <v>-2.9399999999999999E-2</v>
      </c>
      <c r="M6349" s="546">
        <v>-1.2200000000000001E-2</v>
      </c>
    </row>
    <row r="6350" spans="10:13" x14ac:dyDescent="0.6">
      <c r="J6350" s="311">
        <v>0</v>
      </c>
      <c r="K6350" s="546">
        <v>-4.0899999999999999E-2</v>
      </c>
      <c r="L6350" s="546">
        <v>-2.9399999999999999E-2</v>
      </c>
      <c r="M6350" s="546">
        <v>-1.2200000000000001E-2</v>
      </c>
    </row>
    <row r="6351" spans="10:13" x14ac:dyDescent="0.6">
      <c r="J6351" s="311">
        <v>0</v>
      </c>
      <c r="K6351" s="546">
        <v>-4.0899999999999999E-2</v>
      </c>
      <c r="L6351" s="546">
        <v>-2.9399999999999999E-2</v>
      </c>
      <c r="M6351" s="546">
        <v>-1.2200000000000001E-2</v>
      </c>
    </row>
    <row r="6352" spans="10:13" x14ac:dyDescent="0.6">
      <c r="J6352" s="311">
        <v>0</v>
      </c>
      <c r="K6352" s="546">
        <v>-4.0899999999999999E-2</v>
      </c>
      <c r="L6352" s="546">
        <v>-2.9399999999999999E-2</v>
      </c>
      <c r="M6352" s="546">
        <v>-1.2200000000000001E-2</v>
      </c>
    </row>
    <row r="6353" spans="10:13" x14ac:dyDescent="0.6">
      <c r="J6353" s="311">
        <v>0</v>
      </c>
      <c r="K6353" s="546">
        <v>-4.0899999999999999E-2</v>
      </c>
      <c r="L6353" s="546">
        <v>-2.9399999999999999E-2</v>
      </c>
      <c r="M6353" s="546">
        <v>-1.2200000000000001E-2</v>
      </c>
    </row>
    <row r="6354" spans="10:13" x14ac:dyDescent="0.6">
      <c r="J6354" s="311">
        <v>0</v>
      </c>
      <c r="K6354" s="546">
        <v>-4.0899999999999999E-2</v>
      </c>
      <c r="L6354" s="546">
        <v>-2.9399999999999999E-2</v>
      </c>
      <c r="M6354" s="546">
        <v>-1.2200000000000001E-2</v>
      </c>
    </row>
    <row r="6355" spans="10:13" x14ac:dyDescent="0.6">
      <c r="J6355" s="311">
        <v>0</v>
      </c>
      <c r="K6355" s="546">
        <v>-4.0899999999999999E-2</v>
      </c>
      <c r="L6355" s="546">
        <v>-2.9399999999999999E-2</v>
      </c>
      <c r="M6355" s="546">
        <v>-1.2200000000000001E-2</v>
      </c>
    </row>
    <row r="6356" spans="10:13" x14ac:dyDescent="0.6">
      <c r="J6356" s="311">
        <v>0</v>
      </c>
      <c r="K6356" s="546">
        <v>-4.0899999999999999E-2</v>
      </c>
      <c r="L6356" s="546">
        <v>-2.9399999999999999E-2</v>
      </c>
      <c r="M6356" s="546">
        <v>-1.2200000000000001E-2</v>
      </c>
    </row>
    <row r="6357" spans="10:13" x14ac:dyDescent="0.6">
      <c r="J6357" s="311">
        <v>0</v>
      </c>
      <c r="K6357" s="546">
        <v>-4.0899999999999999E-2</v>
      </c>
      <c r="L6357" s="546">
        <v>-2.9399999999999999E-2</v>
      </c>
      <c r="M6357" s="546">
        <v>-1.2200000000000001E-2</v>
      </c>
    </row>
    <row r="6358" spans="10:13" x14ac:dyDescent="0.6">
      <c r="J6358" s="311">
        <v>0</v>
      </c>
      <c r="K6358" s="546">
        <v>-4.0899999999999999E-2</v>
      </c>
      <c r="L6358" s="546">
        <v>-2.9399999999999999E-2</v>
      </c>
      <c r="M6358" s="546">
        <v>-1.2200000000000001E-2</v>
      </c>
    </row>
    <row r="6359" spans="10:13" x14ac:dyDescent="0.6">
      <c r="J6359" s="311">
        <v>0</v>
      </c>
      <c r="K6359" s="546">
        <v>-4.0899999999999999E-2</v>
      </c>
      <c r="L6359" s="546">
        <v>-2.9399999999999999E-2</v>
      </c>
      <c r="M6359" s="546">
        <v>-1.2200000000000001E-2</v>
      </c>
    </row>
    <row r="6360" spans="10:13" x14ac:dyDescent="0.6">
      <c r="J6360" s="311">
        <v>0</v>
      </c>
      <c r="K6360" s="546">
        <v>-4.0899999999999999E-2</v>
      </c>
      <c r="L6360" s="546">
        <v>-2.9399999999999999E-2</v>
      </c>
      <c r="M6360" s="546">
        <v>-1.2200000000000001E-2</v>
      </c>
    </row>
    <row r="6361" spans="10:13" x14ac:dyDescent="0.6">
      <c r="J6361" s="311">
        <v>0</v>
      </c>
      <c r="K6361" s="546">
        <v>-4.0899999999999999E-2</v>
      </c>
      <c r="L6361" s="546">
        <v>-2.9399999999999999E-2</v>
      </c>
      <c r="M6361" s="546">
        <v>-1.2200000000000001E-2</v>
      </c>
    </row>
    <row r="6362" spans="10:13" x14ac:dyDescent="0.6">
      <c r="J6362" s="311">
        <v>0</v>
      </c>
      <c r="K6362" s="546">
        <v>-4.0899999999999999E-2</v>
      </c>
      <c r="L6362" s="546">
        <v>-2.9399999999999999E-2</v>
      </c>
      <c r="M6362" s="546">
        <v>-1.2200000000000001E-2</v>
      </c>
    </row>
    <row r="6363" spans="10:13" x14ac:dyDescent="0.6">
      <c r="J6363" s="311">
        <v>0</v>
      </c>
      <c r="K6363" s="546">
        <v>-4.0899999999999999E-2</v>
      </c>
      <c r="L6363" s="546">
        <v>-2.9399999999999999E-2</v>
      </c>
      <c r="M6363" s="546">
        <v>-1.2200000000000001E-2</v>
      </c>
    </row>
    <row r="6364" spans="10:13" x14ac:dyDescent="0.6">
      <c r="J6364" s="311">
        <v>0</v>
      </c>
      <c r="K6364" s="546">
        <v>-4.0899999999999999E-2</v>
      </c>
      <c r="L6364" s="546">
        <v>-2.9399999999999999E-2</v>
      </c>
      <c r="M6364" s="546">
        <v>-1.2200000000000001E-2</v>
      </c>
    </row>
    <row r="6365" spans="10:13" x14ac:dyDescent="0.6">
      <c r="J6365" s="311">
        <v>0</v>
      </c>
      <c r="K6365" s="546">
        <v>-4.0899999999999999E-2</v>
      </c>
      <c r="L6365" s="546">
        <v>-2.9399999999999999E-2</v>
      </c>
      <c r="M6365" s="546">
        <v>-1.2200000000000001E-2</v>
      </c>
    </row>
    <row r="6366" spans="10:13" x14ac:dyDescent="0.6">
      <c r="J6366" s="311">
        <v>0</v>
      </c>
      <c r="K6366" s="546">
        <v>-4.0899999999999999E-2</v>
      </c>
      <c r="L6366" s="546">
        <v>-2.9399999999999999E-2</v>
      </c>
      <c r="M6366" s="546">
        <v>-1.2200000000000001E-2</v>
      </c>
    </row>
    <row r="6367" spans="10:13" x14ac:dyDescent="0.6">
      <c r="J6367" s="311">
        <v>0</v>
      </c>
      <c r="K6367" s="546">
        <v>-4.0899999999999999E-2</v>
      </c>
      <c r="L6367" s="546">
        <v>-2.9399999999999999E-2</v>
      </c>
      <c r="M6367" s="546">
        <v>-1.2200000000000001E-2</v>
      </c>
    </row>
    <row r="6368" spans="10:13" x14ac:dyDescent="0.6">
      <c r="J6368" s="311">
        <v>0</v>
      </c>
      <c r="K6368" s="546">
        <v>-4.0899999999999999E-2</v>
      </c>
      <c r="L6368" s="546">
        <v>-2.9399999999999999E-2</v>
      </c>
      <c r="M6368" s="546">
        <v>-1.2200000000000001E-2</v>
      </c>
    </row>
    <row r="6369" spans="10:13" x14ac:dyDescent="0.6">
      <c r="J6369" s="311">
        <v>0</v>
      </c>
      <c r="K6369" s="546">
        <v>-4.0899999999999999E-2</v>
      </c>
      <c r="L6369" s="546">
        <v>-2.9399999999999999E-2</v>
      </c>
      <c r="M6369" s="546">
        <v>-1.2200000000000001E-2</v>
      </c>
    </row>
    <row r="6370" spans="10:13" x14ac:dyDescent="0.6">
      <c r="J6370" s="311">
        <v>0</v>
      </c>
      <c r="K6370" s="546">
        <v>-4.0899999999999999E-2</v>
      </c>
      <c r="L6370" s="546">
        <v>-2.9399999999999999E-2</v>
      </c>
      <c r="M6370" s="546">
        <v>-1.2200000000000001E-2</v>
      </c>
    </row>
    <row r="6371" spans="10:13" x14ac:dyDescent="0.6">
      <c r="J6371" s="311">
        <v>0</v>
      </c>
      <c r="K6371" s="546">
        <v>-4.0899999999999999E-2</v>
      </c>
      <c r="L6371" s="546">
        <v>-2.9399999999999999E-2</v>
      </c>
      <c r="M6371" s="546">
        <v>-1.2200000000000001E-2</v>
      </c>
    </row>
    <row r="6372" spans="10:13" x14ac:dyDescent="0.6">
      <c r="J6372" s="311">
        <v>0</v>
      </c>
      <c r="K6372" s="546">
        <v>-4.0899999999999999E-2</v>
      </c>
      <c r="L6372" s="546">
        <v>-2.9399999999999999E-2</v>
      </c>
      <c r="M6372" s="546">
        <v>-1.2200000000000001E-2</v>
      </c>
    </row>
    <row r="6373" spans="10:13" x14ac:dyDescent="0.6">
      <c r="J6373" s="311">
        <v>0</v>
      </c>
      <c r="K6373" s="546">
        <v>-4.0899999999999999E-2</v>
      </c>
      <c r="L6373" s="546">
        <v>-2.9399999999999999E-2</v>
      </c>
      <c r="M6373" s="546">
        <v>-1.2200000000000001E-2</v>
      </c>
    </row>
    <row r="6374" spans="10:13" x14ac:dyDescent="0.6">
      <c r="J6374" s="311">
        <v>0</v>
      </c>
      <c r="K6374" s="546">
        <v>-4.0899999999999999E-2</v>
      </c>
      <c r="L6374" s="546">
        <v>-2.9399999999999999E-2</v>
      </c>
      <c r="M6374" s="546">
        <v>-1.2200000000000001E-2</v>
      </c>
    </row>
    <row r="6375" spans="10:13" x14ac:dyDescent="0.6">
      <c r="J6375" s="311">
        <v>0</v>
      </c>
      <c r="K6375" s="546">
        <v>-4.0899999999999999E-2</v>
      </c>
      <c r="L6375" s="546">
        <v>-2.9399999999999999E-2</v>
      </c>
      <c r="M6375" s="546">
        <v>-1.2200000000000001E-2</v>
      </c>
    </row>
    <row r="6376" spans="10:13" x14ac:dyDescent="0.6">
      <c r="J6376" s="311">
        <v>0</v>
      </c>
      <c r="K6376" s="546">
        <v>-4.0899999999999999E-2</v>
      </c>
      <c r="L6376" s="546">
        <v>-2.9399999999999999E-2</v>
      </c>
      <c r="M6376" s="546">
        <v>-1.2200000000000001E-2</v>
      </c>
    </row>
    <row r="6377" spans="10:13" x14ac:dyDescent="0.6">
      <c r="J6377" s="311">
        <v>0</v>
      </c>
      <c r="K6377" s="546">
        <v>-4.0899999999999999E-2</v>
      </c>
      <c r="L6377" s="546">
        <v>-2.9399999999999999E-2</v>
      </c>
      <c r="M6377" s="546">
        <v>-1.2200000000000001E-2</v>
      </c>
    </row>
    <row r="6378" spans="10:13" x14ac:dyDescent="0.6">
      <c r="J6378" s="311">
        <v>0</v>
      </c>
      <c r="K6378" s="546">
        <v>-4.0899999999999999E-2</v>
      </c>
      <c r="L6378" s="546">
        <v>-2.9399999999999999E-2</v>
      </c>
      <c r="M6378" s="546">
        <v>-1.2200000000000001E-2</v>
      </c>
    </row>
    <row r="6379" spans="10:13" x14ac:dyDescent="0.6">
      <c r="J6379" s="311">
        <v>0</v>
      </c>
      <c r="K6379" s="546">
        <v>-4.0899999999999999E-2</v>
      </c>
      <c r="L6379" s="546">
        <v>-2.9399999999999999E-2</v>
      </c>
      <c r="M6379" s="546">
        <v>-1.2200000000000001E-2</v>
      </c>
    </row>
    <row r="6380" spans="10:13" x14ac:dyDescent="0.6">
      <c r="J6380" s="311">
        <v>0</v>
      </c>
      <c r="K6380" s="546">
        <v>-4.0899999999999999E-2</v>
      </c>
      <c r="L6380" s="546">
        <v>-2.9399999999999999E-2</v>
      </c>
      <c r="M6380" s="546">
        <v>-1.2200000000000001E-2</v>
      </c>
    </row>
    <row r="6381" spans="10:13" x14ac:dyDescent="0.6">
      <c r="J6381" s="311">
        <v>0</v>
      </c>
      <c r="K6381" s="546">
        <v>-4.0899999999999999E-2</v>
      </c>
      <c r="L6381" s="546">
        <v>-2.9399999999999999E-2</v>
      </c>
      <c r="M6381" s="546">
        <v>-1.2200000000000001E-2</v>
      </c>
    </row>
    <row r="6382" spans="10:13" x14ac:dyDescent="0.6">
      <c r="J6382" s="311">
        <v>0</v>
      </c>
      <c r="K6382" s="546">
        <v>-4.0899999999999999E-2</v>
      </c>
      <c r="L6382" s="546">
        <v>-2.9399999999999999E-2</v>
      </c>
      <c r="M6382" s="546">
        <v>-1.2200000000000001E-2</v>
      </c>
    </row>
    <row r="6383" spans="10:13" x14ac:dyDescent="0.6">
      <c r="J6383" s="311">
        <v>0</v>
      </c>
      <c r="K6383" s="546">
        <v>-4.0899999999999999E-2</v>
      </c>
      <c r="L6383" s="546">
        <v>-2.9399999999999999E-2</v>
      </c>
      <c r="M6383" s="546">
        <v>-1.2200000000000001E-2</v>
      </c>
    </row>
    <row r="6384" spans="10:13" x14ac:dyDescent="0.6">
      <c r="J6384" s="311">
        <v>0</v>
      </c>
      <c r="K6384" s="546">
        <v>-4.0899999999999999E-2</v>
      </c>
      <c r="L6384" s="546">
        <v>-2.9399999999999999E-2</v>
      </c>
      <c r="M6384" s="546">
        <v>-1.2200000000000001E-2</v>
      </c>
    </row>
    <row r="6385" spans="10:13" x14ac:dyDescent="0.6">
      <c r="J6385" s="311">
        <v>0</v>
      </c>
      <c r="K6385" s="546">
        <v>-4.0899999999999999E-2</v>
      </c>
      <c r="L6385" s="546">
        <v>-2.9399999999999999E-2</v>
      </c>
      <c r="M6385" s="546">
        <v>-1.2200000000000001E-2</v>
      </c>
    </row>
    <row r="6386" spans="10:13" x14ac:dyDescent="0.6">
      <c r="J6386" s="311">
        <v>0</v>
      </c>
      <c r="K6386" s="546">
        <v>-4.0899999999999999E-2</v>
      </c>
      <c r="L6386" s="546">
        <v>-2.9399999999999999E-2</v>
      </c>
      <c r="M6386" s="546">
        <v>-1.2200000000000001E-2</v>
      </c>
    </row>
    <row r="6387" spans="10:13" x14ac:dyDescent="0.6">
      <c r="J6387" s="311">
        <v>0</v>
      </c>
      <c r="K6387" s="546">
        <v>-4.0899999999999999E-2</v>
      </c>
      <c r="L6387" s="546">
        <v>-2.9399999999999999E-2</v>
      </c>
      <c r="M6387" s="546">
        <v>-1.2200000000000001E-2</v>
      </c>
    </row>
    <row r="6388" spans="10:13" x14ac:dyDescent="0.6">
      <c r="J6388" s="311">
        <v>0</v>
      </c>
      <c r="K6388" s="546">
        <v>-4.0899999999999999E-2</v>
      </c>
      <c r="L6388" s="546">
        <v>-2.9399999999999999E-2</v>
      </c>
      <c r="M6388" s="546">
        <v>-1.2200000000000001E-2</v>
      </c>
    </row>
    <row r="6389" spans="10:13" x14ac:dyDescent="0.6">
      <c r="J6389" s="311">
        <v>0</v>
      </c>
      <c r="K6389" s="546">
        <v>-4.0899999999999999E-2</v>
      </c>
      <c r="L6389" s="546">
        <v>-2.9399999999999999E-2</v>
      </c>
      <c r="M6389" s="546">
        <v>-1.2200000000000001E-2</v>
      </c>
    </row>
    <row r="6390" spans="10:13" x14ac:dyDescent="0.6">
      <c r="J6390" s="311">
        <v>0</v>
      </c>
      <c r="K6390" s="546">
        <v>-4.0899999999999999E-2</v>
      </c>
      <c r="L6390" s="546">
        <v>-2.9399999999999999E-2</v>
      </c>
      <c r="M6390" s="546">
        <v>-1.2200000000000001E-2</v>
      </c>
    </row>
    <row r="6391" spans="10:13" x14ac:dyDescent="0.6">
      <c r="J6391" s="311">
        <v>0</v>
      </c>
      <c r="K6391" s="546">
        <v>-4.0899999999999999E-2</v>
      </c>
      <c r="L6391" s="546">
        <v>-2.9399999999999999E-2</v>
      </c>
      <c r="M6391" s="546">
        <v>-1.2200000000000001E-2</v>
      </c>
    </row>
    <row r="6392" spans="10:13" x14ac:dyDescent="0.6">
      <c r="J6392" s="311">
        <v>0</v>
      </c>
      <c r="K6392" s="546">
        <v>-4.0899999999999999E-2</v>
      </c>
      <c r="L6392" s="546">
        <v>-2.9399999999999999E-2</v>
      </c>
      <c r="M6392" s="546">
        <v>-1.2200000000000001E-2</v>
      </c>
    </row>
    <row r="6393" spans="10:13" x14ac:dyDescent="0.6">
      <c r="J6393" s="311">
        <v>0</v>
      </c>
      <c r="K6393" s="546">
        <v>-4.0899999999999999E-2</v>
      </c>
      <c r="L6393" s="546">
        <v>-2.9399999999999999E-2</v>
      </c>
      <c r="M6393" s="546">
        <v>-1.2200000000000001E-2</v>
      </c>
    </row>
    <row r="6394" spans="10:13" x14ac:dyDescent="0.6">
      <c r="J6394" s="311">
        <v>0</v>
      </c>
      <c r="K6394" s="546">
        <v>-4.0899999999999999E-2</v>
      </c>
      <c r="L6394" s="546">
        <v>-2.9399999999999999E-2</v>
      </c>
      <c r="M6394" s="546">
        <v>-1.2200000000000001E-2</v>
      </c>
    </row>
    <row r="6395" spans="10:13" x14ac:dyDescent="0.6">
      <c r="J6395" s="311">
        <v>0</v>
      </c>
      <c r="K6395" s="546">
        <v>-4.0899999999999999E-2</v>
      </c>
      <c r="L6395" s="546">
        <v>-2.9399999999999999E-2</v>
      </c>
      <c r="M6395" s="546">
        <v>-1.2200000000000001E-2</v>
      </c>
    </row>
    <row r="6396" spans="10:13" x14ac:dyDescent="0.6">
      <c r="J6396" s="311">
        <v>0</v>
      </c>
      <c r="K6396" s="546">
        <v>-4.0899999999999999E-2</v>
      </c>
      <c r="L6396" s="546">
        <v>-2.9399999999999999E-2</v>
      </c>
      <c r="M6396" s="546">
        <v>-1.2200000000000001E-2</v>
      </c>
    </row>
    <row r="6397" spans="10:13" x14ac:dyDescent="0.6">
      <c r="J6397" s="311">
        <v>0</v>
      </c>
      <c r="K6397" s="546">
        <v>-4.0899999999999999E-2</v>
      </c>
      <c r="L6397" s="546">
        <v>-2.9399999999999999E-2</v>
      </c>
      <c r="M6397" s="546">
        <v>-1.2200000000000001E-2</v>
      </c>
    </row>
    <row r="6398" spans="10:13" x14ac:dyDescent="0.6">
      <c r="J6398" s="311">
        <v>0</v>
      </c>
      <c r="K6398" s="546">
        <v>-4.0899999999999999E-2</v>
      </c>
      <c r="L6398" s="546">
        <v>-2.9399999999999999E-2</v>
      </c>
      <c r="M6398" s="546">
        <v>-1.2200000000000001E-2</v>
      </c>
    </row>
    <row r="6399" spans="10:13" x14ac:dyDescent="0.6">
      <c r="J6399" s="311">
        <v>0</v>
      </c>
      <c r="K6399" s="546">
        <v>-4.0899999999999999E-2</v>
      </c>
      <c r="L6399" s="546">
        <v>-2.9399999999999999E-2</v>
      </c>
      <c r="M6399" s="546">
        <v>-1.2200000000000001E-2</v>
      </c>
    </row>
    <row r="6400" spans="10:13" x14ac:dyDescent="0.6">
      <c r="J6400" s="311">
        <v>0</v>
      </c>
      <c r="K6400" s="546">
        <v>-4.0899999999999999E-2</v>
      </c>
      <c r="L6400" s="546">
        <v>-2.9399999999999999E-2</v>
      </c>
      <c r="M6400" s="546">
        <v>-1.2200000000000001E-2</v>
      </c>
    </row>
    <row r="6401" spans="10:13" x14ac:dyDescent="0.6">
      <c r="J6401" s="311">
        <v>0</v>
      </c>
      <c r="K6401" s="546">
        <v>-4.0899999999999999E-2</v>
      </c>
      <c r="L6401" s="546">
        <v>-2.9399999999999999E-2</v>
      </c>
      <c r="M6401" s="546">
        <v>-1.2200000000000001E-2</v>
      </c>
    </row>
    <row r="6402" spans="10:13" x14ac:dyDescent="0.6">
      <c r="J6402" s="311">
        <v>0</v>
      </c>
      <c r="K6402" s="546">
        <v>-4.0899999999999999E-2</v>
      </c>
      <c r="L6402" s="546">
        <v>-2.9399999999999999E-2</v>
      </c>
      <c r="M6402" s="546">
        <v>-1.2200000000000001E-2</v>
      </c>
    </row>
    <row r="6403" spans="10:13" x14ac:dyDescent="0.6">
      <c r="J6403" s="311">
        <v>0</v>
      </c>
      <c r="K6403" s="546">
        <v>-4.0899999999999999E-2</v>
      </c>
      <c r="L6403" s="546">
        <v>-2.9399999999999999E-2</v>
      </c>
      <c r="M6403" s="546">
        <v>-1.2200000000000001E-2</v>
      </c>
    </row>
    <row r="6404" spans="10:13" x14ac:dyDescent="0.6">
      <c r="J6404" s="311">
        <v>0</v>
      </c>
      <c r="K6404" s="546">
        <v>-4.0899999999999999E-2</v>
      </c>
      <c r="L6404" s="546">
        <v>-2.9399999999999999E-2</v>
      </c>
      <c r="M6404" s="546">
        <v>-1.2200000000000001E-2</v>
      </c>
    </row>
    <row r="6405" spans="10:13" x14ac:dyDescent="0.6">
      <c r="J6405" s="311">
        <v>0</v>
      </c>
      <c r="K6405" s="546">
        <v>-4.0899999999999999E-2</v>
      </c>
      <c r="L6405" s="546">
        <v>-2.9399999999999999E-2</v>
      </c>
      <c r="M6405" s="546">
        <v>-1.2200000000000001E-2</v>
      </c>
    </row>
    <row r="6406" spans="10:13" x14ac:dyDescent="0.6">
      <c r="J6406" s="311">
        <v>0</v>
      </c>
      <c r="K6406" s="546">
        <v>-4.0899999999999999E-2</v>
      </c>
      <c r="L6406" s="546">
        <v>-2.9399999999999999E-2</v>
      </c>
      <c r="M6406" s="546">
        <v>-1.2200000000000001E-2</v>
      </c>
    </row>
    <row r="6407" spans="10:13" x14ac:dyDescent="0.6">
      <c r="J6407" s="311">
        <v>0</v>
      </c>
      <c r="K6407" s="546">
        <v>-4.0899999999999999E-2</v>
      </c>
      <c r="L6407" s="546">
        <v>-2.9399999999999999E-2</v>
      </c>
      <c r="M6407" s="546">
        <v>-1.2200000000000001E-2</v>
      </c>
    </row>
    <row r="6408" spans="10:13" x14ac:dyDescent="0.6">
      <c r="J6408" s="311">
        <v>0</v>
      </c>
      <c r="K6408" s="546">
        <v>-4.0899999999999999E-2</v>
      </c>
      <c r="L6408" s="546">
        <v>-2.9399999999999999E-2</v>
      </c>
      <c r="M6408" s="546">
        <v>-1.2200000000000001E-2</v>
      </c>
    </row>
    <row r="6409" spans="10:13" x14ac:dyDescent="0.6">
      <c r="J6409" s="311">
        <v>0</v>
      </c>
      <c r="K6409" s="546">
        <v>-4.0899999999999999E-2</v>
      </c>
      <c r="L6409" s="546">
        <v>-2.9399999999999999E-2</v>
      </c>
      <c r="M6409" s="546">
        <v>-1.2200000000000001E-2</v>
      </c>
    </row>
    <row r="6410" spans="10:13" x14ac:dyDescent="0.6">
      <c r="J6410" s="311">
        <v>0</v>
      </c>
      <c r="K6410" s="546">
        <v>-4.0899999999999999E-2</v>
      </c>
      <c r="L6410" s="546">
        <v>-2.9399999999999999E-2</v>
      </c>
      <c r="M6410" s="546">
        <v>-1.2200000000000001E-2</v>
      </c>
    </row>
    <row r="6411" spans="10:13" x14ac:dyDescent="0.6">
      <c r="J6411" s="311">
        <v>0</v>
      </c>
      <c r="K6411" s="546">
        <v>-4.0899999999999999E-2</v>
      </c>
      <c r="L6411" s="546">
        <v>-2.9399999999999999E-2</v>
      </c>
      <c r="M6411" s="546">
        <v>-1.2200000000000001E-2</v>
      </c>
    </row>
    <row r="6412" spans="10:13" x14ac:dyDescent="0.6">
      <c r="J6412" s="311">
        <v>0</v>
      </c>
      <c r="K6412" s="546">
        <v>-4.0899999999999999E-2</v>
      </c>
      <c r="L6412" s="546">
        <v>-2.9399999999999999E-2</v>
      </c>
      <c r="M6412" s="546">
        <v>-1.2200000000000001E-2</v>
      </c>
    </row>
    <row r="6413" spans="10:13" x14ac:dyDescent="0.6">
      <c r="J6413" s="311">
        <v>0</v>
      </c>
      <c r="K6413" s="546">
        <v>-4.0899999999999999E-2</v>
      </c>
      <c r="L6413" s="546">
        <v>-2.9399999999999999E-2</v>
      </c>
      <c r="M6413" s="546">
        <v>-1.2200000000000001E-2</v>
      </c>
    </row>
    <row r="6414" spans="10:13" x14ac:dyDescent="0.6">
      <c r="J6414" s="311">
        <v>0</v>
      </c>
      <c r="K6414" s="546">
        <v>-4.0899999999999999E-2</v>
      </c>
      <c r="L6414" s="546">
        <v>-2.9399999999999999E-2</v>
      </c>
      <c r="M6414" s="546">
        <v>-1.2200000000000001E-2</v>
      </c>
    </row>
    <row r="6415" spans="10:13" x14ac:dyDescent="0.6">
      <c r="J6415" s="311">
        <v>0</v>
      </c>
      <c r="K6415" s="546">
        <v>-4.0899999999999999E-2</v>
      </c>
      <c r="L6415" s="546">
        <v>-2.9399999999999999E-2</v>
      </c>
      <c r="M6415" s="546">
        <v>-1.2200000000000001E-2</v>
      </c>
    </row>
    <row r="6416" spans="10:13" x14ac:dyDescent="0.6">
      <c r="J6416" s="311">
        <v>0</v>
      </c>
      <c r="K6416" s="546">
        <v>-4.0899999999999999E-2</v>
      </c>
      <c r="L6416" s="546">
        <v>-2.9399999999999999E-2</v>
      </c>
      <c r="M6416" s="546">
        <v>-1.2200000000000001E-2</v>
      </c>
    </row>
    <row r="6417" spans="10:13" x14ac:dyDescent="0.6">
      <c r="J6417" s="311">
        <v>0</v>
      </c>
      <c r="K6417" s="546">
        <v>-4.0899999999999999E-2</v>
      </c>
      <c r="L6417" s="546">
        <v>-2.9399999999999999E-2</v>
      </c>
      <c r="M6417" s="546">
        <v>-1.2200000000000001E-2</v>
      </c>
    </row>
    <row r="6418" spans="10:13" x14ac:dyDescent="0.6">
      <c r="J6418" s="311">
        <v>0</v>
      </c>
      <c r="K6418" s="546">
        <v>-4.0899999999999999E-2</v>
      </c>
      <c r="L6418" s="546">
        <v>-2.9399999999999999E-2</v>
      </c>
      <c r="M6418" s="546">
        <v>-1.2200000000000001E-2</v>
      </c>
    </row>
    <row r="6419" spans="10:13" x14ac:dyDescent="0.6">
      <c r="J6419" s="311">
        <v>0</v>
      </c>
      <c r="K6419" s="546">
        <v>-4.0899999999999999E-2</v>
      </c>
      <c r="L6419" s="546">
        <v>-2.9399999999999999E-2</v>
      </c>
      <c r="M6419" s="546">
        <v>-1.2200000000000001E-2</v>
      </c>
    </row>
    <row r="6420" spans="10:13" x14ac:dyDescent="0.6">
      <c r="J6420" s="311">
        <v>0</v>
      </c>
      <c r="K6420" s="546">
        <v>-4.0899999999999999E-2</v>
      </c>
      <c r="L6420" s="546">
        <v>-2.9399999999999999E-2</v>
      </c>
      <c r="M6420" s="546">
        <v>-1.2200000000000001E-2</v>
      </c>
    </row>
    <row r="6421" spans="10:13" x14ac:dyDescent="0.6">
      <c r="J6421" s="311">
        <v>0</v>
      </c>
      <c r="K6421" s="546">
        <v>-4.0899999999999999E-2</v>
      </c>
      <c r="L6421" s="546">
        <v>-2.9399999999999999E-2</v>
      </c>
      <c r="M6421" s="546">
        <v>-1.2200000000000001E-2</v>
      </c>
    </row>
    <row r="6422" spans="10:13" x14ac:dyDescent="0.6">
      <c r="J6422" s="311">
        <v>0</v>
      </c>
      <c r="K6422" s="546">
        <v>-4.0899999999999999E-2</v>
      </c>
      <c r="L6422" s="546">
        <v>-2.9399999999999999E-2</v>
      </c>
      <c r="M6422" s="546">
        <v>-1.2200000000000001E-2</v>
      </c>
    </row>
    <row r="6423" spans="10:13" x14ac:dyDescent="0.6">
      <c r="J6423" s="311">
        <v>0</v>
      </c>
      <c r="K6423" s="546">
        <v>-4.0899999999999999E-2</v>
      </c>
      <c r="L6423" s="546">
        <v>-2.9399999999999999E-2</v>
      </c>
      <c r="M6423" s="546">
        <v>-1.2200000000000001E-2</v>
      </c>
    </row>
    <row r="6424" spans="10:13" x14ac:dyDescent="0.6">
      <c r="J6424" s="311">
        <v>0</v>
      </c>
      <c r="K6424" s="546">
        <v>-4.0899999999999999E-2</v>
      </c>
      <c r="L6424" s="546">
        <v>-2.9399999999999999E-2</v>
      </c>
      <c r="M6424" s="546">
        <v>-1.2200000000000001E-2</v>
      </c>
    </row>
    <row r="6425" spans="10:13" x14ac:dyDescent="0.6">
      <c r="J6425" s="311">
        <v>0</v>
      </c>
      <c r="K6425" s="546">
        <v>-4.0899999999999999E-2</v>
      </c>
      <c r="L6425" s="546">
        <v>-2.9399999999999999E-2</v>
      </c>
      <c r="M6425" s="546">
        <v>-1.2200000000000001E-2</v>
      </c>
    </row>
    <row r="6426" spans="10:13" x14ac:dyDescent="0.6">
      <c r="J6426" s="311">
        <v>0</v>
      </c>
      <c r="K6426" s="546">
        <v>-4.0899999999999999E-2</v>
      </c>
      <c r="L6426" s="546">
        <v>-2.9399999999999999E-2</v>
      </c>
      <c r="M6426" s="546">
        <v>-1.2200000000000001E-2</v>
      </c>
    </row>
    <row r="6427" spans="10:13" x14ac:dyDescent="0.6">
      <c r="J6427" s="311">
        <v>0</v>
      </c>
      <c r="K6427" s="546">
        <v>-4.0899999999999999E-2</v>
      </c>
      <c r="L6427" s="546">
        <v>-2.9399999999999999E-2</v>
      </c>
      <c r="M6427" s="546">
        <v>-1.2200000000000001E-2</v>
      </c>
    </row>
    <row r="6428" spans="10:13" x14ac:dyDescent="0.6">
      <c r="J6428" s="311">
        <v>0</v>
      </c>
      <c r="K6428" s="546">
        <v>-4.0899999999999999E-2</v>
      </c>
      <c r="L6428" s="546">
        <v>-2.9399999999999999E-2</v>
      </c>
      <c r="M6428" s="546">
        <v>-1.2200000000000001E-2</v>
      </c>
    </row>
    <row r="6429" spans="10:13" x14ac:dyDescent="0.6">
      <c r="J6429" s="311">
        <v>0</v>
      </c>
      <c r="K6429" s="546">
        <v>-4.0899999999999999E-2</v>
      </c>
      <c r="L6429" s="546">
        <v>-2.9399999999999999E-2</v>
      </c>
      <c r="M6429" s="546">
        <v>-1.2200000000000001E-2</v>
      </c>
    </row>
    <row r="6430" spans="10:13" x14ac:dyDescent="0.6">
      <c r="J6430" s="311">
        <v>0</v>
      </c>
      <c r="K6430" s="546">
        <v>-4.0899999999999999E-2</v>
      </c>
      <c r="L6430" s="546">
        <v>-2.9399999999999999E-2</v>
      </c>
      <c r="M6430" s="546">
        <v>-1.2200000000000001E-2</v>
      </c>
    </row>
    <row r="6431" spans="10:13" x14ac:dyDescent="0.6">
      <c r="J6431" s="311">
        <v>0</v>
      </c>
      <c r="K6431" s="546">
        <v>-4.0899999999999999E-2</v>
      </c>
      <c r="L6431" s="546">
        <v>-2.9399999999999999E-2</v>
      </c>
      <c r="M6431" s="546">
        <v>-1.2200000000000001E-2</v>
      </c>
    </row>
    <row r="6432" spans="10:13" x14ac:dyDescent="0.6">
      <c r="J6432" s="311">
        <v>0</v>
      </c>
      <c r="K6432" s="546">
        <v>-4.0899999999999999E-2</v>
      </c>
      <c r="L6432" s="546">
        <v>-2.9399999999999999E-2</v>
      </c>
      <c r="M6432" s="546">
        <v>-1.2200000000000001E-2</v>
      </c>
    </row>
    <row r="6433" spans="10:13" x14ac:dyDescent="0.6">
      <c r="J6433" s="311">
        <v>0</v>
      </c>
      <c r="K6433" s="546">
        <v>-4.0899999999999999E-2</v>
      </c>
      <c r="L6433" s="546">
        <v>-2.9399999999999999E-2</v>
      </c>
      <c r="M6433" s="546">
        <v>-1.2200000000000001E-2</v>
      </c>
    </row>
    <row r="6434" spans="10:13" x14ac:dyDescent="0.6">
      <c r="J6434" s="311">
        <v>0</v>
      </c>
      <c r="K6434" s="546">
        <v>-4.0899999999999999E-2</v>
      </c>
      <c r="L6434" s="546">
        <v>-2.9399999999999999E-2</v>
      </c>
      <c r="M6434" s="546">
        <v>-1.2200000000000001E-2</v>
      </c>
    </row>
    <row r="6435" spans="10:13" x14ac:dyDescent="0.6">
      <c r="J6435" s="311">
        <v>0</v>
      </c>
      <c r="K6435" s="546">
        <v>-4.0899999999999999E-2</v>
      </c>
      <c r="L6435" s="546">
        <v>-2.9399999999999999E-2</v>
      </c>
      <c r="M6435" s="546">
        <v>-1.2200000000000001E-2</v>
      </c>
    </row>
    <row r="6436" spans="10:13" x14ac:dyDescent="0.6">
      <c r="J6436" s="311">
        <v>0</v>
      </c>
      <c r="K6436" s="546">
        <v>-4.0899999999999999E-2</v>
      </c>
      <c r="L6436" s="546">
        <v>-2.9399999999999999E-2</v>
      </c>
      <c r="M6436" s="546">
        <v>-1.2200000000000001E-2</v>
      </c>
    </row>
    <row r="6437" spans="10:13" x14ac:dyDescent="0.6">
      <c r="J6437" s="311">
        <v>0</v>
      </c>
      <c r="K6437" s="546">
        <v>-4.0899999999999999E-2</v>
      </c>
      <c r="L6437" s="546">
        <v>-2.9399999999999999E-2</v>
      </c>
      <c r="M6437" s="546">
        <v>-1.2200000000000001E-2</v>
      </c>
    </row>
    <row r="6438" spans="10:13" x14ac:dyDescent="0.6">
      <c r="J6438" s="311">
        <v>0</v>
      </c>
      <c r="K6438" s="546">
        <v>-4.0899999999999999E-2</v>
      </c>
      <c r="L6438" s="546">
        <v>-2.9399999999999999E-2</v>
      </c>
      <c r="M6438" s="546">
        <v>-1.2200000000000001E-2</v>
      </c>
    </row>
    <row r="6439" spans="10:13" x14ac:dyDescent="0.6">
      <c r="J6439" s="311">
        <v>0</v>
      </c>
      <c r="K6439" s="546">
        <v>-4.0899999999999999E-2</v>
      </c>
      <c r="L6439" s="546">
        <v>-2.9399999999999999E-2</v>
      </c>
      <c r="M6439" s="546">
        <v>-1.2200000000000001E-2</v>
      </c>
    </row>
    <row r="6440" spans="10:13" x14ac:dyDescent="0.6">
      <c r="J6440" s="311">
        <v>0</v>
      </c>
      <c r="K6440" s="546">
        <v>-4.0899999999999999E-2</v>
      </c>
      <c r="L6440" s="546">
        <v>-2.9399999999999999E-2</v>
      </c>
      <c r="M6440" s="546">
        <v>-1.2200000000000001E-2</v>
      </c>
    </row>
    <row r="6441" spans="10:13" x14ac:dyDescent="0.6">
      <c r="J6441" s="311">
        <v>0</v>
      </c>
      <c r="K6441" s="546">
        <v>-4.0899999999999999E-2</v>
      </c>
      <c r="L6441" s="546">
        <v>-2.9399999999999999E-2</v>
      </c>
      <c r="M6441" s="546">
        <v>-1.2200000000000001E-2</v>
      </c>
    </row>
    <row r="6442" spans="10:13" x14ac:dyDescent="0.6">
      <c r="J6442" s="311">
        <v>0</v>
      </c>
      <c r="K6442" s="546">
        <v>-4.0899999999999999E-2</v>
      </c>
      <c r="L6442" s="546">
        <v>-2.9399999999999999E-2</v>
      </c>
      <c r="M6442" s="546">
        <v>-1.2200000000000001E-2</v>
      </c>
    </row>
    <row r="6443" spans="10:13" x14ac:dyDescent="0.6">
      <c r="J6443" s="311">
        <v>0</v>
      </c>
      <c r="K6443" s="546">
        <v>-4.0899999999999999E-2</v>
      </c>
      <c r="L6443" s="546">
        <v>-2.9399999999999999E-2</v>
      </c>
      <c r="M6443" s="546">
        <v>-1.2200000000000001E-2</v>
      </c>
    </row>
    <row r="6444" spans="10:13" x14ac:dyDescent="0.6">
      <c r="J6444" s="311">
        <v>0</v>
      </c>
      <c r="K6444" s="546">
        <v>-4.0899999999999999E-2</v>
      </c>
      <c r="L6444" s="546">
        <v>-2.9399999999999999E-2</v>
      </c>
      <c r="M6444" s="546">
        <v>-1.2200000000000001E-2</v>
      </c>
    </row>
    <row r="6445" spans="10:13" x14ac:dyDescent="0.6">
      <c r="J6445" s="311">
        <v>0</v>
      </c>
      <c r="K6445" s="546">
        <v>-4.0899999999999999E-2</v>
      </c>
      <c r="L6445" s="546">
        <v>-2.9399999999999999E-2</v>
      </c>
      <c r="M6445" s="546">
        <v>-1.2200000000000001E-2</v>
      </c>
    </row>
    <row r="6446" spans="10:13" x14ac:dyDescent="0.6">
      <c r="J6446" s="311">
        <v>0</v>
      </c>
      <c r="K6446" s="546">
        <v>-4.0899999999999999E-2</v>
      </c>
      <c r="L6446" s="546">
        <v>-2.9399999999999999E-2</v>
      </c>
      <c r="M6446" s="546">
        <v>-1.2200000000000001E-2</v>
      </c>
    </row>
    <row r="6447" spans="10:13" x14ac:dyDescent="0.6">
      <c r="J6447" s="311">
        <v>0</v>
      </c>
      <c r="K6447" s="546">
        <v>-4.0899999999999999E-2</v>
      </c>
      <c r="L6447" s="546">
        <v>-2.9399999999999999E-2</v>
      </c>
      <c r="M6447" s="546">
        <v>-1.2200000000000001E-2</v>
      </c>
    </row>
    <row r="6448" spans="10:13" x14ac:dyDescent="0.6">
      <c r="J6448" s="311">
        <v>0</v>
      </c>
      <c r="K6448" s="546">
        <v>-4.0899999999999999E-2</v>
      </c>
      <c r="L6448" s="546">
        <v>-2.9399999999999999E-2</v>
      </c>
      <c r="M6448" s="546">
        <v>-1.2200000000000001E-2</v>
      </c>
    </row>
    <row r="6449" spans="10:13" x14ac:dyDescent="0.6">
      <c r="J6449" s="311">
        <v>0</v>
      </c>
      <c r="K6449" s="546">
        <v>-4.0899999999999999E-2</v>
      </c>
      <c r="L6449" s="546">
        <v>-2.9399999999999999E-2</v>
      </c>
      <c r="M6449" s="546">
        <v>-1.2200000000000001E-2</v>
      </c>
    </row>
    <row r="6450" spans="10:13" x14ac:dyDescent="0.6">
      <c r="J6450" s="311">
        <v>0</v>
      </c>
      <c r="K6450" s="546">
        <v>-4.0899999999999999E-2</v>
      </c>
      <c r="L6450" s="546">
        <v>-2.9399999999999999E-2</v>
      </c>
      <c r="M6450" s="546">
        <v>-1.2200000000000001E-2</v>
      </c>
    </row>
    <row r="6451" spans="10:13" x14ac:dyDescent="0.6">
      <c r="J6451" s="311">
        <v>0</v>
      </c>
      <c r="K6451" s="546">
        <v>-4.0899999999999999E-2</v>
      </c>
      <c r="L6451" s="546">
        <v>-2.9399999999999999E-2</v>
      </c>
      <c r="M6451" s="546">
        <v>-1.2200000000000001E-2</v>
      </c>
    </row>
    <row r="6452" spans="10:13" x14ac:dyDescent="0.6">
      <c r="J6452" s="311">
        <v>0</v>
      </c>
      <c r="K6452" s="546">
        <v>-4.0899999999999999E-2</v>
      </c>
      <c r="L6452" s="546">
        <v>-2.9399999999999999E-2</v>
      </c>
      <c r="M6452" s="546">
        <v>-1.2200000000000001E-2</v>
      </c>
    </row>
    <row r="6453" spans="10:13" x14ac:dyDescent="0.6">
      <c r="J6453" s="311">
        <v>0</v>
      </c>
      <c r="K6453" s="546">
        <v>-4.0899999999999999E-2</v>
      </c>
      <c r="L6453" s="546">
        <v>-2.9399999999999999E-2</v>
      </c>
      <c r="M6453" s="546">
        <v>-1.2200000000000001E-2</v>
      </c>
    </row>
    <row r="6454" spans="10:13" x14ac:dyDescent="0.6">
      <c r="J6454" s="311">
        <v>0</v>
      </c>
      <c r="K6454" s="546">
        <v>-4.0899999999999999E-2</v>
      </c>
      <c r="L6454" s="546">
        <v>-2.9399999999999999E-2</v>
      </c>
      <c r="M6454" s="546">
        <v>-1.2200000000000001E-2</v>
      </c>
    </row>
    <row r="6455" spans="10:13" x14ac:dyDescent="0.6">
      <c r="J6455" s="311">
        <v>0</v>
      </c>
      <c r="K6455" s="546">
        <v>-4.0899999999999999E-2</v>
      </c>
      <c r="L6455" s="546">
        <v>-2.9399999999999999E-2</v>
      </c>
      <c r="M6455" s="546">
        <v>-1.2200000000000001E-2</v>
      </c>
    </row>
    <row r="6456" spans="10:13" x14ac:dyDescent="0.6">
      <c r="J6456" s="311">
        <v>0</v>
      </c>
      <c r="K6456" s="546">
        <v>-4.0899999999999999E-2</v>
      </c>
      <c r="L6456" s="546">
        <v>-2.9399999999999999E-2</v>
      </c>
      <c r="M6456" s="546">
        <v>-1.2200000000000001E-2</v>
      </c>
    </row>
    <row r="6457" spans="10:13" x14ac:dyDescent="0.6">
      <c r="J6457" s="311">
        <v>0</v>
      </c>
      <c r="K6457" s="546">
        <v>-4.0899999999999999E-2</v>
      </c>
      <c r="L6457" s="546">
        <v>-2.9399999999999999E-2</v>
      </c>
      <c r="M6457" s="546">
        <v>-1.2200000000000001E-2</v>
      </c>
    </row>
    <row r="6458" spans="10:13" x14ac:dyDescent="0.6">
      <c r="J6458" s="311">
        <v>0</v>
      </c>
      <c r="K6458" s="546">
        <v>-4.0899999999999999E-2</v>
      </c>
      <c r="L6458" s="546">
        <v>-2.9399999999999999E-2</v>
      </c>
      <c r="M6458" s="546">
        <v>-1.2200000000000001E-2</v>
      </c>
    </row>
    <row r="6459" spans="10:13" x14ac:dyDescent="0.6">
      <c r="J6459" s="311">
        <v>0</v>
      </c>
      <c r="K6459" s="546">
        <v>-4.0899999999999999E-2</v>
      </c>
      <c r="L6459" s="546">
        <v>-2.9399999999999999E-2</v>
      </c>
      <c r="M6459" s="546">
        <v>-1.2200000000000001E-2</v>
      </c>
    </row>
    <row r="6460" spans="10:13" x14ac:dyDescent="0.6">
      <c r="J6460" s="311">
        <v>0</v>
      </c>
      <c r="K6460" s="546">
        <v>-4.0899999999999999E-2</v>
      </c>
      <c r="L6460" s="546">
        <v>-2.9399999999999999E-2</v>
      </c>
      <c r="M6460" s="546">
        <v>-1.2200000000000001E-2</v>
      </c>
    </row>
    <row r="6461" spans="10:13" x14ac:dyDescent="0.6">
      <c r="J6461" s="311">
        <v>0</v>
      </c>
      <c r="K6461" s="546">
        <v>-4.0899999999999999E-2</v>
      </c>
      <c r="L6461" s="546">
        <v>-2.9399999999999999E-2</v>
      </c>
      <c r="M6461" s="546">
        <v>-1.2200000000000001E-2</v>
      </c>
    </row>
    <row r="6462" spans="10:13" x14ac:dyDescent="0.6">
      <c r="J6462" s="311">
        <v>0</v>
      </c>
      <c r="K6462" s="546">
        <v>-4.0899999999999999E-2</v>
      </c>
      <c r="L6462" s="546">
        <v>-2.9399999999999999E-2</v>
      </c>
      <c r="M6462" s="546">
        <v>-1.2200000000000001E-2</v>
      </c>
    </row>
    <row r="6463" spans="10:13" x14ac:dyDescent="0.6">
      <c r="J6463" s="311">
        <v>0</v>
      </c>
      <c r="K6463" s="546">
        <v>-4.0899999999999999E-2</v>
      </c>
      <c r="L6463" s="546">
        <v>-2.9399999999999999E-2</v>
      </c>
      <c r="M6463" s="546">
        <v>-1.2200000000000001E-2</v>
      </c>
    </row>
    <row r="6464" spans="10:13" x14ac:dyDescent="0.6">
      <c r="J6464" s="311">
        <v>0</v>
      </c>
      <c r="K6464" s="546">
        <v>-4.0899999999999999E-2</v>
      </c>
      <c r="L6464" s="546">
        <v>-2.9399999999999999E-2</v>
      </c>
      <c r="M6464" s="546">
        <v>-1.2200000000000001E-2</v>
      </c>
    </row>
    <row r="6465" spans="10:13" x14ac:dyDescent="0.6">
      <c r="J6465" s="311">
        <v>0</v>
      </c>
      <c r="K6465" s="546">
        <v>-4.0899999999999999E-2</v>
      </c>
      <c r="L6465" s="546">
        <v>-2.9399999999999999E-2</v>
      </c>
      <c r="M6465" s="546">
        <v>-1.2200000000000001E-2</v>
      </c>
    </row>
    <row r="6466" spans="10:13" x14ac:dyDescent="0.6">
      <c r="J6466" s="311">
        <v>0</v>
      </c>
      <c r="K6466" s="546">
        <v>-4.0899999999999999E-2</v>
      </c>
      <c r="L6466" s="546">
        <v>-2.9399999999999999E-2</v>
      </c>
      <c r="M6466" s="546">
        <v>-1.2200000000000001E-2</v>
      </c>
    </row>
    <row r="6467" spans="10:13" x14ac:dyDescent="0.6">
      <c r="J6467" s="311">
        <v>0</v>
      </c>
      <c r="K6467" s="546">
        <v>-4.0899999999999999E-2</v>
      </c>
      <c r="L6467" s="546">
        <v>-2.9399999999999999E-2</v>
      </c>
      <c r="M6467" s="546">
        <v>-1.2200000000000001E-2</v>
      </c>
    </row>
    <row r="6468" spans="10:13" x14ac:dyDescent="0.6">
      <c r="J6468" s="311">
        <v>0</v>
      </c>
      <c r="K6468" s="546">
        <v>-4.0899999999999999E-2</v>
      </c>
      <c r="L6468" s="546">
        <v>-2.9399999999999999E-2</v>
      </c>
      <c r="M6468" s="546">
        <v>-1.2200000000000001E-2</v>
      </c>
    </row>
    <row r="6469" spans="10:13" x14ac:dyDescent="0.6">
      <c r="J6469" s="311">
        <v>0</v>
      </c>
      <c r="K6469" s="546">
        <v>-4.0899999999999999E-2</v>
      </c>
      <c r="L6469" s="546">
        <v>-2.9399999999999999E-2</v>
      </c>
      <c r="M6469" s="546">
        <v>-1.2200000000000001E-2</v>
      </c>
    </row>
    <row r="6470" spans="10:13" x14ac:dyDescent="0.6">
      <c r="J6470" s="311">
        <v>0</v>
      </c>
      <c r="K6470" s="546">
        <v>-4.0899999999999999E-2</v>
      </c>
      <c r="L6470" s="546">
        <v>-2.9399999999999999E-2</v>
      </c>
      <c r="M6470" s="546">
        <v>-1.2200000000000001E-2</v>
      </c>
    </row>
    <row r="6471" spans="10:13" x14ac:dyDescent="0.6">
      <c r="J6471" s="311">
        <v>0</v>
      </c>
      <c r="K6471" s="546">
        <v>-4.0899999999999999E-2</v>
      </c>
      <c r="L6471" s="546">
        <v>-2.9399999999999999E-2</v>
      </c>
      <c r="M6471" s="546">
        <v>-1.2200000000000001E-2</v>
      </c>
    </row>
    <row r="6472" spans="10:13" x14ac:dyDescent="0.6">
      <c r="J6472" s="311">
        <v>0</v>
      </c>
      <c r="K6472" s="546">
        <v>-4.0899999999999999E-2</v>
      </c>
      <c r="L6472" s="546">
        <v>-2.9399999999999999E-2</v>
      </c>
      <c r="M6472" s="546">
        <v>-1.2200000000000001E-2</v>
      </c>
    </row>
    <row r="6473" spans="10:13" x14ac:dyDescent="0.6">
      <c r="J6473" s="311">
        <v>0</v>
      </c>
      <c r="K6473" s="546">
        <v>-4.0899999999999999E-2</v>
      </c>
      <c r="L6473" s="546">
        <v>-2.9399999999999999E-2</v>
      </c>
      <c r="M6473" s="546">
        <v>-1.2200000000000001E-2</v>
      </c>
    </row>
    <row r="6474" spans="10:13" x14ac:dyDescent="0.6">
      <c r="J6474" s="311">
        <v>0</v>
      </c>
      <c r="K6474" s="546">
        <v>-4.0899999999999999E-2</v>
      </c>
      <c r="L6474" s="546">
        <v>-2.9399999999999999E-2</v>
      </c>
      <c r="M6474" s="546">
        <v>-1.2200000000000001E-2</v>
      </c>
    </row>
    <row r="6475" spans="10:13" x14ac:dyDescent="0.6">
      <c r="J6475" s="311">
        <v>0</v>
      </c>
      <c r="K6475" s="546">
        <v>-4.0899999999999999E-2</v>
      </c>
      <c r="L6475" s="546">
        <v>-2.9399999999999999E-2</v>
      </c>
      <c r="M6475" s="546">
        <v>-1.2200000000000001E-2</v>
      </c>
    </row>
    <row r="6476" spans="10:13" x14ac:dyDescent="0.6">
      <c r="J6476" s="311">
        <v>0</v>
      </c>
      <c r="K6476" s="546">
        <v>-4.0899999999999999E-2</v>
      </c>
      <c r="L6476" s="546">
        <v>-2.9399999999999999E-2</v>
      </c>
      <c r="M6476" s="546">
        <v>-1.2200000000000001E-2</v>
      </c>
    </row>
    <row r="6477" spans="10:13" x14ac:dyDescent="0.6">
      <c r="J6477" s="311">
        <v>0</v>
      </c>
      <c r="K6477" s="546">
        <v>-4.0899999999999999E-2</v>
      </c>
      <c r="L6477" s="546">
        <v>-2.9399999999999999E-2</v>
      </c>
      <c r="M6477" s="546">
        <v>-1.2200000000000001E-2</v>
      </c>
    </row>
    <row r="6478" spans="10:13" x14ac:dyDescent="0.6">
      <c r="J6478" s="311">
        <v>0</v>
      </c>
      <c r="K6478" s="546">
        <v>-4.0899999999999999E-2</v>
      </c>
      <c r="L6478" s="546">
        <v>-2.9399999999999999E-2</v>
      </c>
      <c r="M6478" s="546">
        <v>-1.2200000000000001E-2</v>
      </c>
    </row>
    <row r="6479" spans="10:13" x14ac:dyDescent="0.6">
      <c r="J6479" s="311">
        <v>0</v>
      </c>
      <c r="K6479" s="546">
        <v>-4.0899999999999999E-2</v>
      </c>
      <c r="L6479" s="546">
        <v>-2.9399999999999999E-2</v>
      </c>
      <c r="M6479" s="546">
        <v>-1.2200000000000001E-2</v>
      </c>
    </row>
    <row r="6480" spans="10:13" x14ac:dyDescent="0.6">
      <c r="J6480" s="311">
        <v>0</v>
      </c>
      <c r="K6480" s="546">
        <v>-4.0899999999999999E-2</v>
      </c>
      <c r="L6480" s="546">
        <v>-2.9399999999999999E-2</v>
      </c>
      <c r="M6480" s="546">
        <v>-1.2200000000000001E-2</v>
      </c>
    </row>
    <row r="6481" spans="10:13" x14ac:dyDescent="0.6">
      <c r="J6481" s="311">
        <v>0</v>
      </c>
      <c r="K6481" s="546">
        <v>-4.0899999999999999E-2</v>
      </c>
      <c r="L6481" s="546">
        <v>-2.9399999999999999E-2</v>
      </c>
      <c r="M6481" s="546">
        <v>-1.2200000000000001E-2</v>
      </c>
    </row>
    <row r="6482" spans="10:13" x14ac:dyDescent="0.6">
      <c r="J6482" s="311">
        <v>0</v>
      </c>
      <c r="K6482" s="546">
        <v>-4.0899999999999999E-2</v>
      </c>
      <c r="L6482" s="546">
        <v>-2.9399999999999999E-2</v>
      </c>
      <c r="M6482" s="546">
        <v>-1.2200000000000001E-2</v>
      </c>
    </row>
    <row r="6483" spans="10:13" x14ac:dyDescent="0.6">
      <c r="J6483" s="311">
        <v>0</v>
      </c>
      <c r="K6483" s="546">
        <v>-4.0899999999999999E-2</v>
      </c>
      <c r="L6483" s="546">
        <v>-2.9399999999999999E-2</v>
      </c>
      <c r="M6483" s="546">
        <v>-1.2200000000000001E-2</v>
      </c>
    </row>
    <row r="6484" spans="10:13" x14ac:dyDescent="0.6">
      <c r="J6484" s="311">
        <v>0</v>
      </c>
      <c r="K6484" s="546">
        <v>-4.0899999999999999E-2</v>
      </c>
      <c r="L6484" s="546">
        <v>-2.9399999999999999E-2</v>
      </c>
      <c r="M6484" s="546">
        <v>-1.2200000000000001E-2</v>
      </c>
    </row>
    <row r="6485" spans="10:13" x14ac:dyDescent="0.6">
      <c r="J6485" s="311">
        <v>0</v>
      </c>
      <c r="K6485" s="546">
        <v>-4.0899999999999999E-2</v>
      </c>
      <c r="L6485" s="546">
        <v>-2.9399999999999999E-2</v>
      </c>
      <c r="M6485" s="546">
        <v>-1.2200000000000001E-2</v>
      </c>
    </row>
    <row r="6486" spans="10:13" x14ac:dyDescent="0.6">
      <c r="J6486" s="311">
        <v>0</v>
      </c>
      <c r="K6486" s="546">
        <v>-4.0899999999999999E-2</v>
      </c>
      <c r="L6486" s="546">
        <v>-2.9399999999999999E-2</v>
      </c>
      <c r="M6486" s="546">
        <v>-1.2200000000000001E-2</v>
      </c>
    </row>
    <row r="6487" spans="10:13" x14ac:dyDescent="0.6">
      <c r="J6487" s="311">
        <v>0</v>
      </c>
      <c r="K6487" s="546">
        <v>-4.0899999999999999E-2</v>
      </c>
      <c r="L6487" s="546">
        <v>-2.9399999999999999E-2</v>
      </c>
      <c r="M6487" s="546">
        <v>-1.2200000000000001E-2</v>
      </c>
    </row>
    <row r="6488" spans="10:13" x14ac:dyDescent="0.6">
      <c r="J6488" s="311">
        <v>0</v>
      </c>
      <c r="K6488" s="546">
        <v>-4.0899999999999999E-2</v>
      </c>
      <c r="L6488" s="546">
        <v>-2.9399999999999999E-2</v>
      </c>
      <c r="M6488" s="546">
        <v>-1.2200000000000001E-2</v>
      </c>
    </row>
    <row r="6489" spans="10:13" x14ac:dyDescent="0.6">
      <c r="J6489" s="311">
        <v>0</v>
      </c>
      <c r="K6489" s="546">
        <v>-4.0899999999999999E-2</v>
      </c>
      <c r="L6489" s="546">
        <v>-2.9399999999999999E-2</v>
      </c>
      <c r="M6489" s="546">
        <v>-1.2200000000000001E-2</v>
      </c>
    </row>
    <row r="6490" spans="10:13" x14ac:dyDescent="0.6">
      <c r="J6490" s="311">
        <v>0</v>
      </c>
      <c r="K6490" s="546">
        <v>-4.0899999999999999E-2</v>
      </c>
      <c r="L6490" s="546">
        <v>-2.9399999999999999E-2</v>
      </c>
      <c r="M6490" s="546">
        <v>-1.2200000000000001E-2</v>
      </c>
    </row>
    <row r="6491" spans="10:13" x14ac:dyDescent="0.6">
      <c r="J6491" s="311">
        <v>0</v>
      </c>
      <c r="K6491" s="546">
        <v>-4.0899999999999999E-2</v>
      </c>
      <c r="L6491" s="546">
        <v>-2.9399999999999999E-2</v>
      </c>
      <c r="M6491" s="546">
        <v>-1.2200000000000001E-2</v>
      </c>
    </row>
    <row r="6492" spans="10:13" x14ac:dyDescent="0.6">
      <c r="J6492" s="311">
        <v>0</v>
      </c>
      <c r="K6492" s="546">
        <v>-4.0899999999999999E-2</v>
      </c>
      <c r="L6492" s="546">
        <v>-2.9399999999999999E-2</v>
      </c>
      <c r="M6492" s="546">
        <v>-1.2200000000000001E-2</v>
      </c>
    </row>
    <row r="6493" spans="10:13" x14ac:dyDescent="0.6">
      <c r="J6493" s="311">
        <v>0</v>
      </c>
      <c r="K6493" s="546">
        <v>-4.0899999999999999E-2</v>
      </c>
      <c r="L6493" s="546">
        <v>-2.9399999999999999E-2</v>
      </c>
      <c r="M6493" s="546">
        <v>-1.2200000000000001E-2</v>
      </c>
    </row>
    <row r="6494" spans="10:13" x14ac:dyDescent="0.6">
      <c r="J6494" s="311">
        <v>0</v>
      </c>
      <c r="K6494" s="546">
        <v>-4.0899999999999999E-2</v>
      </c>
      <c r="L6494" s="546">
        <v>-2.9399999999999999E-2</v>
      </c>
      <c r="M6494" s="546">
        <v>-1.2200000000000001E-2</v>
      </c>
    </row>
    <row r="6495" spans="10:13" x14ac:dyDescent="0.6">
      <c r="J6495" s="311">
        <v>0</v>
      </c>
      <c r="K6495" s="546">
        <v>-4.0899999999999999E-2</v>
      </c>
      <c r="L6495" s="546">
        <v>-2.9399999999999999E-2</v>
      </c>
      <c r="M6495" s="546">
        <v>-1.2200000000000001E-2</v>
      </c>
    </row>
    <row r="6496" spans="10:13" x14ac:dyDescent="0.6">
      <c r="J6496" s="311">
        <v>0</v>
      </c>
      <c r="K6496" s="546">
        <v>-4.0899999999999999E-2</v>
      </c>
      <c r="L6496" s="546">
        <v>-2.9399999999999999E-2</v>
      </c>
      <c r="M6496" s="546">
        <v>-1.2200000000000001E-2</v>
      </c>
    </row>
    <row r="6497" spans="10:13" x14ac:dyDescent="0.6">
      <c r="J6497" s="311">
        <v>0</v>
      </c>
      <c r="K6497" s="546">
        <v>-4.0899999999999999E-2</v>
      </c>
      <c r="L6497" s="546">
        <v>-2.9399999999999999E-2</v>
      </c>
      <c r="M6497" s="546">
        <v>-1.2200000000000001E-2</v>
      </c>
    </row>
    <row r="6498" spans="10:13" x14ac:dyDescent="0.6">
      <c r="J6498" s="311">
        <v>0</v>
      </c>
      <c r="K6498" s="546">
        <v>-4.0899999999999999E-2</v>
      </c>
      <c r="L6498" s="546">
        <v>-2.9399999999999999E-2</v>
      </c>
      <c r="M6498" s="546">
        <v>-1.2200000000000001E-2</v>
      </c>
    </row>
    <row r="6499" spans="10:13" x14ac:dyDescent="0.6">
      <c r="J6499" s="311">
        <v>0</v>
      </c>
      <c r="K6499" s="546">
        <v>-4.0899999999999999E-2</v>
      </c>
      <c r="L6499" s="546">
        <v>-2.9399999999999999E-2</v>
      </c>
      <c r="M6499" s="546">
        <v>-1.2200000000000001E-2</v>
      </c>
    </row>
    <row r="6500" spans="10:13" x14ac:dyDescent="0.6">
      <c r="J6500" s="311">
        <v>0</v>
      </c>
      <c r="K6500" s="546">
        <v>-4.0899999999999999E-2</v>
      </c>
      <c r="L6500" s="546">
        <v>-2.9399999999999999E-2</v>
      </c>
      <c r="M6500" s="546">
        <v>-1.2200000000000001E-2</v>
      </c>
    </row>
    <row r="6501" spans="10:13" x14ac:dyDescent="0.6">
      <c r="J6501" s="311">
        <v>0</v>
      </c>
      <c r="K6501" s="546">
        <v>-4.0899999999999999E-2</v>
      </c>
      <c r="L6501" s="546">
        <v>-2.9399999999999999E-2</v>
      </c>
      <c r="M6501" s="546">
        <v>-1.2200000000000001E-2</v>
      </c>
    </row>
    <row r="6502" spans="10:13" x14ac:dyDescent="0.6">
      <c r="J6502" s="311">
        <v>0</v>
      </c>
      <c r="K6502" s="546">
        <v>-4.0899999999999999E-2</v>
      </c>
      <c r="L6502" s="546">
        <v>-2.9399999999999999E-2</v>
      </c>
      <c r="M6502" s="546">
        <v>-1.2200000000000001E-2</v>
      </c>
    </row>
    <row r="6503" spans="10:13" x14ac:dyDescent="0.6">
      <c r="J6503" s="311">
        <v>0</v>
      </c>
      <c r="K6503" s="546">
        <v>-4.0899999999999999E-2</v>
      </c>
      <c r="L6503" s="546">
        <v>-2.9399999999999999E-2</v>
      </c>
      <c r="M6503" s="546">
        <v>-1.2200000000000001E-2</v>
      </c>
    </row>
    <row r="6504" spans="10:13" x14ac:dyDescent="0.6">
      <c r="J6504" s="311">
        <v>0</v>
      </c>
      <c r="K6504" s="546">
        <v>-4.0899999999999999E-2</v>
      </c>
      <c r="L6504" s="546">
        <v>-2.9399999999999999E-2</v>
      </c>
      <c r="M6504" s="546">
        <v>-1.2200000000000001E-2</v>
      </c>
    </row>
    <row r="6505" spans="10:13" x14ac:dyDescent="0.6">
      <c r="J6505" s="311">
        <v>0</v>
      </c>
      <c r="K6505" s="546">
        <v>-4.0899999999999999E-2</v>
      </c>
      <c r="L6505" s="546">
        <v>-2.9399999999999999E-2</v>
      </c>
      <c r="M6505" s="546">
        <v>-1.2200000000000001E-2</v>
      </c>
    </row>
    <row r="6506" spans="10:13" x14ac:dyDescent="0.6">
      <c r="J6506" s="311">
        <v>0</v>
      </c>
      <c r="K6506" s="546">
        <v>-4.0899999999999999E-2</v>
      </c>
      <c r="L6506" s="546">
        <v>-2.9399999999999999E-2</v>
      </c>
      <c r="M6506" s="546">
        <v>-1.2200000000000001E-2</v>
      </c>
    </row>
    <row r="6507" spans="10:13" x14ac:dyDescent="0.6">
      <c r="J6507" s="311">
        <v>0</v>
      </c>
      <c r="K6507" s="546">
        <v>-4.0899999999999999E-2</v>
      </c>
      <c r="L6507" s="546">
        <v>-2.9399999999999999E-2</v>
      </c>
      <c r="M6507" s="546">
        <v>-1.2200000000000001E-2</v>
      </c>
    </row>
    <row r="6508" spans="10:13" x14ac:dyDescent="0.6">
      <c r="J6508" s="311">
        <v>0</v>
      </c>
      <c r="K6508" s="546">
        <v>-4.0899999999999999E-2</v>
      </c>
      <c r="L6508" s="546">
        <v>-2.9399999999999999E-2</v>
      </c>
      <c r="M6508" s="546">
        <v>-1.2200000000000001E-2</v>
      </c>
    </row>
    <row r="6509" spans="10:13" x14ac:dyDescent="0.6">
      <c r="J6509" s="311">
        <v>0</v>
      </c>
      <c r="K6509" s="546">
        <v>-4.0899999999999999E-2</v>
      </c>
      <c r="L6509" s="546">
        <v>-2.9399999999999999E-2</v>
      </c>
      <c r="M6509" s="546">
        <v>-1.2200000000000001E-2</v>
      </c>
    </row>
    <row r="6510" spans="10:13" x14ac:dyDescent="0.6">
      <c r="J6510" s="311">
        <v>0</v>
      </c>
      <c r="K6510" s="546">
        <v>-4.0899999999999999E-2</v>
      </c>
      <c r="L6510" s="546">
        <v>-2.9399999999999999E-2</v>
      </c>
      <c r="M6510" s="546">
        <v>-1.2200000000000001E-2</v>
      </c>
    </row>
    <row r="6511" spans="10:13" x14ac:dyDescent="0.6">
      <c r="J6511" s="311">
        <v>0</v>
      </c>
      <c r="K6511" s="546">
        <v>-4.0899999999999999E-2</v>
      </c>
      <c r="L6511" s="546">
        <v>-2.9399999999999999E-2</v>
      </c>
      <c r="M6511" s="546">
        <v>-1.2200000000000001E-2</v>
      </c>
    </row>
    <row r="6512" spans="10:13" x14ac:dyDescent="0.6">
      <c r="J6512" s="311">
        <v>0</v>
      </c>
      <c r="K6512" s="546">
        <v>-4.0899999999999999E-2</v>
      </c>
      <c r="L6512" s="546">
        <v>-2.9399999999999999E-2</v>
      </c>
      <c r="M6512" s="546">
        <v>-1.2200000000000001E-2</v>
      </c>
    </row>
    <row r="6513" spans="10:13" x14ac:dyDescent="0.6">
      <c r="J6513" s="311">
        <v>0</v>
      </c>
      <c r="K6513" s="546">
        <v>-4.0899999999999999E-2</v>
      </c>
      <c r="L6513" s="546">
        <v>-2.9399999999999999E-2</v>
      </c>
      <c r="M6513" s="546">
        <v>-1.2200000000000001E-2</v>
      </c>
    </row>
    <row r="6514" spans="10:13" x14ac:dyDescent="0.6">
      <c r="J6514" s="311">
        <v>0</v>
      </c>
      <c r="K6514" s="546">
        <v>-4.0899999999999999E-2</v>
      </c>
      <c r="L6514" s="546">
        <v>-2.9399999999999999E-2</v>
      </c>
      <c r="M6514" s="546">
        <v>-1.2200000000000001E-2</v>
      </c>
    </row>
    <row r="6515" spans="10:13" x14ac:dyDescent="0.6">
      <c r="J6515" s="311">
        <v>0</v>
      </c>
      <c r="K6515" s="546">
        <v>-4.0899999999999999E-2</v>
      </c>
      <c r="L6515" s="546">
        <v>-2.9399999999999999E-2</v>
      </c>
      <c r="M6515" s="546">
        <v>-1.2200000000000001E-2</v>
      </c>
    </row>
    <row r="6516" spans="10:13" x14ac:dyDescent="0.6">
      <c r="J6516" s="311">
        <v>0</v>
      </c>
      <c r="K6516" s="546">
        <v>-4.0899999999999999E-2</v>
      </c>
      <c r="L6516" s="546">
        <v>-2.9399999999999999E-2</v>
      </c>
      <c r="M6516" s="546">
        <v>-1.2200000000000001E-2</v>
      </c>
    </row>
    <row r="6517" spans="10:13" x14ac:dyDescent="0.6">
      <c r="J6517" s="311">
        <v>0</v>
      </c>
      <c r="K6517" s="546">
        <v>-4.0899999999999999E-2</v>
      </c>
      <c r="L6517" s="546">
        <v>-2.9399999999999999E-2</v>
      </c>
      <c r="M6517" s="546">
        <v>-1.2200000000000001E-2</v>
      </c>
    </row>
    <row r="6518" spans="10:13" x14ac:dyDescent="0.6">
      <c r="J6518" s="311">
        <v>0</v>
      </c>
      <c r="K6518" s="546">
        <v>-4.0899999999999999E-2</v>
      </c>
      <c r="L6518" s="546">
        <v>-2.9399999999999999E-2</v>
      </c>
      <c r="M6518" s="546">
        <v>-1.2200000000000001E-2</v>
      </c>
    </row>
    <row r="6519" spans="10:13" x14ac:dyDescent="0.6">
      <c r="J6519" s="311">
        <v>0</v>
      </c>
      <c r="K6519" s="546">
        <v>-4.0899999999999999E-2</v>
      </c>
      <c r="L6519" s="546">
        <v>-2.9399999999999999E-2</v>
      </c>
      <c r="M6519" s="546">
        <v>-1.2200000000000001E-2</v>
      </c>
    </row>
    <row r="6520" spans="10:13" x14ac:dyDescent="0.6">
      <c r="J6520" s="311">
        <v>0</v>
      </c>
      <c r="K6520" s="546">
        <v>-4.0899999999999999E-2</v>
      </c>
      <c r="L6520" s="546">
        <v>-2.9399999999999999E-2</v>
      </c>
      <c r="M6520" s="546">
        <v>-1.2200000000000001E-2</v>
      </c>
    </row>
    <row r="6521" spans="10:13" x14ac:dyDescent="0.6">
      <c r="J6521" s="311">
        <v>0</v>
      </c>
      <c r="K6521" s="546">
        <v>-4.0899999999999999E-2</v>
      </c>
      <c r="L6521" s="546">
        <v>-2.9399999999999999E-2</v>
      </c>
      <c r="M6521" s="546">
        <v>-1.2200000000000001E-2</v>
      </c>
    </row>
    <row r="6522" spans="10:13" x14ac:dyDescent="0.6">
      <c r="J6522" s="311">
        <v>0</v>
      </c>
      <c r="K6522" s="546">
        <v>-4.0899999999999999E-2</v>
      </c>
      <c r="L6522" s="546">
        <v>-2.9399999999999999E-2</v>
      </c>
      <c r="M6522" s="546">
        <v>-1.2200000000000001E-2</v>
      </c>
    </row>
    <row r="6523" spans="10:13" x14ac:dyDescent="0.6">
      <c r="J6523" s="311">
        <v>0</v>
      </c>
      <c r="K6523" s="546">
        <v>-4.0899999999999999E-2</v>
      </c>
      <c r="L6523" s="546">
        <v>-2.9399999999999999E-2</v>
      </c>
      <c r="M6523" s="546">
        <v>-1.2200000000000001E-2</v>
      </c>
    </row>
    <row r="6524" spans="10:13" x14ac:dyDescent="0.6">
      <c r="J6524" s="311">
        <v>0</v>
      </c>
      <c r="K6524" s="546">
        <v>-4.0899999999999999E-2</v>
      </c>
      <c r="L6524" s="546">
        <v>-2.9399999999999999E-2</v>
      </c>
      <c r="M6524" s="546">
        <v>-1.2200000000000001E-2</v>
      </c>
    </row>
    <row r="6525" spans="10:13" x14ac:dyDescent="0.6">
      <c r="J6525" s="311">
        <v>0</v>
      </c>
      <c r="K6525" s="546">
        <v>-4.0899999999999999E-2</v>
      </c>
      <c r="L6525" s="546">
        <v>-2.9399999999999999E-2</v>
      </c>
      <c r="M6525" s="546">
        <v>-1.2200000000000001E-2</v>
      </c>
    </row>
    <row r="6526" spans="10:13" x14ac:dyDescent="0.6">
      <c r="J6526" s="311">
        <v>0</v>
      </c>
      <c r="K6526" s="546">
        <v>-4.0899999999999999E-2</v>
      </c>
      <c r="L6526" s="546">
        <v>-2.9399999999999999E-2</v>
      </c>
      <c r="M6526" s="546">
        <v>-1.2200000000000001E-2</v>
      </c>
    </row>
    <row r="6527" spans="10:13" x14ac:dyDescent="0.6">
      <c r="J6527" s="311">
        <v>0</v>
      </c>
      <c r="K6527" s="546">
        <v>-4.0899999999999999E-2</v>
      </c>
      <c r="L6527" s="546">
        <v>-2.9399999999999999E-2</v>
      </c>
      <c r="M6527" s="546">
        <v>-1.2200000000000001E-2</v>
      </c>
    </row>
    <row r="6528" spans="10:13" x14ac:dyDescent="0.6">
      <c r="J6528" s="311">
        <v>0</v>
      </c>
      <c r="K6528" s="546">
        <v>-4.0899999999999999E-2</v>
      </c>
      <c r="L6528" s="546">
        <v>-2.9399999999999999E-2</v>
      </c>
      <c r="M6528" s="546">
        <v>-1.2200000000000001E-2</v>
      </c>
    </row>
    <row r="6529" spans="10:13" x14ac:dyDescent="0.6">
      <c r="J6529" s="311">
        <v>0</v>
      </c>
      <c r="K6529" s="546">
        <v>-4.0899999999999999E-2</v>
      </c>
      <c r="L6529" s="546">
        <v>-2.9399999999999999E-2</v>
      </c>
      <c r="M6529" s="546">
        <v>-1.2200000000000001E-2</v>
      </c>
    </row>
    <row r="6530" spans="10:13" x14ac:dyDescent="0.6">
      <c r="J6530" s="311">
        <v>0</v>
      </c>
      <c r="K6530" s="546">
        <v>-4.0899999999999999E-2</v>
      </c>
      <c r="L6530" s="546">
        <v>-2.9399999999999999E-2</v>
      </c>
      <c r="M6530" s="546">
        <v>-1.2200000000000001E-2</v>
      </c>
    </row>
    <row r="6531" spans="10:13" x14ac:dyDescent="0.6">
      <c r="J6531" s="311">
        <v>0</v>
      </c>
      <c r="K6531" s="546">
        <v>-4.0899999999999999E-2</v>
      </c>
      <c r="L6531" s="546">
        <v>-2.9399999999999999E-2</v>
      </c>
      <c r="M6531" s="546">
        <v>-1.2200000000000001E-2</v>
      </c>
    </row>
    <row r="6532" spans="10:13" x14ac:dyDescent="0.6">
      <c r="J6532" s="311">
        <v>0</v>
      </c>
      <c r="K6532" s="546">
        <v>-4.0899999999999999E-2</v>
      </c>
      <c r="L6532" s="546">
        <v>-2.9399999999999999E-2</v>
      </c>
      <c r="M6532" s="546">
        <v>-1.2200000000000001E-2</v>
      </c>
    </row>
    <row r="6533" spans="10:13" x14ac:dyDescent="0.6">
      <c r="J6533" s="311">
        <v>0</v>
      </c>
      <c r="K6533" s="546">
        <v>-4.0899999999999999E-2</v>
      </c>
      <c r="L6533" s="546">
        <v>-2.9399999999999999E-2</v>
      </c>
      <c r="M6533" s="546">
        <v>-1.2200000000000001E-2</v>
      </c>
    </row>
    <row r="6534" spans="10:13" x14ac:dyDescent="0.6">
      <c r="J6534" s="311">
        <v>0</v>
      </c>
      <c r="K6534" s="546">
        <v>-4.0899999999999999E-2</v>
      </c>
      <c r="L6534" s="546">
        <v>-2.9399999999999999E-2</v>
      </c>
      <c r="M6534" s="546">
        <v>-1.2200000000000001E-2</v>
      </c>
    </row>
    <row r="6535" spans="10:13" x14ac:dyDescent="0.6">
      <c r="J6535" s="311">
        <v>0</v>
      </c>
      <c r="K6535" s="546">
        <v>-4.0899999999999999E-2</v>
      </c>
      <c r="L6535" s="546">
        <v>-2.9399999999999999E-2</v>
      </c>
      <c r="M6535" s="546">
        <v>-1.2200000000000001E-2</v>
      </c>
    </row>
    <row r="6536" spans="10:13" x14ac:dyDescent="0.6">
      <c r="J6536" s="311">
        <v>0</v>
      </c>
      <c r="K6536" s="546">
        <v>-4.0899999999999999E-2</v>
      </c>
      <c r="L6536" s="546">
        <v>-2.9399999999999999E-2</v>
      </c>
      <c r="M6536" s="546">
        <v>-1.2200000000000001E-2</v>
      </c>
    </row>
    <row r="6537" spans="10:13" x14ac:dyDescent="0.6">
      <c r="J6537" s="311">
        <v>0</v>
      </c>
      <c r="K6537" s="546">
        <v>-4.0899999999999999E-2</v>
      </c>
      <c r="L6537" s="546">
        <v>-2.9399999999999999E-2</v>
      </c>
      <c r="M6537" s="546">
        <v>-1.2200000000000001E-2</v>
      </c>
    </row>
    <row r="6538" spans="10:13" x14ac:dyDescent="0.6">
      <c r="J6538" s="311">
        <v>0</v>
      </c>
      <c r="K6538" s="546">
        <v>-4.0899999999999999E-2</v>
      </c>
      <c r="L6538" s="546">
        <v>-2.9399999999999999E-2</v>
      </c>
      <c r="M6538" s="546">
        <v>-1.2200000000000001E-2</v>
      </c>
    </row>
    <row r="6539" spans="10:13" x14ac:dyDescent="0.6">
      <c r="J6539" s="311">
        <v>0</v>
      </c>
      <c r="K6539" s="546">
        <v>-4.0899999999999999E-2</v>
      </c>
      <c r="L6539" s="546">
        <v>-2.9399999999999999E-2</v>
      </c>
      <c r="M6539" s="546">
        <v>-1.2200000000000001E-2</v>
      </c>
    </row>
    <row r="6540" spans="10:13" x14ac:dyDescent="0.6">
      <c r="J6540" s="311">
        <v>0</v>
      </c>
      <c r="K6540" s="546">
        <v>-4.0899999999999999E-2</v>
      </c>
      <c r="L6540" s="546">
        <v>-2.9399999999999999E-2</v>
      </c>
      <c r="M6540" s="546">
        <v>-1.2200000000000001E-2</v>
      </c>
    </row>
    <row r="6541" spans="10:13" x14ac:dyDescent="0.6">
      <c r="J6541" s="311">
        <v>0</v>
      </c>
      <c r="K6541" s="546">
        <v>-4.0899999999999999E-2</v>
      </c>
      <c r="L6541" s="546">
        <v>-2.9399999999999999E-2</v>
      </c>
      <c r="M6541" s="546">
        <v>-1.2200000000000001E-2</v>
      </c>
    </row>
    <row r="6542" spans="10:13" x14ac:dyDescent="0.6">
      <c r="J6542" s="311">
        <v>0</v>
      </c>
      <c r="K6542" s="546">
        <v>-4.0899999999999999E-2</v>
      </c>
      <c r="L6542" s="546">
        <v>-2.9399999999999999E-2</v>
      </c>
      <c r="M6542" s="546">
        <v>-1.2200000000000001E-2</v>
      </c>
    </row>
    <row r="6543" spans="10:13" x14ac:dyDescent="0.6">
      <c r="J6543" s="311">
        <v>0</v>
      </c>
      <c r="K6543" s="546">
        <v>-4.0899999999999999E-2</v>
      </c>
      <c r="L6543" s="546">
        <v>-2.9399999999999999E-2</v>
      </c>
      <c r="M6543" s="546">
        <v>-1.2200000000000001E-2</v>
      </c>
    </row>
    <row r="6544" spans="10:13" x14ac:dyDescent="0.6">
      <c r="J6544" s="311">
        <v>0</v>
      </c>
      <c r="K6544" s="546">
        <v>-4.0899999999999999E-2</v>
      </c>
      <c r="L6544" s="546">
        <v>-2.9399999999999999E-2</v>
      </c>
      <c r="M6544" s="546">
        <v>-1.2200000000000001E-2</v>
      </c>
    </row>
    <row r="6545" spans="10:13" x14ac:dyDescent="0.6">
      <c r="J6545" s="311">
        <v>0</v>
      </c>
      <c r="K6545" s="546">
        <v>-4.0899999999999999E-2</v>
      </c>
      <c r="L6545" s="546">
        <v>-2.9399999999999999E-2</v>
      </c>
      <c r="M6545" s="546">
        <v>-1.2200000000000001E-2</v>
      </c>
    </row>
    <row r="6546" spans="10:13" x14ac:dyDescent="0.6">
      <c r="J6546" s="311">
        <v>0</v>
      </c>
      <c r="K6546" s="546">
        <v>-4.0899999999999999E-2</v>
      </c>
      <c r="L6546" s="546">
        <v>-2.9399999999999999E-2</v>
      </c>
      <c r="M6546" s="546">
        <v>-1.2200000000000001E-2</v>
      </c>
    </row>
    <row r="6547" spans="10:13" x14ac:dyDescent="0.6">
      <c r="J6547" s="311">
        <v>0</v>
      </c>
      <c r="K6547" s="546">
        <v>-4.0899999999999999E-2</v>
      </c>
      <c r="L6547" s="546">
        <v>-2.9399999999999999E-2</v>
      </c>
      <c r="M6547" s="546">
        <v>-1.2200000000000001E-2</v>
      </c>
    </row>
    <row r="6548" spans="10:13" x14ac:dyDescent="0.6">
      <c r="J6548" s="311">
        <v>0</v>
      </c>
      <c r="K6548" s="546">
        <v>-4.0899999999999999E-2</v>
      </c>
      <c r="L6548" s="546">
        <v>-2.9399999999999999E-2</v>
      </c>
      <c r="M6548" s="546">
        <v>-1.2200000000000001E-2</v>
      </c>
    </row>
    <row r="6549" spans="10:13" x14ac:dyDescent="0.6">
      <c r="J6549" s="311">
        <v>0</v>
      </c>
      <c r="K6549" s="546">
        <v>-4.0899999999999999E-2</v>
      </c>
      <c r="L6549" s="546">
        <v>-2.9399999999999999E-2</v>
      </c>
      <c r="M6549" s="546">
        <v>-1.2200000000000001E-2</v>
      </c>
    </row>
    <row r="6550" spans="10:13" x14ac:dyDescent="0.6">
      <c r="J6550" s="311">
        <v>0</v>
      </c>
      <c r="K6550" s="546">
        <v>-4.0899999999999999E-2</v>
      </c>
      <c r="L6550" s="546">
        <v>-2.9399999999999999E-2</v>
      </c>
      <c r="M6550" s="546">
        <v>-1.2200000000000001E-2</v>
      </c>
    </row>
    <row r="6551" spans="10:13" x14ac:dyDescent="0.6">
      <c r="J6551" s="311">
        <v>0</v>
      </c>
      <c r="K6551" s="546">
        <v>-4.0899999999999999E-2</v>
      </c>
      <c r="L6551" s="546">
        <v>-2.9399999999999999E-2</v>
      </c>
      <c r="M6551" s="546">
        <v>-1.2200000000000001E-2</v>
      </c>
    </row>
    <row r="6552" spans="10:13" x14ac:dyDescent="0.6">
      <c r="J6552" s="311">
        <v>0</v>
      </c>
      <c r="K6552" s="546">
        <v>-4.0899999999999999E-2</v>
      </c>
      <c r="L6552" s="546">
        <v>-2.9399999999999999E-2</v>
      </c>
      <c r="M6552" s="546">
        <v>-1.2200000000000001E-2</v>
      </c>
    </row>
    <row r="6553" spans="10:13" x14ac:dyDescent="0.6">
      <c r="J6553" s="311">
        <v>0</v>
      </c>
      <c r="K6553" s="546">
        <v>-4.0899999999999999E-2</v>
      </c>
      <c r="L6553" s="546">
        <v>-2.9399999999999999E-2</v>
      </c>
      <c r="M6553" s="546">
        <v>-1.2200000000000001E-2</v>
      </c>
    </row>
    <row r="6554" spans="10:13" x14ac:dyDescent="0.6">
      <c r="J6554" s="311">
        <v>0</v>
      </c>
      <c r="K6554" s="546">
        <v>-4.0899999999999999E-2</v>
      </c>
      <c r="L6554" s="546">
        <v>-2.9399999999999999E-2</v>
      </c>
      <c r="M6554" s="546">
        <v>-1.2200000000000001E-2</v>
      </c>
    </row>
    <row r="6555" spans="10:13" x14ac:dyDescent="0.6">
      <c r="J6555" s="311">
        <v>0</v>
      </c>
      <c r="K6555" s="546">
        <v>-4.0899999999999999E-2</v>
      </c>
      <c r="L6555" s="546">
        <v>-2.9399999999999999E-2</v>
      </c>
      <c r="M6555" s="546">
        <v>-1.2200000000000001E-2</v>
      </c>
    </row>
    <row r="6556" spans="10:13" x14ac:dyDescent="0.6">
      <c r="J6556" s="311">
        <v>0</v>
      </c>
      <c r="K6556" s="546">
        <v>-4.0899999999999999E-2</v>
      </c>
      <c r="L6556" s="546">
        <v>-2.9399999999999999E-2</v>
      </c>
      <c r="M6556" s="546">
        <v>-1.2200000000000001E-2</v>
      </c>
    </row>
    <row r="6557" spans="10:13" x14ac:dyDescent="0.6">
      <c r="J6557" s="311">
        <v>0</v>
      </c>
      <c r="K6557" s="546">
        <v>-4.0899999999999999E-2</v>
      </c>
      <c r="L6557" s="546">
        <v>-2.9399999999999999E-2</v>
      </c>
      <c r="M6557" s="546">
        <v>-1.2200000000000001E-2</v>
      </c>
    </row>
    <row r="6558" spans="10:13" x14ac:dyDescent="0.6">
      <c r="J6558" s="311">
        <v>0</v>
      </c>
      <c r="K6558" s="546">
        <v>-4.0899999999999999E-2</v>
      </c>
      <c r="L6558" s="546">
        <v>-2.9399999999999999E-2</v>
      </c>
      <c r="M6558" s="546">
        <v>-1.2200000000000001E-2</v>
      </c>
    </row>
    <row r="6559" spans="10:13" x14ac:dyDescent="0.6">
      <c r="J6559" s="311">
        <v>0</v>
      </c>
      <c r="K6559" s="546">
        <v>-4.0899999999999999E-2</v>
      </c>
      <c r="L6559" s="546">
        <v>-2.9399999999999999E-2</v>
      </c>
      <c r="M6559" s="546">
        <v>-1.2200000000000001E-2</v>
      </c>
    </row>
    <row r="6560" spans="10:13" x14ac:dyDescent="0.6">
      <c r="J6560" s="311">
        <v>0</v>
      </c>
      <c r="K6560" s="546">
        <v>-4.0899999999999999E-2</v>
      </c>
      <c r="L6560" s="546">
        <v>-2.9399999999999999E-2</v>
      </c>
      <c r="M6560" s="546">
        <v>-1.2200000000000001E-2</v>
      </c>
    </row>
    <row r="6561" spans="10:13" x14ac:dyDescent="0.6">
      <c r="J6561" s="311">
        <v>0</v>
      </c>
      <c r="K6561" s="546">
        <v>-4.0899999999999999E-2</v>
      </c>
      <c r="L6561" s="546">
        <v>-2.9399999999999999E-2</v>
      </c>
      <c r="M6561" s="546">
        <v>-1.2200000000000001E-2</v>
      </c>
    </row>
    <row r="6562" spans="10:13" x14ac:dyDescent="0.6">
      <c r="J6562" s="311">
        <v>0</v>
      </c>
      <c r="K6562" s="546">
        <v>-4.0899999999999999E-2</v>
      </c>
      <c r="L6562" s="546">
        <v>-2.9399999999999999E-2</v>
      </c>
      <c r="M6562" s="546">
        <v>-1.2200000000000001E-2</v>
      </c>
    </row>
    <row r="6563" spans="10:13" x14ac:dyDescent="0.6">
      <c r="J6563" s="311">
        <v>0</v>
      </c>
      <c r="K6563" s="546">
        <v>-4.0899999999999999E-2</v>
      </c>
      <c r="L6563" s="546">
        <v>-2.9399999999999999E-2</v>
      </c>
      <c r="M6563" s="546">
        <v>-1.2200000000000001E-2</v>
      </c>
    </row>
    <row r="6564" spans="10:13" x14ac:dyDescent="0.6">
      <c r="J6564" s="311">
        <v>0</v>
      </c>
      <c r="K6564" s="546">
        <v>-4.0899999999999999E-2</v>
      </c>
      <c r="L6564" s="546">
        <v>-2.9399999999999999E-2</v>
      </c>
      <c r="M6564" s="546">
        <v>-1.2200000000000001E-2</v>
      </c>
    </row>
    <row r="6565" spans="10:13" x14ac:dyDescent="0.6">
      <c r="J6565" s="311">
        <v>0</v>
      </c>
      <c r="K6565" s="546">
        <v>-4.0899999999999999E-2</v>
      </c>
      <c r="L6565" s="546">
        <v>-2.9399999999999999E-2</v>
      </c>
      <c r="M6565" s="546">
        <v>-1.2200000000000001E-2</v>
      </c>
    </row>
    <row r="6566" spans="10:13" x14ac:dyDescent="0.6">
      <c r="J6566" s="311">
        <v>0</v>
      </c>
      <c r="K6566" s="546">
        <v>-4.0899999999999999E-2</v>
      </c>
      <c r="L6566" s="546">
        <v>-2.9399999999999999E-2</v>
      </c>
      <c r="M6566" s="546">
        <v>-1.2200000000000001E-2</v>
      </c>
    </row>
    <row r="6567" spans="10:13" x14ac:dyDescent="0.6">
      <c r="J6567" s="311">
        <v>0</v>
      </c>
      <c r="K6567" s="546">
        <v>-4.0899999999999999E-2</v>
      </c>
      <c r="L6567" s="546">
        <v>-2.9399999999999999E-2</v>
      </c>
      <c r="M6567" s="546">
        <v>-1.2200000000000001E-2</v>
      </c>
    </row>
    <row r="6568" spans="10:13" x14ac:dyDescent="0.6">
      <c r="J6568" s="311">
        <v>0</v>
      </c>
      <c r="K6568" s="546">
        <v>-4.0899999999999999E-2</v>
      </c>
      <c r="L6568" s="546">
        <v>-2.9399999999999999E-2</v>
      </c>
      <c r="M6568" s="546">
        <v>-1.2200000000000001E-2</v>
      </c>
    </row>
    <row r="6569" spans="10:13" x14ac:dyDescent="0.6">
      <c r="J6569" s="311">
        <v>0</v>
      </c>
      <c r="K6569" s="546">
        <v>-4.0899999999999999E-2</v>
      </c>
      <c r="L6569" s="546">
        <v>-2.9399999999999999E-2</v>
      </c>
      <c r="M6569" s="546">
        <v>-1.2200000000000001E-2</v>
      </c>
    </row>
    <row r="6570" spans="10:13" x14ac:dyDescent="0.6">
      <c r="J6570" s="311">
        <v>0</v>
      </c>
      <c r="K6570" s="546">
        <v>-4.0899999999999999E-2</v>
      </c>
      <c r="L6570" s="546">
        <v>-2.9399999999999999E-2</v>
      </c>
      <c r="M6570" s="546">
        <v>-1.2200000000000001E-2</v>
      </c>
    </row>
    <row r="6571" spans="10:13" x14ac:dyDescent="0.6">
      <c r="J6571" s="311">
        <v>0</v>
      </c>
      <c r="K6571" s="546">
        <v>-4.0899999999999999E-2</v>
      </c>
      <c r="L6571" s="546">
        <v>-2.9399999999999999E-2</v>
      </c>
      <c r="M6571" s="546">
        <v>-1.2200000000000001E-2</v>
      </c>
    </row>
    <row r="6572" spans="10:13" x14ac:dyDescent="0.6">
      <c r="J6572" s="311">
        <v>0</v>
      </c>
      <c r="K6572" s="546">
        <v>-4.0899999999999999E-2</v>
      </c>
      <c r="L6572" s="546">
        <v>-2.9399999999999999E-2</v>
      </c>
      <c r="M6572" s="546">
        <v>-1.2200000000000001E-2</v>
      </c>
    </row>
    <row r="6573" spans="10:13" x14ac:dyDescent="0.6">
      <c r="J6573" s="311">
        <v>0</v>
      </c>
      <c r="K6573" s="546">
        <v>-4.0899999999999999E-2</v>
      </c>
      <c r="L6573" s="546">
        <v>-2.9399999999999999E-2</v>
      </c>
      <c r="M6573" s="546">
        <v>-1.2200000000000001E-2</v>
      </c>
    </row>
    <row r="6574" spans="10:13" x14ac:dyDescent="0.6">
      <c r="J6574" s="311">
        <v>0</v>
      </c>
      <c r="K6574" s="546">
        <v>-4.0899999999999999E-2</v>
      </c>
      <c r="L6574" s="546">
        <v>-2.9399999999999999E-2</v>
      </c>
      <c r="M6574" s="546">
        <v>-1.2200000000000001E-2</v>
      </c>
    </row>
    <row r="6575" spans="10:13" x14ac:dyDescent="0.6">
      <c r="J6575" s="311">
        <v>0</v>
      </c>
      <c r="K6575" s="546">
        <v>-4.0899999999999999E-2</v>
      </c>
      <c r="L6575" s="546">
        <v>-2.9399999999999999E-2</v>
      </c>
      <c r="M6575" s="546">
        <v>-1.2200000000000001E-2</v>
      </c>
    </row>
    <row r="6576" spans="10:13" x14ac:dyDescent="0.6">
      <c r="J6576" s="311">
        <v>0</v>
      </c>
      <c r="K6576" s="546">
        <v>-4.0899999999999999E-2</v>
      </c>
      <c r="L6576" s="546">
        <v>-2.9399999999999999E-2</v>
      </c>
      <c r="M6576" s="546">
        <v>-1.2200000000000001E-2</v>
      </c>
    </row>
    <row r="6577" spans="10:13" x14ac:dyDescent="0.6">
      <c r="J6577" s="311">
        <v>0</v>
      </c>
      <c r="K6577" s="546">
        <v>-4.0899999999999999E-2</v>
      </c>
      <c r="L6577" s="546">
        <v>-2.9399999999999999E-2</v>
      </c>
      <c r="M6577" s="546">
        <v>-1.2200000000000001E-2</v>
      </c>
    </row>
    <row r="6578" spans="10:13" x14ac:dyDescent="0.6">
      <c r="J6578" s="311">
        <v>0</v>
      </c>
      <c r="K6578" s="546">
        <v>-4.0899999999999999E-2</v>
      </c>
      <c r="L6578" s="546">
        <v>-2.9399999999999999E-2</v>
      </c>
      <c r="M6578" s="546">
        <v>-1.2200000000000001E-2</v>
      </c>
    </row>
    <row r="6579" spans="10:13" x14ac:dyDescent="0.6">
      <c r="J6579" s="311">
        <v>0</v>
      </c>
      <c r="K6579" s="546">
        <v>-4.0899999999999999E-2</v>
      </c>
      <c r="L6579" s="546">
        <v>-2.9399999999999999E-2</v>
      </c>
      <c r="M6579" s="546">
        <v>-1.2200000000000001E-2</v>
      </c>
    </row>
    <row r="6580" spans="10:13" x14ac:dyDescent="0.6">
      <c r="J6580" s="311">
        <v>0</v>
      </c>
      <c r="K6580" s="546">
        <v>-4.0899999999999999E-2</v>
      </c>
      <c r="L6580" s="546">
        <v>-2.9399999999999999E-2</v>
      </c>
      <c r="M6580" s="546">
        <v>-1.2200000000000001E-2</v>
      </c>
    </row>
    <row r="6581" spans="10:13" x14ac:dyDescent="0.6">
      <c r="J6581" s="311">
        <v>0</v>
      </c>
      <c r="K6581" s="546">
        <v>-4.0899999999999999E-2</v>
      </c>
      <c r="L6581" s="546">
        <v>-2.9399999999999999E-2</v>
      </c>
      <c r="M6581" s="546">
        <v>-1.2200000000000001E-2</v>
      </c>
    </row>
    <row r="6582" spans="10:13" x14ac:dyDescent="0.6">
      <c r="J6582" s="311">
        <v>0</v>
      </c>
      <c r="K6582" s="546">
        <v>-4.0899999999999999E-2</v>
      </c>
      <c r="L6582" s="546">
        <v>-2.9399999999999999E-2</v>
      </c>
      <c r="M6582" s="546">
        <v>-1.2200000000000001E-2</v>
      </c>
    </row>
    <row r="6583" spans="10:13" x14ac:dyDescent="0.6">
      <c r="J6583" s="311">
        <v>0</v>
      </c>
      <c r="K6583" s="546">
        <v>-4.0899999999999999E-2</v>
      </c>
      <c r="L6583" s="546">
        <v>-2.9399999999999999E-2</v>
      </c>
      <c r="M6583" s="546">
        <v>-1.2200000000000001E-2</v>
      </c>
    </row>
    <row r="6584" spans="10:13" x14ac:dyDescent="0.6">
      <c r="J6584" s="311">
        <v>0</v>
      </c>
      <c r="K6584" s="546">
        <v>-4.0899999999999999E-2</v>
      </c>
      <c r="L6584" s="546">
        <v>-2.9399999999999999E-2</v>
      </c>
      <c r="M6584" s="546">
        <v>-1.2200000000000001E-2</v>
      </c>
    </row>
    <row r="6585" spans="10:13" x14ac:dyDescent="0.6">
      <c r="J6585" s="311">
        <v>0</v>
      </c>
      <c r="K6585" s="546">
        <v>-4.0899999999999999E-2</v>
      </c>
      <c r="L6585" s="546">
        <v>-2.9399999999999999E-2</v>
      </c>
      <c r="M6585" s="546">
        <v>-1.2200000000000001E-2</v>
      </c>
    </row>
    <row r="6586" spans="10:13" x14ac:dyDescent="0.6">
      <c r="J6586" s="311">
        <v>0</v>
      </c>
      <c r="K6586" s="546">
        <v>-4.0899999999999999E-2</v>
      </c>
      <c r="L6586" s="546">
        <v>-2.9399999999999999E-2</v>
      </c>
      <c r="M6586" s="546">
        <v>-1.2200000000000001E-2</v>
      </c>
    </row>
    <row r="6587" spans="10:13" x14ac:dyDescent="0.6">
      <c r="J6587" s="311">
        <v>0</v>
      </c>
      <c r="K6587" s="546">
        <v>-4.0899999999999999E-2</v>
      </c>
      <c r="L6587" s="546">
        <v>-2.9399999999999999E-2</v>
      </c>
      <c r="M6587" s="546">
        <v>-1.2200000000000001E-2</v>
      </c>
    </row>
    <row r="6588" spans="10:13" x14ac:dyDescent="0.6">
      <c r="J6588" s="311">
        <v>0</v>
      </c>
      <c r="K6588" s="546">
        <v>-4.0899999999999999E-2</v>
      </c>
      <c r="L6588" s="546">
        <v>-2.9399999999999999E-2</v>
      </c>
      <c r="M6588" s="546">
        <v>-1.2200000000000001E-2</v>
      </c>
    </row>
    <row r="6589" spans="10:13" x14ac:dyDescent="0.6">
      <c r="J6589" s="311">
        <v>0</v>
      </c>
      <c r="K6589" s="546">
        <v>-4.0899999999999999E-2</v>
      </c>
      <c r="L6589" s="546">
        <v>-2.9399999999999999E-2</v>
      </c>
      <c r="M6589" s="546">
        <v>-1.2200000000000001E-2</v>
      </c>
    </row>
    <row r="6590" spans="10:13" x14ac:dyDescent="0.6">
      <c r="J6590" s="311">
        <v>0</v>
      </c>
      <c r="K6590" s="546">
        <v>-4.0899999999999999E-2</v>
      </c>
      <c r="L6590" s="546">
        <v>-2.9399999999999999E-2</v>
      </c>
      <c r="M6590" s="546">
        <v>-1.2200000000000001E-2</v>
      </c>
    </row>
    <row r="6591" spans="10:13" x14ac:dyDescent="0.6">
      <c r="J6591" s="311">
        <v>0</v>
      </c>
      <c r="K6591" s="546">
        <v>-4.0899999999999999E-2</v>
      </c>
      <c r="L6591" s="546">
        <v>-2.9399999999999999E-2</v>
      </c>
      <c r="M6591" s="546">
        <v>-1.2200000000000001E-2</v>
      </c>
    </row>
    <row r="6592" spans="10:13" x14ac:dyDescent="0.6">
      <c r="J6592" s="311">
        <v>0</v>
      </c>
      <c r="K6592" s="546">
        <v>-4.0899999999999999E-2</v>
      </c>
      <c r="L6592" s="546">
        <v>-2.9399999999999999E-2</v>
      </c>
      <c r="M6592" s="546">
        <v>-1.2200000000000001E-2</v>
      </c>
    </row>
    <row r="6593" spans="10:13" x14ac:dyDescent="0.6">
      <c r="J6593" s="311">
        <v>0</v>
      </c>
      <c r="K6593" s="546">
        <v>-4.0899999999999999E-2</v>
      </c>
      <c r="L6593" s="546">
        <v>-2.9399999999999999E-2</v>
      </c>
      <c r="M6593" s="546">
        <v>-1.2200000000000001E-2</v>
      </c>
    </row>
    <row r="6594" spans="10:13" x14ac:dyDescent="0.6">
      <c r="J6594" s="311">
        <v>0</v>
      </c>
      <c r="K6594" s="546">
        <v>-4.0899999999999999E-2</v>
      </c>
      <c r="L6594" s="546">
        <v>-2.9399999999999999E-2</v>
      </c>
      <c r="M6594" s="546">
        <v>-1.2200000000000001E-2</v>
      </c>
    </row>
    <row r="6595" spans="10:13" x14ac:dyDescent="0.6">
      <c r="J6595" s="311">
        <v>0</v>
      </c>
      <c r="K6595" s="546">
        <v>-4.0899999999999999E-2</v>
      </c>
      <c r="L6595" s="546">
        <v>-2.9399999999999999E-2</v>
      </c>
      <c r="M6595" s="546">
        <v>-1.2200000000000001E-2</v>
      </c>
    </row>
    <row r="6596" spans="10:13" x14ac:dyDescent="0.6">
      <c r="J6596" s="311">
        <v>0</v>
      </c>
      <c r="K6596" s="546">
        <v>-4.0899999999999999E-2</v>
      </c>
      <c r="L6596" s="546">
        <v>-2.9399999999999999E-2</v>
      </c>
      <c r="M6596" s="546">
        <v>-1.2200000000000001E-2</v>
      </c>
    </row>
    <row r="6597" spans="10:13" x14ac:dyDescent="0.6">
      <c r="J6597" s="311">
        <v>0</v>
      </c>
      <c r="K6597" s="546">
        <v>-4.0899999999999999E-2</v>
      </c>
      <c r="L6597" s="546">
        <v>-2.9399999999999999E-2</v>
      </c>
      <c r="M6597" s="546">
        <v>-1.2200000000000001E-2</v>
      </c>
    </row>
    <row r="6598" spans="10:13" x14ac:dyDescent="0.6">
      <c r="J6598" s="311">
        <v>0</v>
      </c>
      <c r="K6598" s="546">
        <v>-4.0899999999999999E-2</v>
      </c>
      <c r="L6598" s="546">
        <v>-2.9399999999999999E-2</v>
      </c>
      <c r="M6598" s="546">
        <v>-1.2200000000000001E-2</v>
      </c>
    </row>
    <row r="6599" spans="10:13" x14ac:dyDescent="0.6">
      <c r="J6599" s="311">
        <v>0</v>
      </c>
      <c r="K6599" s="546">
        <v>-4.0899999999999999E-2</v>
      </c>
      <c r="L6599" s="546">
        <v>-2.9399999999999999E-2</v>
      </c>
      <c r="M6599" s="546">
        <v>-1.2200000000000001E-2</v>
      </c>
    </row>
    <row r="6600" spans="10:13" x14ac:dyDescent="0.6">
      <c r="J6600" s="311">
        <v>0</v>
      </c>
      <c r="K6600" s="546">
        <v>-4.0899999999999999E-2</v>
      </c>
      <c r="L6600" s="546">
        <v>-2.9399999999999999E-2</v>
      </c>
      <c r="M6600" s="546">
        <v>-1.2200000000000001E-2</v>
      </c>
    </row>
    <row r="6601" spans="10:13" x14ac:dyDescent="0.6">
      <c r="J6601" s="311">
        <v>0</v>
      </c>
      <c r="K6601" s="546">
        <v>-4.0899999999999999E-2</v>
      </c>
      <c r="L6601" s="546">
        <v>-2.9399999999999999E-2</v>
      </c>
      <c r="M6601" s="546">
        <v>-1.2200000000000001E-2</v>
      </c>
    </row>
    <row r="6602" spans="10:13" x14ac:dyDescent="0.6">
      <c r="J6602" s="311">
        <v>0</v>
      </c>
      <c r="K6602" s="546">
        <v>-4.0899999999999999E-2</v>
      </c>
      <c r="L6602" s="546">
        <v>-2.9399999999999999E-2</v>
      </c>
      <c r="M6602" s="546">
        <v>-1.2200000000000001E-2</v>
      </c>
    </row>
    <row r="6603" spans="10:13" x14ac:dyDescent="0.6">
      <c r="J6603" s="311">
        <v>0</v>
      </c>
      <c r="K6603" s="546">
        <v>-4.0899999999999999E-2</v>
      </c>
      <c r="L6603" s="546">
        <v>-2.9399999999999999E-2</v>
      </c>
      <c r="M6603" s="546">
        <v>-1.2200000000000001E-2</v>
      </c>
    </row>
    <row r="6604" spans="10:13" x14ac:dyDescent="0.6">
      <c r="J6604" s="311">
        <v>0</v>
      </c>
      <c r="K6604" s="546">
        <v>-4.0899999999999999E-2</v>
      </c>
      <c r="L6604" s="546">
        <v>-2.9399999999999999E-2</v>
      </c>
      <c r="M6604" s="546">
        <v>-1.2200000000000001E-2</v>
      </c>
    </row>
    <row r="6605" spans="10:13" x14ac:dyDescent="0.6">
      <c r="J6605" s="311">
        <v>0</v>
      </c>
      <c r="K6605" s="546">
        <v>-4.0899999999999999E-2</v>
      </c>
      <c r="L6605" s="546">
        <v>-2.9399999999999999E-2</v>
      </c>
      <c r="M6605" s="546">
        <v>-1.2200000000000001E-2</v>
      </c>
    </row>
    <row r="6606" spans="10:13" x14ac:dyDescent="0.6">
      <c r="J6606" s="311">
        <v>0</v>
      </c>
      <c r="K6606" s="546">
        <v>-4.0899999999999999E-2</v>
      </c>
      <c r="L6606" s="546">
        <v>-2.9399999999999999E-2</v>
      </c>
      <c r="M6606" s="546">
        <v>-1.2200000000000001E-2</v>
      </c>
    </row>
    <row r="6607" spans="10:13" x14ac:dyDescent="0.6">
      <c r="J6607" s="311">
        <v>0</v>
      </c>
      <c r="K6607" s="546">
        <v>-4.0899999999999999E-2</v>
      </c>
      <c r="L6607" s="546">
        <v>-2.9399999999999999E-2</v>
      </c>
      <c r="M6607" s="546">
        <v>-1.2200000000000001E-2</v>
      </c>
    </row>
    <row r="6608" spans="10:13" x14ac:dyDescent="0.6">
      <c r="J6608" s="311">
        <v>0</v>
      </c>
      <c r="K6608" s="546">
        <v>-4.0899999999999999E-2</v>
      </c>
      <c r="L6608" s="546">
        <v>-2.9399999999999999E-2</v>
      </c>
      <c r="M6608" s="546">
        <v>-1.2200000000000001E-2</v>
      </c>
    </row>
    <row r="6609" spans="10:13" x14ac:dyDescent="0.6">
      <c r="J6609" s="311">
        <v>0</v>
      </c>
      <c r="K6609" s="546">
        <v>-4.0899999999999999E-2</v>
      </c>
      <c r="L6609" s="546">
        <v>-2.9399999999999999E-2</v>
      </c>
      <c r="M6609" s="546">
        <v>-1.2200000000000001E-2</v>
      </c>
    </row>
    <row r="6610" spans="10:13" x14ac:dyDescent="0.6">
      <c r="J6610" s="311">
        <v>0</v>
      </c>
      <c r="K6610" s="546">
        <v>-4.0899999999999999E-2</v>
      </c>
      <c r="L6610" s="546">
        <v>-2.9399999999999999E-2</v>
      </c>
      <c r="M6610" s="546">
        <v>-1.2200000000000001E-2</v>
      </c>
    </row>
    <row r="6611" spans="10:13" x14ac:dyDescent="0.6">
      <c r="J6611" s="311">
        <v>0</v>
      </c>
      <c r="K6611" s="546">
        <v>-4.0899999999999999E-2</v>
      </c>
      <c r="L6611" s="546">
        <v>-2.9399999999999999E-2</v>
      </c>
      <c r="M6611" s="546">
        <v>-1.2200000000000001E-2</v>
      </c>
    </row>
    <row r="6612" spans="10:13" x14ac:dyDescent="0.6">
      <c r="J6612" s="311">
        <v>0</v>
      </c>
      <c r="K6612" s="546">
        <v>-4.0899999999999999E-2</v>
      </c>
      <c r="L6612" s="546">
        <v>-2.9399999999999999E-2</v>
      </c>
      <c r="M6612" s="546">
        <v>-1.2200000000000001E-2</v>
      </c>
    </row>
    <row r="6613" spans="10:13" x14ac:dyDescent="0.6">
      <c r="J6613" s="311">
        <v>0</v>
      </c>
      <c r="K6613" s="546">
        <v>-4.0899999999999999E-2</v>
      </c>
      <c r="L6613" s="546">
        <v>-2.9399999999999999E-2</v>
      </c>
      <c r="M6613" s="546">
        <v>-1.2200000000000001E-2</v>
      </c>
    </row>
    <row r="6614" spans="10:13" x14ac:dyDescent="0.6">
      <c r="J6614" s="311">
        <v>0</v>
      </c>
      <c r="K6614" s="546">
        <v>-4.0899999999999999E-2</v>
      </c>
      <c r="L6614" s="546">
        <v>-2.9399999999999999E-2</v>
      </c>
      <c r="M6614" s="546">
        <v>-1.2200000000000001E-2</v>
      </c>
    </row>
    <row r="6615" spans="10:13" x14ac:dyDescent="0.6">
      <c r="J6615" s="311">
        <v>0</v>
      </c>
      <c r="K6615" s="546">
        <v>-4.0899999999999999E-2</v>
      </c>
      <c r="L6615" s="546">
        <v>-2.9399999999999999E-2</v>
      </c>
      <c r="M6615" s="546">
        <v>-1.2200000000000001E-2</v>
      </c>
    </row>
    <row r="6616" spans="10:13" x14ac:dyDescent="0.6">
      <c r="J6616" s="311">
        <v>0</v>
      </c>
      <c r="K6616" s="546">
        <v>-4.0899999999999999E-2</v>
      </c>
      <c r="L6616" s="546">
        <v>-2.9399999999999999E-2</v>
      </c>
      <c r="M6616" s="546">
        <v>-1.2200000000000001E-2</v>
      </c>
    </row>
    <row r="6617" spans="10:13" x14ac:dyDescent="0.6">
      <c r="J6617" s="311">
        <v>0</v>
      </c>
      <c r="K6617" s="546">
        <v>-4.0899999999999999E-2</v>
      </c>
      <c r="L6617" s="546">
        <v>-2.9399999999999999E-2</v>
      </c>
      <c r="M6617" s="546">
        <v>-1.2200000000000001E-2</v>
      </c>
    </row>
    <row r="6618" spans="10:13" x14ac:dyDescent="0.6">
      <c r="J6618" s="311">
        <v>0</v>
      </c>
      <c r="K6618" s="546">
        <v>-4.0899999999999999E-2</v>
      </c>
      <c r="L6618" s="546">
        <v>-2.9399999999999999E-2</v>
      </c>
      <c r="M6618" s="546">
        <v>-1.2200000000000001E-2</v>
      </c>
    </row>
    <row r="6619" spans="10:13" x14ac:dyDescent="0.6">
      <c r="J6619" s="311">
        <v>0</v>
      </c>
      <c r="K6619" s="546">
        <v>-4.0899999999999999E-2</v>
      </c>
      <c r="L6619" s="546">
        <v>-2.9399999999999999E-2</v>
      </c>
      <c r="M6619" s="546">
        <v>-1.2200000000000001E-2</v>
      </c>
    </row>
    <row r="6620" spans="10:13" x14ac:dyDescent="0.6">
      <c r="J6620" s="311">
        <v>0</v>
      </c>
      <c r="K6620" s="546">
        <v>-4.0899999999999999E-2</v>
      </c>
      <c r="L6620" s="546">
        <v>-2.9399999999999999E-2</v>
      </c>
      <c r="M6620" s="546">
        <v>-1.2200000000000001E-2</v>
      </c>
    </row>
    <row r="6621" spans="10:13" x14ac:dyDescent="0.6">
      <c r="J6621" s="311">
        <v>0</v>
      </c>
      <c r="K6621" s="546">
        <v>-4.0899999999999999E-2</v>
      </c>
      <c r="L6621" s="546">
        <v>-2.9399999999999999E-2</v>
      </c>
      <c r="M6621" s="546">
        <v>-1.2200000000000001E-2</v>
      </c>
    </row>
    <row r="6622" spans="10:13" x14ac:dyDescent="0.6">
      <c r="J6622" s="311">
        <v>0</v>
      </c>
      <c r="K6622" s="546">
        <v>-4.0899999999999999E-2</v>
      </c>
      <c r="L6622" s="546">
        <v>-2.9399999999999999E-2</v>
      </c>
      <c r="M6622" s="546">
        <v>-1.2200000000000001E-2</v>
      </c>
    </row>
    <row r="6623" spans="10:13" x14ac:dyDescent="0.6">
      <c r="J6623" s="311">
        <v>0</v>
      </c>
      <c r="K6623" s="546">
        <v>-4.0899999999999999E-2</v>
      </c>
      <c r="L6623" s="546">
        <v>-2.9399999999999999E-2</v>
      </c>
      <c r="M6623" s="546">
        <v>-1.2200000000000001E-2</v>
      </c>
    </row>
    <row r="6624" spans="10:13" x14ac:dyDescent="0.6">
      <c r="J6624" s="311">
        <v>0</v>
      </c>
      <c r="K6624" s="546">
        <v>-4.0899999999999999E-2</v>
      </c>
      <c r="L6624" s="546">
        <v>-2.9399999999999999E-2</v>
      </c>
      <c r="M6624" s="546">
        <v>-1.2200000000000001E-2</v>
      </c>
    </row>
    <row r="6625" spans="10:13" x14ac:dyDescent="0.6">
      <c r="J6625" s="311">
        <v>0</v>
      </c>
      <c r="K6625" s="546">
        <v>-4.0899999999999999E-2</v>
      </c>
      <c r="L6625" s="546">
        <v>-2.9399999999999999E-2</v>
      </c>
      <c r="M6625" s="546">
        <v>-1.2200000000000001E-2</v>
      </c>
    </row>
    <row r="6626" spans="10:13" x14ac:dyDescent="0.6">
      <c r="J6626" s="311">
        <v>0</v>
      </c>
      <c r="K6626" s="546">
        <v>-4.0899999999999999E-2</v>
      </c>
      <c r="L6626" s="546">
        <v>-2.9399999999999999E-2</v>
      </c>
      <c r="M6626" s="546">
        <v>-1.2200000000000001E-2</v>
      </c>
    </row>
    <row r="6627" spans="10:13" x14ac:dyDescent="0.6">
      <c r="J6627" s="311">
        <v>0</v>
      </c>
      <c r="K6627" s="546">
        <v>-4.0899999999999999E-2</v>
      </c>
      <c r="L6627" s="546">
        <v>-2.9399999999999999E-2</v>
      </c>
      <c r="M6627" s="546">
        <v>-1.2200000000000001E-2</v>
      </c>
    </row>
    <row r="6628" spans="10:13" x14ac:dyDescent="0.6">
      <c r="J6628" s="311">
        <v>0</v>
      </c>
      <c r="K6628" s="546">
        <v>-4.0899999999999999E-2</v>
      </c>
      <c r="L6628" s="546">
        <v>-2.9399999999999999E-2</v>
      </c>
      <c r="M6628" s="546">
        <v>-1.2200000000000001E-2</v>
      </c>
    </row>
    <row r="6629" spans="10:13" x14ac:dyDescent="0.6">
      <c r="J6629" s="311">
        <v>0</v>
      </c>
      <c r="K6629" s="546">
        <v>-4.0899999999999999E-2</v>
      </c>
      <c r="L6629" s="546">
        <v>-2.9399999999999999E-2</v>
      </c>
      <c r="M6629" s="546">
        <v>-1.2200000000000001E-2</v>
      </c>
    </row>
    <row r="6630" spans="10:13" x14ac:dyDescent="0.6">
      <c r="J6630" s="311">
        <v>0</v>
      </c>
      <c r="K6630" s="546">
        <v>-4.0899999999999999E-2</v>
      </c>
      <c r="L6630" s="546">
        <v>-2.9399999999999999E-2</v>
      </c>
      <c r="M6630" s="546">
        <v>-1.2200000000000001E-2</v>
      </c>
    </row>
    <row r="6631" spans="10:13" x14ac:dyDescent="0.6">
      <c r="J6631" s="311">
        <v>0</v>
      </c>
      <c r="K6631" s="546">
        <v>-4.0899999999999999E-2</v>
      </c>
      <c r="L6631" s="546">
        <v>-2.9399999999999999E-2</v>
      </c>
      <c r="M6631" s="546">
        <v>-1.2200000000000001E-2</v>
      </c>
    </row>
    <row r="6632" spans="10:13" x14ac:dyDescent="0.6">
      <c r="J6632" s="311">
        <v>0</v>
      </c>
      <c r="K6632" s="546">
        <v>-4.0899999999999999E-2</v>
      </c>
      <c r="L6632" s="546">
        <v>-2.9399999999999999E-2</v>
      </c>
      <c r="M6632" s="546">
        <v>-1.2200000000000001E-2</v>
      </c>
    </row>
    <row r="6633" spans="10:13" x14ac:dyDescent="0.6">
      <c r="J6633" s="311">
        <v>0</v>
      </c>
      <c r="K6633" s="546">
        <v>-4.0899999999999999E-2</v>
      </c>
      <c r="L6633" s="546">
        <v>-2.9399999999999999E-2</v>
      </c>
      <c r="M6633" s="546">
        <v>-1.2200000000000001E-2</v>
      </c>
    </row>
    <row r="6634" spans="10:13" x14ac:dyDescent="0.6">
      <c r="J6634" s="311">
        <v>0</v>
      </c>
      <c r="K6634" s="546">
        <v>-4.0899999999999999E-2</v>
      </c>
      <c r="L6634" s="546">
        <v>-2.9399999999999999E-2</v>
      </c>
      <c r="M6634" s="546">
        <v>-1.2200000000000001E-2</v>
      </c>
    </row>
    <row r="6635" spans="10:13" x14ac:dyDescent="0.6">
      <c r="J6635" s="311">
        <v>0</v>
      </c>
      <c r="K6635" s="546">
        <v>-4.0899999999999999E-2</v>
      </c>
      <c r="L6635" s="546">
        <v>-2.9399999999999999E-2</v>
      </c>
      <c r="M6635" s="546">
        <v>-1.2200000000000001E-2</v>
      </c>
    </row>
    <row r="6636" spans="10:13" x14ac:dyDescent="0.6">
      <c r="J6636" s="311">
        <v>0</v>
      </c>
      <c r="K6636" s="546">
        <v>-4.0899999999999999E-2</v>
      </c>
      <c r="L6636" s="546">
        <v>-2.9399999999999999E-2</v>
      </c>
      <c r="M6636" s="546">
        <v>-1.2200000000000001E-2</v>
      </c>
    </row>
    <row r="6637" spans="10:13" x14ac:dyDescent="0.6">
      <c r="J6637" s="311">
        <v>0</v>
      </c>
      <c r="K6637" s="546">
        <v>-4.0899999999999999E-2</v>
      </c>
      <c r="L6637" s="546">
        <v>-2.9399999999999999E-2</v>
      </c>
      <c r="M6637" s="546">
        <v>-1.2200000000000001E-2</v>
      </c>
    </row>
    <row r="6638" spans="10:13" x14ac:dyDescent="0.6">
      <c r="J6638" s="311">
        <v>0</v>
      </c>
      <c r="K6638" s="546">
        <v>-4.0899999999999999E-2</v>
      </c>
      <c r="L6638" s="546">
        <v>-2.9399999999999999E-2</v>
      </c>
      <c r="M6638" s="546">
        <v>-1.2200000000000001E-2</v>
      </c>
    </row>
    <row r="6639" spans="10:13" x14ac:dyDescent="0.6">
      <c r="J6639" s="311">
        <v>0</v>
      </c>
      <c r="K6639" s="546">
        <v>-4.0899999999999999E-2</v>
      </c>
      <c r="L6639" s="546">
        <v>-2.9399999999999999E-2</v>
      </c>
      <c r="M6639" s="546">
        <v>-1.2200000000000001E-2</v>
      </c>
    </row>
    <row r="6640" spans="10:13" x14ac:dyDescent="0.6">
      <c r="J6640" s="311">
        <v>0</v>
      </c>
      <c r="K6640" s="546">
        <v>-4.0899999999999999E-2</v>
      </c>
      <c r="L6640" s="546">
        <v>-2.9399999999999999E-2</v>
      </c>
      <c r="M6640" s="546">
        <v>-1.2200000000000001E-2</v>
      </c>
    </row>
    <row r="6641" spans="10:13" x14ac:dyDescent="0.6">
      <c r="J6641" s="311">
        <v>0</v>
      </c>
      <c r="K6641" s="546">
        <v>-4.0899999999999999E-2</v>
      </c>
      <c r="L6641" s="546">
        <v>-2.9399999999999999E-2</v>
      </c>
      <c r="M6641" s="546">
        <v>-1.2200000000000001E-2</v>
      </c>
    </row>
    <row r="6642" spans="10:13" x14ac:dyDescent="0.6">
      <c r="J6642" s="311">
        <v>0</v>
      </c>
      <c r="K6642" s="546">
        <v>-4.0899999999999999E-2</v>
      </c>
      <c r="L6642" s="546">
        <v>-2.9399999999999999E-2</v>
      </c>
      <c r="M6642" s="546">
        <v>-1.2200000000000001E-2</v>
      </c>
    </row>
    <row r="6643" spans="10:13" x14ac:dyDescent="0.6">
      <c r="J6643" s="311">
        <v>0</v>
      </c>
      <c r="K6643" s="546">
        <v>-4.0899999999999999E-2</v>
      </c>
      <c r="L6643" s="546">
        <v>-2.9399999999999999E-2</v>
      </c>
      <c r="M6643" s="546">
        <v>-1.2200000000000001E-2</v>
      </c>
    </row>
    <row r="6644" spans="10:13" x14ac:dyDescent="0.6">
      <c r="J6644" s="311">
        <v>0</v>
      </c>
      <c r="K6644" s="546">
        <v>-4.0899999999999999E-2</v>
      </c>
      <c r="L6644" s="546">
        <v>-2.9399999999999999E-2</v>
      </c>
      <c r="M6644" s="546">
        <v>-1.2200000000000001E-2</v>
      </c>
    </row>
    <row r="6645" spans="10:13" x14ac:dyDescent="0.6">
      <c r="J6645" s="311">
        <v>0</v>
      </c>
      <c r="K6645" s="546">
        <v>-4.0899999999999999E-2</v>
      </c>
      <c r="L6645" s="546">
        <v>-2.9399999999999999E-2</v>
      </c>
      <c r="M6645" s="546">
        <v>-1.2200000000000001E-2</v>
      </c>
    </row>
    <row r="6646" spans="10:13" x14ac:dyDescent="0.6">
      <c r="J6646" s="311">
        <v>0</v>
      </c>
      <c r="K6646" s="546">
        <v>-4.0899999999999999E-2</v>
      </c>
      <c r="L6646" s="546">
        <v>-2.9399999999999999E-2</v>
      </c>
      <c r="M6646" s="546">
        <v>-1.2200000000000001E-2</v>
      </c>
    </row>
    <row r="6647" spans="10:13" x14ac:dyDescent="0.6">
      <c r="J6647" s="311">
        <v>0</v>
      </c>
      <c r="K6647" s="546">
        <v>-4.0899999999999999E-2</v>
      </c>
      <c r="L6647" s="546">
        <v>-2.9399999999999999E-2</v>
      </c>
      <c r="M6647" s="546">
        <v>-1.2200000000000001E-2</v>
      </c>
    </row>
    <row r="6648" spans="10:13" x14ac:dyDescent="0.6">
      <c r="J6648" s="311">
        <v>0</v>
      </c>
      <c r="K6648" s="546">
        <v>-4.0899999999999999E-2</v>
      </c>
      <c r="L6648" s="546">
        <v>-2.9399999999999999E-2</v>
      </c>
      <c r="M6648" s="546">
        <v>-1.2200000000000001E-2</v>
      </c>
    </row>
    <row r="6649" spans="10:13" x14ac:dyDescent="0.6">
      <c r="J6649" s="311">
        <v>0</v>
      </c>
      <c r="K6649" s="546">
        <v>-4.0899999999999999E-2</v>
      </c>
      <c r="L6649" s="546">
        <v>-2.9399999999999999E-2</v>
      </c>
      <c r="M6649" s="546">
        <v>-1.2200000000000001E-2</v>
      </c>
    </row>
    <row r="6650" spans="10:13" x14ac:dyDescent="0.6">
      <c r="J6650" s="311">
        <v>0</v>
      </c>
      <c r="K6650" s="546">
        <v>-4.0899999999999999E-2</v>
      </c>
      <c r="L6650" s="546">
        <v>-2.9399999999999999E-2</v>
      </c>
      <c r="M6650" s="546">
        <v>-1.2200000000000001E-2</v>
      </c>
    </row>
    <row r="6651" spans="10:13" x14ac:dyDescent="0.6">
      <c r="J6651" s="311">
        <v>0</v>
      </c>
      <c r="K6651" s="546">
        <v>-4.0899999999999999E-2</v>
      </c>
      <c r="L6651" s="546">
        <v>-2.9399999999999999E-2</v>
      </c>
      <c r="M6651" s="546">
        <v>-1.2200000000000001E-2</v>
      </c>
    </row>
    <row r="6652" spans="10:13" x14ac:dyDescent="0.6">
      <c r="J6652" s="311">
        <v>0</v>
      </c>
      <c r="K6652" s="546">
        <v>-4.0899999999999999E-2</v>
      </c>
      <c r="L6652" s="546">
        <v>-2.9399999999999999E-2</v>
      </c>
      <c r="M6652" s="546">
        <v>-1.2200000000000001E-2</v>
      </c>
    </row>
    <row r="6653" spans="10:13" x14ac:dyDescent="0.6">
      <c r="J6653" s="311">
        <v>0</v>
      </c>
      <c r="K6653" s="546">
        <v>-4.0899999999999999E-2</v>
      </c>
      <c r="L6653" s="546">
        <v>-2.9399999999999999E-2</v>
      </c>
      <c r="M6653" s="546">
        <v>-1.2200000000000001E-2</v>
      </c>
    </row>
    <row r="6654" spans="10:13" x14ac:dyDescent="0.6">
      <c r="J6654" s="311">
        <v>0</v>
      </c>
      <c r="K6654" s="546">
        <v>-4.0899999999999999E-2</v>
      </c>
      <c r="L6654" s="546">
        <v>-2.9399999999999999E-2</v>
      </c>
      <c r="M6654" s="546">
        <v>-1.2200000000000001E-2</v>
      </c>
    </row>
    <row r="6655" spans="10:13" x14ac:dyDescent="0.6">
      <c r="J6655" s="311">
        <v>0</v>
      </c>
      <c r="K6655" s="546">
        <v>-4.0899999999999999E-2</v>
      </c>
      <c r="L6655" s="546">
        <v>-2.9399999999999999E-2</v>
      </c>
      <c r="M6655" s="546">
        <v>-1.2200000000000001E-2</v>
      </c>
    </row>
    <row r="6656" spans="10:13" x14ac:dyDescent="0.6">
      <c r="J6656" s="311">
        <v>0</v>
      </c>
      <c r="K6656" s="546">
        <v>-4.0899999999999999E-2</v>
      </c>
      <c r="L6656" s="546">
        <v>-2.9399999999999999E-2</v>
      </c>
      <c r="M6656" s="546">
        <v>-1.2200000000000001E-2</v>
      </c>
    </row>
    <row r="6657" spans="10:13" x14ac:dyDescent="0.6">
      <c r="J6657" s="311">
        <v>0</v>
      </c>
      <c r="K6657" s="546">
        <v>-4.0899999999999999E-2</v>
      </c>
      <c r="L6657" s="546">
        <v>-2.9399999999999999E-2</v>
      </c>
      <c r="M6657" s="546">
        <v>-1.2200000000000001E-2</v>
      </c>
    </row>
    <row r="6658" spans="10:13" x14ac:dyDescent="0.6">
      <c r="J6658" s="311">
        <v>0</v>
      </c>
      <c r="K6658" s="546">
        <v>-4.0899999999999999E-2</v>
      </c>
      <c r="L6658" s="546">
        <v>-2.9399999999999999E-2</v>
      </c>
      <c r="M6658" s="546">
        <v>-1.2200000000000001E-2</v>
      </c>
    </row>
    <row r="6659" spans="10:13" x14ac:dyDescent="0.6">
      <c r="J6659" s="311">
        <v>0</v>
      </c>
      <c r="K6659" s="546">
        <v>-4.0899999999999999E-2</v>
      </c>
      <c r="L6659" s="546">
        <v>-2.9399999999999999E-2</v>
      </c>
      <c r="M6659" s="546">
        <v>-1.2200000000000001E-2</v>
      </c>
    </row>
    <row r="6660" spans="10:13" x14ac:dyDescent="0.6">
      <c r="J6660" s="311">
        <v>0</v>
      </c>
      <c r="K6660" s="546">
        <v>-4.0899999999999999E-2</v>
      </c>
      <c r="L6660" s="546">
        <v>-2.9399999999999999E-2</v>
      </c>
      <c r="M6660" s="546">
        <v>-1.2200000000000001E-2</v>
      </c>
    </row>
    <row r="6661" spans="10:13" x14ac:dyDescent="0.6">
      <c r="J6661" s="311">
        <v>0</v>
      </c>
      <c r="K6661" s="546">
        <v>-4.0899999999999999E-2</v>
      </c>
      <c r="L6661" s="546">
        <v>-2.9399999999999999E-2</v>
      </c>
      <c r="M6661" s="546">
        <v>-1.2200000000000001E-2</v>
      </c>
    </row>
    <row r="6662" spans="10:13" x14ac:dyDescent="0.6">
      <c r="J6662" s="311">
        <v>0</v>
      </c>
      <c r="K6662" s="546">
        <v>-4.0899999999999999E-2</v>
      </c>
      <c r="L6662" s="546">
        <v>-2.9399999999999999E-2</v>
      </c>
      <c r="M6662" s="546">
        <v>-1.2200000000000001E-2</v>
      </c>
    </row>
    <row r="6663" spans="10:13" x14ac:dyDescent="0.6">
      <c r="J6663" s="311">
        <v>0</v>
      </c>
      <c r="K6663" s="546">
        <v>-4.0899999999999999E-2</v>
      </c>
      <c r="L6663" s="546">
        <v>-2.9399999999999999E-2</v>
      </c>
      <c r="M6663" s="546">
        <v>-1.2200000000000001E-2</v>
      </c>
    </row>
    <row r="6664" spans="10:13" x14ac:dyDescent="0.6">
      <c r="J6664" s="311">
        <v>0</v>
      </c>
      <c r="K6664" s="546">
        <v>-4.0899999999999999E-2</v>
      </c>
      <c r="L6664" s="546">
        <v>-2.9399999999999999E-2</v>
      </c>
      <c r="M6664" s="546">
        <v>-1.2200000000000001E-2</v>
      </c>
    </row>
    <row r="6665" spans="10:13" x14ac:dyDescent="0.6">
      <c r="J6665" s="311">
        <v>0</v>
      </c>
      <c r="K6665" s="546">
        <v>-4.0899999999999999E-2</v>
      </c>
      <c r="L6665" s="546">
        <v>-2.9399999999999999E-2</v>
      </c>
      <c r="M6665" s="546">
        <v>-1.2200000000000001E-2</v>
      </c>
    </row>
    <row r="6666" spans="10:13" x14ac:dyDescent="0.6">
      <c r="J6666" s="311">
        <v>0</v>
      </c>
      <c r="K6666" s="546">
        <v>-4.0899999999999999E-2</v>
      </c>
      <c r="L6666" s="546">
        <v>-2.9399999999999999E-2</v>
      </c>
      <c r="M6666" s="546">
        <v>-1.2200000000000001E-2</v>
      </c>
    </row>
    <row r="6667" spans="10:13" x14ac:dyDescent="0.6">
      <c r="J6667" s="311">
        <v>0</v>
      </c>
      <c r="K6667" s="546">
        <v>-4.0899999999999999E-2</v>
      </c>
      <c r="L6667" s="546">
        <v>-2.9399999999999999E-2</v>
      </c>
      <c r="M6667" s="546">
        <v>-1.2200000000000001E-2</v>
      </c>
    </row>
    <row r="6668" spans="10:13" x14ac:dyDescent="0.6">
      <c r="J6668" s="311">
        <v>0</v>
      </c>
      <c r="K6668" s="546">
        <v>-4.0899999999999999E-2</v>
      </c>
      <c r="L6668" s="546">
        <v>-2.9399999999999999E-2</v>
      </c>
      <c r="M6668" s="546">
        <v>-1.2200000000000001E-2</v>
      </c>
    </row>
    <row r="6669" spans="10:13" x14ac:dyDescent="0.6">
      <c r="J6669" s="311">
        <v>0</v>
      </c>
      <c r="K6669" s="546">
        <v>-4.0899999999999999E-2</v>
      </c>
      <c r="L6669" s="546">
        <v>-2.9399999999999999E-2</v>
      </c>
      <c r="M6669" s="546">
        <v>-1.2200000000000001E-2</v>
      </c>
    </row>
    <row r="6670" spans="10:13" x14ac:dyDescent="0.6">
      <c r="J6670" s="311">
        <v>0</v>
      </c>
      <c r="K6670" s="546">
        <v>-4.0899999999999999E-2</v>
      </c>
      <c r="L6670" s="546">
        <v>-2.9399999999999999E-2</v>
      </c>
      <c r="M6670" s="546">
        <v>-1.2200000000000001E-2</v>
      </c>
    </row>
    <row r="6671" spans="10:13" x14ac:dyDescent="0.6">
      <c r="J6671" s="311">
        <v>0</v>
      </c>
      <c r="K6671" s="546">
        <v>-4.0899999999999999E-2</v>
      </c>
      <c r="L6671" s="546">
        <v>-2.9399999999999999E-2</v>
      </c>
      <c r="M6671" s="546">
        <v>-1.2200000000000001E-2</v>
      </c>
    </row>
    <row r="6672" spans="10:13" x14ac:dyDescent="0.6">
      <c r="J6672" s="311">
        <v>0</v>
      </c>
      <c r="K6672" s="546">
        <v>-4.0899999999999999E-2</v>
      </c>
      <c r="L6672" s="546">
        <v>-2.9399999999999999E-2</v>
      </c>
      <c r="M6672" s="546">
        <v>-1.2200000000000001E-2</v>
      </c>
    </row>
    <row r="6673" spans="10:13" x14ac:dyDescent="0.6">
      <c r="J6673" s="311">
        <v>0</v>
      </c>
      <c r="K6673" s="546">
        <v>-4.0899999999999999E-2</v>
      </c>
      <c r="L6673" s="546">
        <v>-2.9399999999999999E-2</v>
      </c>
      <c r="M6673" s="546">
        <v>-1.2200000000000001E-2</v>
      </c>
    </row>
    <row r="6674" spans="10:13" x14ac:dyDescent="0.6">
      <c r="J6674" s="311">
        <v>0</v>
      </c>
      <c r="K6674" s="546">
        <v>-4.0899999999999999E-2</v>
      </c>
      <c r="L6674" s="546">
        <v>-2.9399999999999999E-2</v>
      </c>
      <c r="M6674" s="546">
        <v>-1.2200000000000001E-2</v>
      </c>
    </row>
    <row r="6675" spans="10:13" x14ac:dyDescent="0.6">
      <c r="J6675" s="311">
        <v>0</v>
      </c>
      <c r="K6675" s="546">
        <v>-4.0899999999999999E-2</v>
      </c>
      <c r="L6675" s="546">
        <v>-2.9399999999999999E-2</v>
      </c>
      <c r="M6675" s="546">
        <v>-1.2200000000000001E-2</v>
      </c>
    </row>
    <row r="6676" spans="10:13" x14ac:dyDescent="0.6">
      <c r="J6676" s="311">
        <v>0</v>
      </c>
      <c r="K6676" s="546">
        <v>-4.0899999999999999E-2</v>
      </c>
      <c r="L6676" s="546">
        <v>-2.9399999999999999E-2</v>
      </c>
      <c r="M6676" s="546">
        <v>-1.2200000000000001E-2</v>
      </c>
    </row>
    <row r="6677" spans="10:13" x14ac:dyDescent="0.6">
      <c r="J6677" s="311">
        <v>0</v>
      </c>
      <c r="K6677" s="546">
        <v>-4.0899999999999999E-2</v>
      </c>
      <c r="L6677" s="546">
        <v>-2.9399999999999999E-2</v>
      </c>
      <c r="M6677" s="546">
        <v>-1.2200000000000001E-2</v>
      </c>
    </row>
    <row r="6678" spans="10:13" x14ac:dyDescent="0.6">
      <c r="J6678" s="311">
        <v>0</v>
      </c>
      <c r="K6678" s="546">
        <v>-4.0899999999999999E-2</v>
      </c>
      <c r="L6678" s="546">
        <v>-2.9399999999999999E-2</v>
      </c>
      <c r="M6678" s="546">
        <v>-1.2200000000000001E-2</v>
      </c>
    </row>
    <row r="6679" spans="10:13" x14ac:dyDescent="0.6">
      <c r="J6679" s="311">
        <v>0</v>
      </c>
      <c r="K6679" s="546">
        <v>-4.0899999999999999E-2</v>
      </c>
      <c r="L6679" s="546">
        <v>-2.9399999999999999E-2</v>
      </c>
      <c r="M6679" s="546">
        <v>-1.2200000000000001E-2</v>
      </c>
    </row>
    <row r="6680" spans="10:13" x14ac:dyDescent="0.6">
      <c r="J6680" s="311">
        <v>0</v>
      </c>
      <c r="K6680" s="546">
        <v>-4.0899999999999999E-2</v>
      </c>
      <c r="L6680" s="546">
        <v>-2.9399999999999999E-2</v>
      </c>
      <c r="M6680" s="546">
        <v>-1.2200000000000001E-2</v>
      </c>
    </row>
    <row r="6681" spans="10:13" x14ac:dyDescent="0.6">
      <c r="J6681" s="311">
        <v>0</v>
      </c>
      <c r="K6681" s="546">
        <v>-4.0899999999999999E-2</v>
      </c>
      <c r="L6681" s="546">
        <v>-2.9399999999999999E-2</v>
      </c>
      <c r="M6681" s="546">
        <v>-1.2200000000000001E-2</v>
      </c>
    </row>
    <row r="6682" spans="10:13" x14ac:dyDescent="0.6">
      <c r="J6682" s="311">
        <v>0</v>
      </c>
      <c r="K6682" s="546">
        <v>-4.0899999999999999E-2</v>
      </c>
      <c r="L6682" s="546">
        <v>-2.9399999999999999E-2</v>
      </c>
      <c r="M6682" s="546">
        <v>-1.2200000000000001E-2</v>
      </c>
    </row>
    <row r="6683" spans="10:13" x14ac:dyDescent="0.6">
      <c r="J6683" s="311">
        <v>0</v>
      </c>
      <c r="K6683" s="546">
        <v>-4.0899999999999999E-2</v>
      </c>
      <c r="L6683" s="546">
        <v>-2.9399999999999999E-2</v>
      </c>
      <c r="M6683" s="546">
        <v>-1.2200000000000001E-2</v>
      </c>
    </row>
    <row r="6684" spans="10:13" x14ac:dyDescent="0.6">
      <c r="J6684" s="311">
        <v>0</v>
      </c>
      <c r="K6684" s="546">
        <v>-4.0899999999999999E-2</v>
      </c>
      <c r="L6684" s="546">
        <v>-2.9399999999999999E-2</v>
      </c>
      <c r="M6684" s="546">
        <v>-1.2200000000000001E-2</v>
      </c>
    </row>
    <row r="6685" spans="10:13" x14ac:dyDescent="0.6">
      <c r="J6685" s="311">
        <v>0</v>
      </c>
      <c r="K6685" s="546">
        <v>-4.0899999999999999E-2</v>
      </c>
      <c r="L6685" s="546">
        <v>-2.9399999999999999E-2</v>
      </c>
      <c r="M6685" s="546">
        <v>-1.2200000000000001E-2</v>
      </c>
    </row>
    <row r="6686" spans="10:13" x14ac:dyDescent="0.6">
      <c r="J6686" s="311">
        <v>0</v>
      </c>
      <c r="K6686" s="546">
        <v>-4.0899999999999999E-2</v>
      </c>
      <c r="L6686" s="546">
        <v>-2.9399999999999999E-2</v>
      </c>
      <c r="M6686" s="546">
        <v>-1.2200000000000001E-2</v>
      </c>
    </row>
    <row r="6687" spans="10:13" x14ac:dyDescent="0.6">
      <c r="J6687" s="311">
        <v>0</v>
      </c>
      <c r="K6687" s="546">
        <v>-4.0899999999999999E-2</v>
      </c>
      <c r="L6687" s="546">
        <v>-2.9399999999999999E-2</v>
      </c>
      <c r="M6687" s="546">
        <v>-1.2200000000000001E-2</v>
      </c>
    </row>
    <row r="6688" spans="10:13" x14ac:dyDescent="0.6">
      <c r="J6688" s="311">
        <v>0</v>
      </c>
      <c r="K6688" s="546">
        <v>-4.0899999999999999E-2</v>
      </c>
      <c r="L6688" s="546">
        <v>-2.9399999999999999E-2</v>
      </c>
      <c r="M6688" s="546">
        <v>-1.2200000000000001E-2</v>
      </c>
    </row>
    <row r="6689" spans="10:13" x14ac:dyDescent="0.6">
      <c r="J6689" s="311">
        <v>0</v>
      </c>
      <c r="K6689" s="546">
        <v>-4.0899999999999999E-2</v>
      </c>
      <c r="L6689" s="546">
        <v>-2.9399999999999999E-2</v>
      </c>
      <c r="M6689" s="546">
        <v>-1.2200000000000001E-2</v>
      </c>
    </row>
    <row r="6690" spans="10:13" x14ac:dyDescent="0.6">
      <c r="J6690" s="311">
        <v>0</v>
      </c>
      <c r="K6690" s="546">
        <v>-4.0899999999999999E-2</v>
      </c>
      <c r="L6690" s="546">
        <v>-2.9399999999999999E-2</v>
      </c>
      <c r="M6690" s="546">
        <v>-1.2200000000000001E-2</v>
      </c>
    </row>
    <row r="6691" spans="10:13" x14ac:dyDescent="0.6">
      <c r="J6691" s="311">
        <v>0</v>
      </c>
      <c r="K6691" s="546">
        <v>-4.0899999999999999E-2</v>
      </c>
      <c r="L6691" s="546">
        <v>-2.9399999999999999E-2</v>
      </c>
      <c r="M6691" s="546">
        <v>-1.2200000000000001E-2</v>
      </c>
    </row>
    <row r="6692" spans="10:13" x14ac:dyDescent="0.6">
      <c r="J6692" s="311">
        <v>0</v>
      </c>
      <c r="K6692" s="546">
        <v>-4.0899999999999999E-2</v>
      </c>
      <c r="L6692" s="546">
        <v>-2.9399999999999999E-2</v>
      </c>
      <c r="M6692" s="546">
        <v>-1.2200000000000001E-2</v>
      </c>
    </row>
    <row r="6693" spans="10:13" x14ac:dyDescent="0.6">
      <c r="J6693" s="311">
        <v>0</v>
      </c>
      <c r="K6693" s="546">
        <v>-4.0899999999999999E-2</v>
      </c>
      <c r="L6693" s="546">
        <v>-2.9399999999999999E-2</v>
      </c>
      <c r="M6693" s="546">
        <v>-1.2200000000000001E-2</v>
      </c>
    </row>
    <row r="6694" spans="10:13" x14ac:dyDescent="0.6">
      <c r="J6694" s="311">
        <v>0</v>
      </c>
      <c r="K6694" s="546">
        <v>-4.0899999999999999E-2</v>
      </c>
      <c r="L6694" s="546">
        <v>-2.9399999999999999E-2</v>
      </c>
      <c r="M6694" s="546">
        <v>-1.2200000000000001E-2</v>
      </c>
    </row>
    <row r="6695" spans="10:13" x14ac:dyDescent="0.6">
      <c r="J6695" s="311">
        <v>0</v>
      </c>
      <c r="K6695" s="546">
        <v>-4.0899999999999999E-2</v>
      </c>
      <c r="L6695" s="546">
        <v>-2.9399999999999999E-2</v>
      </c>
      <c r="M6695" s="546">
        <v>-1.2200000000000001E-2</v>
      </c>
    </row>
    <row r="6696" spans="10:13" x14ac:dyDescent="0.6">
      <c r="J6696" s="311">
        <v>0</v>
      </c>
      <c r="K6696" s="546">
        <v>-4.0899999999999999E-2</v>
      </c>
      <c r="L6696" s="546">
        <v>-2.9399999999999999E-2</v>
      </c>
      <c r="M6696" s="546">
        <v>-1.2200000000000001E-2</v>
      </c>
    </row>
    <row r="6697" spans="10:13" x14ac:dyDescent="0.6">
      <c r="J6697" s="311">
        <v>0</v>
      </c>
      <c r="K6697" s="546">
        <v>-4.0899999999999999E-2</v>
      </c>
      <c r="L6697" s="546">
        <v>-2.9399999999999999E-2</v>
      </c>
      <c r="M6697" s="546">
        <v>-1.2200000000000001E-2</v>
      </c>
    </row>
    <row r="6698" spans="10:13" x14ac:dyDescent="0.6">
      <c r="J6698" s="311">
        <v>0</v>
      </c>
      <c r="K6698" s="546">
        <v>-4.0899999999999999E-2</v>
      </c>
      <c r="L6698" s="546">
        <v>-2.9399999999999999E-2</v>
      </c>
      <c r="M6698" s="546">
        <v>-1.2200000000000001E-2</v>
      </c>
    </row>
    <row r="6699" spans="10:13" x14ac:dyDescent="0.6">
      <c r="J6699" s="311">
        <v>0</v>
      </c>
      <c r="K6699" s="546">
        <v>-4.0899999999999999E-2</v>
      </c>
      <c r="L6699" s="546">
        <v>-2.9399999999999999E-2</v>
      </c>
      <c r="M6699" s="546">
        <v>-1.2200000000000001E-2</v>
      </c>
    </row>
    <row r="6700" spans="10:13" x14ac:dyDescent="0.6">
      <c r="J6700" s="311">
        <v>0</v>
      </c>
      <c r="K6700" s="546">
        <v>-4.0899999999999999E-2</v>
      </c>
      <c r="L6700" s="546">
        <v>-2.9399999999999999E-2</v>
      </c>
      <c r="M6700" s="546">
        <v>-1.2200000000000001E-2</v>
      </c>
    </row>
    <row r="6701" spans="10:13" x14ac:dyDescent="0.6">
      <c r="J6701" s="311">
        <v>0</v>
      </c>
      <c r="K6701" s="546">
        <v>-4.0899999999999999E-2</v>
      </c>
      <c r="L6701" s="546">
        <v>-2.9399999999999999E-2</v>
      </c>
      <c r="M6701" s="546">
        <v>-1.2200000000000001E-2</v>
      </c>
    </row>
    <row r="6702" spans="10:13" x14ac:dyDescent="0.6">
      <c r="J6702" s="311">
        <v>0</v>
      </c>
      <c r="K6702" s="546">
        <v>-4.0899999999999999E-2</v>
      </c>
      <c r="L6702" s="546">
        <v>-2.9399999999999999E-2</v>
      </c>
      <c r="M6702" s="546">
        <v>-1.2200000000000001E-2</v>
      </c>
    </row>
    <row r="6703" spans="10:13" x14ac:dyDescent="0.6">
      <c r="J6703" s="311">
        <v>0</v>
      </c>
      <c r="K6703" s="546">
        <v>-4.0899999999999999E-2</v>
      </c>
      <c r="L6703" s="546">
        <v>-2.9399999999999999E-2</v>
      </c>
      <c r="M6703" s="546">
        <v>-1.2200000000000001E-2</v>
      </c>
    </row>
    <row r="6704" spans="10:13" x14ac:dyDescent="0.6">
      <c r="J6704" s="311">
        <v>0</v>
      </c>
      <c r="K6704" s="546">
        <v>-4.0899999999999999E-2</v>
      </c>
      <c r="L6704" s="546">
        <v>-2.9399999999999999E-2</v>
      </c>
      <c r="M6704" s="546">
        <v>-1.2200000000000001E-2</v>
      </c>
    </row>
    <row r="6705" spans="10:13" x14ac:dyDescent="0.6">
      <c r="J6705" s="311">
        <v>0</v>
      </c>
      <c r="K6705" s="546">
        <v>-4.0899999999999999E-2</v>
      </c>
      <c r="L6705" s="546">
        <v>-2.9399999999999999E-2</v>
      </c>
      <c r="M6705" s="546">
        <v>-1.2200000000000001E-2</v>
      </c>
    </row>
    <row r="6706" spans="10:13" x14ac:dyDescent="0.6">
      <c r="J6706" s="311">
        <v>0</v>
      </c>
      <c r="K6706" s="546">
        <v>-4.0899999999999999E-2</v>
      </c>
      <c r="L6706" s="546">
        <v>-2.9399999999999999E-2</v>
      </c>
      <c r="M6706" s="546">
        <v>-1.2200000000000001E-2</v>
      </c>
    </row>
    <row r="6707" spans="10:13" x14ac:dyDescent="0.6">
      <c r="J6707" s="311">
        <v>0</v>
      </c>
      <c r="K6707" s="546">
        <v>-4.0899999999999999E-2</v>
      </c>
      <c r="L6707" s="546">
        <v>-2.9399999999999999E-2</v>
      </c>
      <c r="M6707" s="546">
        <v>-1.2200000000000001E-2</v>
      </c>
    </row>
    <row r="6708" spans="10:13" x14ac:dyDescent="0.6">
      <c r="J6708" s="311">
        <v>0</v>
      </c>
      <c r="K6708" s="546">
        <v>-4.0899999999999999E-2</v>
      </c>
      <c r="L6708" s="546">
        <v>-2.9399999999999999E-2</v>
      </c>
      <c r="M6708" s="546">
        <v>-1.2200000000000001E-2</v>
      </c>
    </row>
    <row r="6709" spans="10:13" x14ac:dyDescent="0.6">
      <c r="J6709" s="311">
        <v>0</v>
      </c>
      <c r="K6709" s="546">
        <v>-4.0899999999999999E-2</v>
      </c>
      <c r="L6709" s="546">
        <v>-2.9399999999999999E-2</v>
      </c>
      <c r="M6709" s="546">
        <v>-1.2200000000000001E-2</v>
      </c>
    </row>
    <row r="6710" spans="10:13" x14ac:dyDescent="0.6">
      <c r="J6710" s="311">
        <v>0</v>
      </c>
      <c r="K6710" s="546">
        <v>-4.0899999999999999E-2</v>
      </c>
      <c r="L6710" s="546">
        <v>-2.9399999999999999E-2</v>
      </c>
      <c r="M6710" s="546">
        <v>-1.2200000000000001E-2</v>
      </c>
    </row>
    <row r="6711" spans="10:13" x14ac:dyDescent="0.6">
      <c r="J6711" s="311">
        <v>0</v>
      </c>
      <c r="K6711" s="546">
        <v>-4.0899999999999999E-2</v>
      </c>
      <c r="L6711" s="546">
        <v>-2.9399999999999999E-2</v>
      </c>
      <c r="M6711" s="546">
        <v>-1.2200000000000001E-2</v>
      </c>
    </row>
    <row r="6712" spans="10:13" x14ac:dyDescent="0.6">
      <c r="J6712" s="311">
        <v>0</v>
      </c>
      <c r="K6712" s="546">
        <v>-4.0899999999999999E-2</v>
      </c>
      <c r="L6712" s="546">
        <v>-2.9399999999999999E-2</v>
      </c>
      <c r="M6712" s="546">
        <v>-1.2200000000000001E-2</v>
      </c>
    </row>
    <row r="6713" spans="10:13" x14ac:dyDescent="0.6">
      <c r="J6713" s="311">
        <v>0</v>
      </c>
      <c r="K6713" s="546">
        <v>-4.0899999999999999E-2</v>
      </c>
      <c r="L6713" s="546">
        <v>-2.9399999999999999E-2</v>
      </c>
      <c r="M6713" s="546">
        <v>-1.2200000000000001E-2</v>
      </c>
    </row>
    <row r="6714" spans="10:13" x14ac:dyDescent="0.6">
      <c r="J6714" s="311">
        <v>0</v>
      </c>
      <c r="K6714" s="546">
        <v>-4.0899999999999999E-2</v>
      </c>
      <c r="L6714" s="546">
        <v>-2.9399999999999999E-2</v>
      </c>
      <c r="M6714" s="546">
        <v>-1.2200000000000001E-2</v>
      </c>
    </row>
    <row r="6715" spans="10:13" x14ac:dyDescent="0.6">
      <c r="J6715" s="311">
        <v>0</v>
      </c>
      <c r="K6715" s="546">
        <v>-4.0899999999999999E-2</v>
      </c>
      <c r="L6715" s="546">
        <v>-2.9399999999999999E-2</v>
      </c>
      <c r="M6715" s="546">
        <v>-1.2200000000000001E-2</v>
      </c>
    </row>
    <row r="6716" spans="10:13" x14ac:dyDescent="0.6">
      <c r="J6716" s="311">
        <v>0</v>
      </c>
      <c r="K6716" s="546">
        <v>-4.0899999999999999E-2</v>
      </c>
      <c r="L6716" s="546">
        <v>-2.9399999999999999E-2</v>
      </c>
      <c r="M6716" s="546">
        <v>-1.2200000000000001E-2</v>
      </c>
    </row>
    <row r="6717" spans="10:13" x14ac:dyDescent="0.6">
      <c r="J6717" s="311">
        <v>0</v>
      </c>
      <c r="K6717" s="546">
        <v>-4.0899999999999999E-2</v>
      </c>
      <c r="L6717" s="546">
        <v>-2.9399999999999999E-2</v>
      </c>
      <c r="M6717" s="546">
        <v>-1.2200000000000001E-2</v>
      </c>
    </row>
    <row r="6718" spans="10:13" x14ac:dyDescent="0.6">
      <c r="J6718" s="311">
        <v>0</v>
      </c>
      <c r="K6718" s="546">
        <v>-4.0899999999999999E-2</v>
      </c>
      <c r="L6718" s="546">
        <v>-2.9399999999999999E-2</v>
      </c>
      <c r="M6718" s="546">
        <v>-1.2200000000000001E-2</v>
      </c>
    </row>
    <row r="6719" spans="10:13" x14ac:dyDescent="0.6">
      <c r="J6719" s="311">
        <v>0</v>
      </c>
      <c r="K6719" s="546">
        <v>-4.0899999999999999E-2</v>
      </c>
      <c r="L6719" s="546">
        <v>-2.9399999999999999E-2</v>
      </c>
      <c r="M6719" s="546">
        <v>-1.2200000000000001E-2</v>
      </c>
    </row>
    <row r="6720" spans="10:13" x14ac:dyDescent="0.6">
      <c r="J6720" s="311">
        <v>0</v>
      </c>
      <c r="K6720" s="546">
        <v>-4.0899999999999999E-2</v>
      </c>
      <c r="L6720" s="546">
        <v>-2.9399999999999999E-2</v>
      </c>
      <c r="M6720" s="546">
        <v>-1.2200000000000001E-2</v>
      </c>
    </row>
    <row r="6721" spans="10:13" x14ac:dyDescent="0.6">
      <c r="J6721" s="311">
        <v>0</v>
      </c>
      <c r="K6721" s="546">
        <v>-4.0899999999999999E-2</v>
      </c>
      <c r="L6721" s="546">
        <v>-2.9399999999999999E-2</v>
      </c>
      <c r="M6721" s="546">
        <v>-1.2200000000000001E-2</v>
      </c>
    </row>
    <row r="6722" spans="10:13" x14ac:dyDescent="0.6">
      <c r="J6722" s="311">
        <v>0</v>
      </c>
      <c r="K6722" s="546">
        <v>-4.0899999999999999E-2</v>
      </c>
      <c r="L6722" s="546">
        <v>-2.9399999999999999E-2</v>
      </c>
      <c r="M6722" s="546">
        <v>-1.2200000000000001E-2</v>
      </c>
    </row>
    <row r="6723" spans="10:13" x14ac:dyDescent="0.6">
      <c r="J6723" s="311">
        <v>0</v>
      </c>
      <c r="K6723" s="546">
        <v>-4.0899999999999999E-2</v>
      </c>
      <c r="L6723" s="546">
        <v>-2.9399999999999999E-2</v>
      </c>
      <c r="M6723" s="546">
        <v>-1.2200000000000001E-2</v>
      </c>
    </row>
    <row r="6724" spans="10:13" x14ac:dyDescent="0.6">
      <c r="J6724" s="311">
        <v>0</v>
      </c>
      <c r="K6724" s="546">
        <v>-4.0899999999999999E-2</v>
      </c>
      <c r="L6724" s="546">
        <v>-2.9399999999999999E-2</v>
      </c>
      <c r="M6724" s="546">
        <v>-1.2200000000000001E-2</v>
      </c>
    </row>
    <row r="6725" spans="10:13" x14ac:dyDescent="0.6">
      <c r="J6725" s="311">
        <v>0</v>
      </c>
      <c r="K6725" s="546">
        <v>-4.0899999999999999E-2</v>
      </c>
      <c r="L6725" s="546">
        <v>-2.9399999999999999E-2</v>
      </c>
      <c r="M6725" s="546">
        <v>-1.2200000000000001E-2</v>
      </c>
    </row>
    <row r="6726" spans="10:13" x14ac:dyDescent="0.6">
      <c r="J6726" s="311">
        <v>0</v>
      </c>
      <c r="K6726" s="546">
        <v>-4.0899999999999999E-2</v>
      </c>
      <c r="L6726" s="546">
        <v>-2.9399999999999999E-2</v>
      </c>
      <c r="M6726" s="546">
        <v>-1.2200000000000001E-2</v>
      </c>
    </row>
    <row r="6727" spans="10:13" x14ac:dyDescent="0.6">
      <c r="J6727" s="311">
        <v>0</v>
      </c>
      <c r="K6727" s="546">
        <v>-4.0899999999999999E-2</v>
      </c>
      <c r="L6727" s="546">
        <v>-2.9399999999999999E-2</v>
      </c>
      <c r="M6727" s="546">
        <v>-1.2200000000000001E-2</v>
      </c>
    </row>
    <row r="6728" spans="10:13" x14ac:dyDescent="0.6">
      <c r="J6728" s="311">
        <v>0</v>
      </c>
      <c r="K6728" s="546">
        <v>-4.0899999999999999E-2</v>
      </c>
      <c r="L6728" s="546">
        <v>-2.9399999999999999E-2</v>
      </c>
      <c r="M6728" s="546">
        <v>-1.2200000000000001E-2</v>
      </c>
    </row>
    <row r="6729" spans="10:13" x14ac:dyDescent="0.6">
      <c r="J6729" s="311">
        <v>0</v>
      </c>
      <c r="K6729" s="546">
        <v>-4.0899999999999999E-2</v>
      </c>
      <c r="L6729" s="546">
        <v>-2.9399999999999999E-2</v>
      </c>
      <c r="M6729" s="546">
        <v>-1.2200000000000001E-2</v>
      </c>
    </row>
    <row r="6730" spans="10:13" x14ac:dyDescent="0.6">
      <c r="J6730" s="311">
        <v>0</v>
      </c>
      <c r="K6730" s="546">
        <v>-4.0899999999999999E-2</v>
      </c>
      <c r="L6730" s="546">
        <v>-2.9399999999999999E-2</v>
      </c>
      <c r="M6730" s="546">
        <v>-1.2200000000000001E-2</v>
      </c>
    </row>
    <row r="6731" spans="10:13" x14ac:dyDescent="0.6">
      <c r="J6731" s="311">
        <v>0</v>
      </c>
      <c r="K6731" s="546">
        <v>-4.0899999999999999E-2</v>
      </c>
      <c r="L6731" s="546">
        <v>-2.9399999999999999E-2</v>
      </c>
      <c r="M6731" s="546">
        <v>-1.2200000000000001E-2</v>
      </c>
    </row>
    <row r="6732" spans="10:13" x14ac:dyDescent="0.6">
      <c r="J6732" s="311">
        <v>0</v>
      </c>
      <c r="K6732" s="546">
        <v>-4.0899999999999999E-2</v>
      </c>
      <c r="L6732" s="546">
        <v>-2.9399999999999999E-2</v>
      </c>
      <c r="M6732" s="546">
        <v>-1.2200000000000001E-2</v>
      </c>
    </row>
    <row r="6733" spans="10:13" x14ac:dyDescent="0.6">
      <c r="J6733" s="311">
        <v>0</v>
      </c>
      <c r="K6733" s="546">
        <v>-4.0899999999999999E-2</v>
      </c>
      <c r="L6733" s="546">
        <v>-2.9399999999999999E-2</v>
      </c>
      <c r="M6733" s="546">
        <v>-1.2200000000000001E-2</v>
      </c>
    </row>
    <row r="6734" spans="10:13" x14ac:dyDescent="0.6">
      <c r="J6734" s="311">
        <v>0</v>
      </c>
      <c r="K6734" s="546">
        <v>-4.0899999999999999E-2</v>
      </c>
      <c r="L6734" s="546">
        <v>-2.9399999999999999E-2</v>
      </c>
      <c r="M6734" s="546">
        <v>-1.2200000000000001E-2</v>
      </c>
    </row>
    <row r="6735" spans="10:13" x14ac:dyDescent="0.6">
      <c r="J6735" s="311">
        <v>0</v>
      </c>
      <c r="K6735" s="546">
        <v>-4.0899999999999999E-2</v>
      </c>
      <c r="L6735" s="546">
        <v>-2.9399999999999999E-2</v>
      </c>
      <c r="M6735" s="546">
        <v>-1.2200000000000001E-2</v>
      </c>
    </row>
    <row r="6736" spans="10:13" x14ac:dyDescent="0.6">
      <c r="J6736" s="311">
        <v>0</v>
      </c>
      <c r="K6736" s="546">
        <v>-4.0899999999999999E-2</v>
      </c>
      <c r="L6736" s="546">
        <v>-2.9399999999999999E-2</v>
      </c>
      <c r="M6736" s="546">
        <v>-1.2200000000000001E-2</v>
      </c>
    </row>
    <row r="6737" spans="10:13" x14ac:dyDescent="0.6">
      <c r="J6737" s="311">
        <v>0</v>
      </c>
      <c r="K6737" s="546">
        <v>-4.0899999999999999E-2</v>
      </c>
      <c r="L6737" s="546">
        <v>-2.9399999999999999E-2</v>
      </c>
      <c r="M6737" s="546">
        <v>-1.2200000000000001E-2</v>
      </c>
    </row>
    <row r="6738" spans="10:13" x14ac:dyDescent="0.6">
      <c r="J6738" s="311">
        <v>0</v>
      </c>
      <c r="K6738" s="546">
        <v>-4.0899999999999999E-2</v>
      </c>
      <c r="L6738" s="546">
        <v>-2.9399999999999999E-2</v>
      </c>
      <c r="M6738" s="546">
        <v>-1.2200000000000001E-2</v>
      </c>
    </row>
    <row r="6739" spans="10:13" x14ac:dyDescent="0.6">
      <c r="J6739" s="311">
        <v>0</v>
      </c>
      <c r="K6739" s="546">
        <v>-4.0899999999999999E-2</v>
      </c>
      <c r="L6739" s="546">
        <v>-2.9399999999999999E-2</v>
      </c>
      <c r="M6739" s="546">
        <v>-1.2200000000000001E-2</v>
      </c>
    </row>
    <row r="6740" spans="10:13" x14ac:dyDescent="0.6">
      <c r="J6740" s="311">
        <v>0</v>
      </c>
      <c r="K6740" s="546">
        <v>-4.0899999999999999E-2</v>
      </c>
      <c r="L6740" s="546">
        <v>-2.9399999999999999E-2</v>
      </c>
      <c r="M6740" s="546">
        <v>-1.2200000000000001E-2</v>
      </c>
    </row>
    <row r="6741" spans="10:13" x14ac:dyDescent="0.6">
      <c r="J6741" s="311">
        <v>0</v>
      </c>
      <c r="K6741" s="546">
        <v>-4.0899999999999999E-2</v>
      </c>
      <c r="L6741" s="546">
        <v>-2.9399999999999999E-2</v>
      </c>
      <c r="M6741" s="546">
        <v>-1.2200000000000001E-2</v>
      </c>
    </row>
    <row r="6742" spans="10:13" x14ac:dyDescent="0.6">
      <c r="J6742" s="311">
        <v>0</v>
      </c>
      <c r="K6742" s="546">
        <v>-4.0899999999999999E-2</v>
      </c>
      <c r="L6742" s="546">
        <v>-2.9399999999999999E-2</v>
      </c>
      <c r="M6742" s="546">
        <v>-1.2200000000000001E-2</v>
      </c>
    </row>
    <row r="6743" spans="10:13" x14ac:dyDescent="0.6">
      <c r="J6743" s="311">
        <v>0</v>
      </c>
      <c r="K6743" s="546">
        <v>-4.0899999999999999E-2</v>
      </c>
      <c r="L6743" s="546">
        <v>-2.9399999999999999E-2</v>
      </c>
      <c r="M6743" s="546">
        <v>-1.2200000000000001E-2</v>
      </c>
    </row>
    <row r="6744" spans="10:13" x14ac:dyDescent="0.6">
      <c r="J6744" s="311">
        <v>0</v>
      </c>
      <c r="K6744" s="546">
        <v>-4.0899999999999999E-2</v>
      </c>
      <c r="L6744" s="546">
        <v>-2.9399999999999999E-2</v>
      </c>
      <c r="M6744" s="546">
        <v>-1.2200000000000001E-2</v>
      </c>
    </row>
    <row r="6745" spans="10:13" x14ac:dyDescent="0.6">
      <c r="J6745" s="311">
        <v>0</v>
      </c>
      <c r="K6745" s="546">
        <v>-4.0899999999999999E-2</v>
      </c>
      <c r="L6745" s="546">
        <v>-2.9399999999999999E-2</v>
      </c>
      <c r="M6745" s="546">
        <v>-1.2200000000000001E-2</v>
      </c>
    </row>
    <row r="6746" spans="10:13" x14ac:dyDescent="0.6">
      <c r="J6746" s="311">
        <v>0</v>
      </c>
      <c r="K6746" s="546">
        <v>-4.0899999999999999E-2</v>
      </c>
      <c r="L6746" s="546">
        <v>-2.9399999999999999E-2</v>
      </c>
      <c r="M6746" s="546">
        <v>-1.2200000000000001E-2</v>
      </c>
    </row>
    <row r="6747" spans="10:13" x14ac:dyDescent="0.6">
      <c r="J6747" s="311">
        <v>0</v>
      </c>
      <c r="K6747" s="546">
        <v>-4.0899999999999999E-2</v>
      </c>
      <c r="L6747" s="546">
        <v>-2.9399999999999999E-2</v>
      </c>
      <c r="M6747" s="546">
        <v>-1.2200000000000001E-2</v>
      </c>
    </row>
    <row r="6748" spans="10:13" x14ac:dyDescent="0.6">
      <c r="J6748" s="311">
        <v>0</v>
      </c>
      <c r="K6748" s="546">
        <v>-4.0899999999999999E-2</v>
      </c>
      <c r="L6748" s="546">
        <v>-2.9399999999999999E-2</v>
      </c>
      <c r="M6748" s="546">
        <v>-1.2200000000000001E-2</v>
      </c>
    </row>
    <row r="6749" spans="10:13" x14ac:dyDescent="0.6">
      <c r="J6749" s="311">
        <v>0</v>
      </c>
      <c r="K6749" s="546">
        <v>-4.0899999999999999E-2</v>
      </c>
      <c r="L6749" s="546">
        <v>-2.9399999999999999E-2</v>
      </c>
      <c r="M6749" s="546">
        <v>-1.2200000000000001E-2</v>
      </c>
    </row>
    <row r="6750" spans="10:13" x14ac:dyDescent="0.6">
      <c r="J6750" s="311">
        <v>0</v>
      </c>
      <c r="K6750" s="546">
        <v>-4.0899999999999999E-2</v>
      </c>
      <c r="L6750" s="546">
        <v>-2.9399999999999999E-2</v>
      </c>
      <c r="M6750" s="546">
        <v>-1.2200000000000001E-2</v>
      </c>
    </row>
    <row r="6751" spans="10:13" x14ac:dyDescent="0.6">
      <c r="J6751" s="311">
        <v>0</v>
      </c>
      <c r="K6751" s="546">
        <v>-4.0899999999999999E-2</v>
      </c>
      <c r="L6751" s="546">
        <v>-2.9399999999999999E-2</v>
      </c>
      <c r="M6751" s="546">
        <v>-1.2200000000000001E-2</v>
      </c>
    </row>
    <row r="6752" spans="10:13" x14ac:dyDescent="0.6">
      <c r="J6752" s="311">
        <v>0</v>
      </c>
      <c r="K6752" s="546">
        <v>-4.0899999999999999E-2</v>
      </c>
      <c r="L6752" s="546">
        <v>-2.9399999999999999E-2</v>
      </c>
      <c r="M6752" s="546">
        <v>-1.2200000000000001E-2</v>
      </c>
    </row>
    <row r="6753" spans="10:13" x14ac:dyDescent="0.6">
      <c r="J6753" s="311">
        <v>0</v>
      </c>
      <c r="K6753" s="546">
        <v>-4.0899999999999999E-2</v>
      </c>
      <c r="L6753" s="546">
        <v>-2.9399999999999999E-2</v>
      </c>
      <c r="M6753" s="546">
        <v>-1.2200000000000001E-2</v>
      </c>
    </row>
    <row r="6754" spans="10:13" x14ac:dyDescent="0.6">
      <c r="J6754" s="311">
        <v>0</v>
      </c>
      <c r="K6754" s="546">
        <v>-4.0899999999999999E-2</v>
      </c>
      <c r="L6754" s="546">
        <v>-2.9399999999999999E-2</v>
      </c>
      <c r="M6754" s="546">
        <v>-1.2200000000000001E-2</v>
      </c>
    </row>
    <row r="6755" spans="10:13" x14ac:dyDescent="0.6">
      <c r="J6755" s="311">
        <v>0</v>
      </c>
      <c r="K6755" s="546">
        <v>-4.0899999999999999E-2</v>
      </c>
      <c r="L6755" s="546">
        <v>-2.9399999999999999E-2</v>
      </c>
      <c r="M6755" s="546">
        <v>-1.2200000000000001E-2</v>
      </c>
    </row>
    <row r="6756" spans="10:13" x14ac:dyDescent="0.6">
      <c r="J6756" s="311">
        <v>0</v>
      </c>
      <c r="K6756" s="546">
        <v>-4.0899999999999999E-2</v>
      </c>
      <c r="L6756" s="546">
        <v>-2.9399999999999999E-2</v>
      </c>
      <c r="M6756" s="546">
        <v>-1.2200000000000001E-2</v>
      </c>
    </row>
    <row r="6757" spans="10:13" x14ac:dyDescent="0.6">
      <c r="J6757" s="311">
        <v>0</v>
      </c>
      <c r="K6757" s="546">
        <v>-4.0899999999999999E-2</v>
      </c>
      <c r="L6757" s="546">
        <v>-2.9399999999999999E-2</v>
      </c>
      <c r="M6757" s="546">
        <v>-1.2200000000000001E-2</v>
      </c>
    </row>
    <row r="6758" spans="10:13" x14ac:dyDescent="0.6">
      <c r="J6758" s="311">
        <v>0</v>
      </c>
      <c r="K6758" s="546">
        <v>-4.0899999999999999E-2</v>
      </c>
      <c r="L6758" s="546">
        <v>-2.9399999999999999E-2</v>
      </c>
      <c r="M6758" s="546">
        <v>-1.2200000000000001E-2</v>
      </c>
    </row>
    <row r="6759" spans="10:13" x14ac:dyDescent="0.6">
      <c r="J6759" s="311">
        <v>0</v>
      </c>
      <c r="K6759" s="546">
        <v>-4.0899999999999999E-2</v>
      </c>
      <c r="L6759" s="546">
        <v>-2.9399999999999999E-2</v>
      </c>
      <c r="M6759" s="546">
        <v>-1.2200000000000001E-2</v>
      </c>
    </row>
    <row r="6760" spans="10:13" x14ac:dyDescent="0.6">
      <c r="J6760" s="311">
        <v>0</v>
      </c>
      <c r="K6760" s="546">
        <v>-4.0899999999999999E-2</v>
      </c>
      <c r="L6760" s="546">
        <v>-2.9399999999999999E-2</v>
      </c>
      <c r="M6760" s="546">
        <v>-1.2200000000000001E-2</v>
      </c>
    </row>
    <row r="6761" spans="10:13" x14ac:dyDescent="0.6">
      <c r="J6761" s="311">
        <v>0</v>
      </c>
      <c r="K6761" s="546">
        <v>-4.0899999999999999E-2</v>
      </c>
      <c r="L6761" s="546">
        <v>-2.9399999999999999E-2</v>
      </c>
      <c r="M6761" s="546">
        <v>-1.2200000000000001E-2</v>
      </c>
    </row>
    <row r="6762" spans="10:13" x14ac:dyDescent="0.6">
      <c r="J6762" s="311">
        <v>0</v>
      </c>
      <c r="K6762" s="546">
        <v>-4.0899999999999999E-2</v>
      </c>
      <c r="L6762" s="546">
        <v>-2.9399999999999999E-2</v>
      </c>
      <c r="M6762" s="546">
        <v>-1.2200000000000001E-2</v>
      </c>
    </row>
    <row r="6763" spans="10:13" x14ac:dyDescent="0.6">
      <c r="J6763" s="311">
        <v>0</v>
      </c>
      <c r="K6763" s="546">
        <v>-4.0899999999999999E-2</v>
      </c>
      <c r="L6763" s="546">
        <v>-2.9399999999999999E-2</v>
      </c>
      <c r="M6763" s="546">
        <v>-1.2200000000000001E-2</v>
      </c>
    </row>
    <row r="6764" spans="10:13" x14ac:dyDescent="0.6">
      <c r="J6764" s="311">
        <v>0</v>
      </c>
      <c r="K6764" s="546">
        <v>-4.0899999999999999E-2</v>
      </c>
      <c r="L6764" s="546">
        <v>-2.9399999999999999E-2</v>
      </c>
      <c r="M6764" s="546">
        <v>-1.2200000000000001E-2</v>
      </c>
    </row>
    <row r="6765" spans="10:13" x14ac:dyDescent="0.6">
      <c r="J6765" s="311">
        <v>0</v>
      </c>
      <c r="K6765" s="546">
        <v>-4.0899999999999999E-2</v>
      </c>
      <c r="L6765" s="546">
        <v>-2.9399999999999999E-2</v>
      </c>
      <c r="M6765" s="546">
        <v>-1.2200000000000001E-2</v>
      </c>
    </row>
    <row r="6766" spans="10:13" x14ac:dyDescent="0.6">
      <c r="J6766" s="311">
        <v>0</v>
      </c>
      <c r="K6766" s="546">
        <v>-4.0899999999999999E-2</v>
      </c>
      <c r="L6766" s="546">
        <v>-2.9399999999999999E-2</v>
      </c>
      <c r="M6766" s="546">
        <v>-1.2200000000000001E-2</v>
      </c>
    </row>
    <row r="6767" spans="10:13" x14ac:dyDescent="0.6">
      <c r="J6767" s="311">
        <v>0</v>
      </c>
      <c r="K6767" s="546">
        <v>-4.0899999999999999E-2</v>
      </c>
      <c r="L6767" s="546">
        <v>-2.9399999999999999E-2</v>
      </c>
      <c r="M6767" s="546">
        <v>-1.2200000000000001E-2</v>
      </c>
    </row>
    <row r="6768" spans="10:13" x14ac:dyDescent="0.6">
      <c r="J6768" s="311">
        <v>0</v>
      </c>
      <c r="K6768" s="546">
        <v>-4.0899999999999999E-2</v>
      </c>
      <c r="L6768" s="546">
        <v>-2.9399999999999999E-2</v>
      </c>
      <c r="M6768" s="546">
        <v>-1.2200000000000001E-2</v>
      </c>
    </row>
    <row r="6769" spans="10:13" x14ac:dyDescent="0.6">
      <c r="J6769" s="311">
        <v>0</v>
      </c>
      <c r="K6769" s="546">
        <v>-4.0899999999999999E-2</v>
      </c>
      <c r="L6769" s="546">
        <v>-2.9399999999999999E-2</v>
      </c>
      <c r="M6769" s="546">
        <v>-1.2200000000000001E-2</v>
      </c>
    </row>
    <row r="6770" spans="10:13" x14ac:dyDescent="0.6">
      <c r="J6770" s="311">
        <v>0</v>
      </c>
      <c r="K6770" s="546">
        <v>-4.0899999999999999E-2</v>
      </c>
      <c r="L6770" s="546">
        <v>-2.9399999999999999E-2</v>
      </c>
      <c r="M6770" s="546">
        <v>-1.2200000000000001E-2</v>
      </c>
    </row>
    <row r="6771" spans="10:13" x14ac:dyDescent="0.6">
      <c r="J6771" s="311">
        <v>0</v>
      </c>
      <c r="K6771" s="546">
        <v>-4.0899999999999999E-2</v>
      </c>
      <c r="L6771" s="546">
        <v>-2.9399999999999999E-2</v>
      </c>
      <c r="M6771" s="546">
        <v>-1.2200000000000001E-2</v>
      </c>
    </row>
    <row r="6772" spans="10:13" x14ac:dyDescent="0.6">
      <c r="J6772" s="311">
        <v>0</v>
      </c>
      <c r="K6772" s="546">
        <v>-4.0899999999999999E-2</v>
      </c>
      <c r="L6772" s="546">
        <v>-2.9399999999999999E-2</v>
      </c>
      <c r="M6772" s="546">
        <v>-1.2200000000000001E-2</v>
      </c>
    </row>
    <row r="6773" spans="10:13" x14ac:dyDescent="0.6">
      <c r="J6773" s="311">
        <v>0</v>
      </c>
      <c r="K6773" s="546">
        <v>-4.0899999999999999E-2</v>
      </c>
      <c r="L6773" s="546">
        <v>-2.9399999999999999E-2</v>
      </c>
      <c r="M6773" s="546">
        <v>-1.2200000000000001E-2</v>
      </c>
    </row>
    <row r="6774" spans="10:13" x14ac:dyDescent="0.6">
      <c r="J6774" s="311">
        <v>0</v>
      </c>
      <c r="K6774" s="546">
        <v>-4.0899999999999999E-2</v>
      </c>
      <c r="L6774" s="546">
        <v>-2.9399999999999999E-2</v>
      </c>
      <c r="M6774" s="546">
        <v>-1.2200000000000001E-2</v>
      </c>
    </row>
    <row r="6775" spans="10:13" x14ac:dyDescent="0.6">
      <c r="J6775" s="311">
        <v>0</v>
      </c>
      <c r="K6775" s="546">
        <v>-4.0899999999999999E-2</v>
      </c>
      <c r="L6775" s="546">
        <v>-2.9399999999999999E-2</v>
      </c>
      <c r="M6775" s="546">
        <v>-1.2200000000000001E-2</v>
      </c>
    </row>
    <row r="6776" spans="10:13" x14ac:dyDescent="0.6">
      <c r="J6776" s="311">
        <v>0</v>
      </c>
      <c r="K6776" s="546">
        <v>-4.0899999999999999E-2</v>
      </c>
      <c r="L6776" s="546">
        <v>-2.9399999999999999E-2</v>
      </c>
      <c r="M6776" s="546">
        <v>-1.2200000000000001E-2</v>
      </c>
    </row>
    <row r="6777" spans="10:13" x14ac:dyDescent="0.6">
      <c r="J6777" s="311">
        <v>0</v>
      </c>
      <c r="K6777" s="546">
        <v>-4.0899999999999999E-2</v>
      </c>
      <c r="L6777" s="546">
        <v>-2.9399999999999999E-2</v>
      </c>
      <c r="M6777" s="546">
        <v>-1.2200000000000001E-2</v>
      </c>
    </row>
    <row r="6778" spans="10:13" x14ac:dyDescent="0.6">
      <c r="J6778" s="311">
        <v>0</v>
      </c>
      <c r="K6778" s="546">
        <v>-4.0899999999999999E-2</v>
      </c>
      <c r="L6778" s="546">
        <v>-2.9399999999999999E-2</v>
      </c>
      <c r="M6778" s="546">
        <v>-1.2200000000000001E-2</v>
      </c>
    </row>
    <row r="6779" spans="10:13" x14ac:dyDescent="0.6">
      <c r="J6779" s="311">
        <v>0</v>
      </c>
      <c r="K6779" s="546">
        <v>-4.0899999999999999E-2</v>
      </c>
      <c r="L6779" s="546">
        <v>-2.9399999999999999E-2</v>
      </c>
      <c r="M6779" s="546">
        <v>-1.2200000000000001E-2</v>
      </c>
    </row>
    <row r="6780" spans="10:13" x14ac:dyDescent="0.6">
      <c r="J6780" s="311">
        <v>0</v>
      </c>
      <c r="K6780" s="546">
        <v>-4.0899999999999999E-2</v>
      </c>
      <c r="L6780" s="546">
        <v>-2.9399999999999999E-2</v>
      </c>
      <c r="M6780" s="546">
        <v>-1.2200000000000001E-2</v>
      </c>
    </row>
    <row r="6781" spans="10:13" x14ac:dyDescent="0.6">
      <c r="J6781" s="311">
        <v>0</v>
      </c>
      <c r="K6781" s="546">
        <v>-4.0899999999999999E-2</v>
      </c>
      <c r="L6781" s="546">
        <v>-2.9399999999999999E-2</v>
      </c>
      <c r="M6781" s="546">
        <v>-1.2200000000000001E-2</v>
      </c>
    </row>
    <row r="6782" spans="10:13" x14ac:dyDescent="0.6">
      <c r="J6782" s="311">
        <v>0</v>
      </c>
      <c r="K6782" s="546">
        <v>-4.0899999999999999E-2</v>
      </c>
      <c r="L6782" s="546">
        <v>-2.9399999999999999E-2</v>
      </c>
      <c r="M6782" s="546">
        <v>-1.2200000000000001E-2</v>
      </c>
    </row>
    <row r="6783" spans="10:13" x14ac:dyDescent="0.6">
      <c r="J6783" s="311">
        <v>0</v>
      </c>
      <c r="K6783" s="546">
        <v>-4.0899999999999999E-2</v>
      </c>
      <c r="L6783" s="546">
        <v>-2.9399999999999999E-2</v>
      </c>
      <c r="M6783" s="546">
        <v>-1.2200000000000001E-2</v>
      </c>
    </row>
    <row r="6784" spans="10:13" x14ac:dyDescent="0.6">
      <c r="J6784" s="311">
        <v>0</v>
      </c>
      <c r="K6784" s="546">
        <v>-4.0899999999999999E-2</v>
      </c>
      <c r="L6784" s="546">
        <v>-2.9399999999999999E-2</v>
      </c>
      <c r="M6784" s="546">
        <v>-1.2200000000000001E-2</v>
      </c>
    </row>
    <row r="6785" spans="10:13" x14ac:dyDescent="0.6">
      <c r="J6785" s="311">
        <v>0</v>
      </c>
      <c r="K6785" s="546">
        <v>-4.0899999999999999E-2</v>
      </c>
      <c r="L6785" s="546">
        <v>-2.9399999999999999E-2</v>
      </c>
      <c r="M6785" s="546">
        <v>-1.2200000000000001E-2</v>
      </c>
    </row>
    <row r="6786" spans="10:13" x14ac:dyDescent="0.6">
      <c r="J6786" s="311">
        <v>0</v>
      </c>
      <c r="K6786" s="546">
        <v>-4.0899999999999999E-2</v>
      </c>
      <c r="L6786" s="546">
        <v>-2.9399999999999999E-2</v>
      </c>
      <c r="M6786" s="546">
        <v>-1.2200000000000001E-2</v>
      </c>
    </row>
    <row r="6787" spans="10:13" x14ac:dyDescent="0.6">
      <c r="J6787" s="311">
        <v>0</v>
      </c>
      <c r="K6787" s="546">
        <v>-4.0899999999999999E-2</v>
      </c>
      <c r="L6787" s="546">
        <v>-2.9399999999999999E-2</v>
      </c>
      <c r="M6787" s="546">
        <v>-1.2200000000000001E-2</v>
      </c>
    </row>
    <row r="6788" spans="10:13" x14ac:dyDescent="0.6">
      <c r="J6788" s="311">
        <v>0</v>
      </c>
      <c r="K6788" s="546">
        <v>-4.0899999999999999E-2</v>
      </c>
      <c r="L6788" s="546">
        <v>-2.9399999999999999E-2</v>
      </c>
      <c r="M6788" s="546">
        <v>-1.2200000000000001E-2</v>
      </c>
    </row>
    <row r="6789" spans="10:13" x14ac:dyDescent="0.6">
      <c r="J6789" s="311">
        <v>0</v>
      </c>
      <c r="K6789" s="546">
        <v>-4.0899999999999999E-2</v>
      </c>
      <c r="L6789" s="546">
        <v>-2.9399999999999999E-2</v>
      </c>
      <c r="M6789" s="546">
        <v>-1.2200000000000001E-2</v>
      </c>
    </row>
    <row r="6790" spans="10:13" x14ac:dyDescent="0.6">
      <c r="J6790" s="311">
        <v>0</v>
      </c>
      <c r="K6790" s="546">
        <v>-4.0899999999999999E-2</v>
      </c>
      <c r="L6790" s="546">
        <v>-2.9399999999999999E-2</v>
      </c>
      <c r="M6790" s="546">
        <v>-1.2200000000000001E-2</v>
      </c>
    </row>
    <row r="6791" spans="10:13" x14ac:dyDescent="0.6">
      <c r="J6791" s="311">
        <v>0</v>
      </c>
      <c r="K6791" s="546">
        <v>-4.0899999999999999E-2</v>
      </c>
      <c r="L6791" s="546">
        <v>-2.9399999999999999E-2</v>
      </c>
      <c r="M6791" s="546">
        <v>-1.2200000000000001E-2</v>
      </c>
    </row>
    <row r="6792" spans="10:13" x14ac:dyDescent="0.6">
      <c r="J6792" s="311">
        <v>0</v>
      </c>
      <c r="K6792" s="546">
        <v>-4.0899999999999999E-2</v>
      </c>
      <c r="L6792" s="546">
        <v>-2.9399999999999999E-2</v>
      </c>
      <c r="M6792" s="546">
        <v>-1.2200000000000001E-2</v>
      </c>
    </row>
    <row r="6793" spans="10:13" x14ac:dyDescent="0.6">
      <c r="J6793" s="311">
        <v>0</v>
      </c>
      <c r="K6793" s="546">
        <v>-4.0899999999999999E-2</v>
      </c>
      <c r="L6793" s="546">
        <v>-2.9399999999999999E-2</v>
      </c>
      <c r="M6793" s="546">
        <v>-1.2200000000000001E-2</v>
      </c>
    </row>
    <row r="6794" spans="10:13" x14ac:dyDescent="0.6">
      <c r="J6794" s="311">
        <v>0</v>
      </c>
      <c r="K6794" s="546">
        <v>-4.0899999999999999E-2</v>
      </c>
      <c r="L6794" s="546">
        <v>-2.9399999999999999E-2</v>
      </c>
      <c r="M6794" s="546">
        <v>-1.2200000000000001E-2</v>
      </c>
    </row>
    <row r="6795" spans="10:13" x14ac:dyDescent="0.6">
      <c r="J6795" s="311">
        <v>0</v>
      </c>
      <c r="K6795" s="546">
        <v>-4.0899999999999999E-2</v>
      </c>
      <c r="L6795" s="546">
        <v>-2.9399999999999999E-2</v>
      </c>
      <c r="M6795" s="546">
        <v>-1.2200000000000001E-2</v>
      </c>
    </row>
    <row r="6796" spans="10:13" x14ac:dyDescent="0.6">
      <c r="J6796" s="311">
        <v>0</v>
      </c>
      <c r="K6796" s="546">
        <v>-4.0899999999999999E-2</v>
      </c>
      <c r="L6796" s="546">
        <v>-2.9399999999999999E-2</v>
      </c>
      <c r="M6796" s="546">
        <v>-1.2200000000000001E-2</v>
      </c>
    </row>
    <row r="6797" spans="10:13" x14ac:dyDescent="0.6">
      <c r="J6797" s="311">
        <v>0</v>
      </c>
      <c r="K6797" s="546">
        <v>-4.0899999999999999E-2</v>
      </c>
      <c r="L6797" s="546">
        <v>-2.9399999999999999E-2</v>
      </c>
      <c r="M6797" s="546">
        <v>-1.2200000000000001E-2</v>
      </c>
    </row>
    <row r="6798" spans="10:13" x14ac:dyDescent="0.6">
      <c r="J6798" s="311">
        <v>0</v>
      </c>
      <c r="K6798" s="546">
        <v>-4.0899999999999999E-2</v>
      </c>
      <c r="L6798" s="546">
        <v>-2.9399999999999999E-2</v>
      </c>
      <c r="M6798" s="546">
        <v>-1.2200000000000001E-2</v>
      </c>
    </row>
    <row r="6799" spans="10:13" x14ac:dyDescent="0.6">
      <c r="J6799" s="311">
        <v>0</v>
      </c>
      <c r="K6799" s="546">
        <v>-4.0899999999999999E-2</v>
      </c>
      <c r="L6799" s="546">
        <v>-2.9399999999999999E-2</v>
      </c>
      <c r="M6799" s="546">
        <v>-1.2200000000000001E-2</v>
      </c>
    </row>
    <row r="6800" spans="10:13" x14ac:dyDescent="0.6">
      <c r="J6800" s="311">
        <v>0</v>
      </c>
      <c r="K6800" s="546">
        <v>-4.0899999999999999E-2</v>
      </c>
      <c r="L6800" s="546">
        <v>-2.9399999999999999E-2</v>
      </c>
      <c r="M6800" s="546">
        <v>-1.2200000000000001E-2</v>
      </c>
    </row>
    <row r="6801" spans="10:13" x14ac:dyDescent="0.6">
      <c r="J6801" s="311">
        <v>0</v>
      </c>
      <c r="K6801" s="546">
        <v>-4.0899999999999999E-2</v>
      </c>
      <c r="L6801" s="546">
        <v>-2.9399999999999999E-2</v>
      </c>
      <c r="M6801" s="546">
        <v>-1.2200000000000001E-2</v>
      </c>
    </row>
    <row r="6802" spans="10:13" x14ac:dyDescent="0.6">
      <c r="J6802" s="311">
        <v>0</v>
      </c>
      <c r="K6802" s="546">
        <v>-4.0899999999999999E-2</v>
      </c>
      <c r="L6802" s="546">
        <v>-2.9399999999999999E-2</v>
      </c>
      <c r="M6802" s="546">
        <v>-1.2200000000000001E-2</v>
      </c>
    </row>
    <row r="6803" spans="10:13" x14ac:dyDescent="0.6">
      <c r="J6803" s="311">
        <v>0</v>
      </c>
      <c r="K6803" s="546">
        <v>-4.0899999999999999E-2</v>
      </c>
      <c r="L6803" s="546">
        <v>-2.9399999999999999E-2</v>
      </c>
      <c r="M6803" s="546">
        <v>-1.2200000000000001E-2</v>
      </c>
    </row>
    <row r="6804" spans="10:13" x14ac:dyDescent="0.6">
      <c r="J6804" s="311">
        <v>0</v>
      </c>
      <c r="K6804" s="546">
        <v>-4.0899999999999999E-2</v>
      </c>
      <c r="L6804" s="546">
        <v>-2.9399999999999999E-2</v>
      </c>
      <c r="M6804" s="546">
        <v>-1.2200000000000001E-2</v>
      </c>
    </row>
    <row r="6805" spans="10:13" x14ac:dyDescent="0.6">
      <c r="J6805" s="311">
        <v>0</v>
      </c>
      <c r="K6805" s="546">
        <v>-4.0899999999999999E-2</v>
      </c>
      <c r="L6805" s="546">
        <v>-2.9399999999999999E-2</v>
      </c>
      <c r="M6805" s="546">
        <v>-1.2200000000000001E-2</v>
      </c>
    </row>
    <row r="6806" spans="10:13" x14ac:dyDescent="0.6">
      <c r="J6806" s="311">
        <v>0</v>
      </c>
      <c r="K6806" s="546">
        <v>-4.0899999999999999E-2</v>
      </c>
      <c r="L6806" s="546">
        <v>-2.9399999999999999E-2</v>
      </c>
      <c r="M6806" s="546">
        <v>-1.2200000000000001E-2</v>
      </c>
    </row>
    <row r="6807" spans="10:13" x14ac:dyDescent="0.6">
      <c r="J6807" s="311">
        <v>0</v>
      </c>
      <c r="K6807" s="546">
        <v>-4.0899999999999999E-2</v>
      </c>
      <c r="L6807" s="546">
        <v>-2.9399999999999999E-2</v>
      </c>
      <c r="M6807" s="546">
        <v>-1.2200000000000001E-2</v>
      </c>
    </row>
    <row r="6808" spans="10:13" x14ac:dyDescent="0.6">
      <c r="J6808" s="311">
        <v>0</v>
      </c>
      <c r="K6808" s="546">
        <v>-4.0899999999999999E-2</v>
      </c>
      <c r="L6808" s="546">
        <v>-2.9399999999999999E-2</v>
      </c>
      <c r="M6808" s="546">
        <v>-1.2200000000000001E-2</v>
      </c>
    </row>
    <row r="6809" spans="10:13" x14ac:dyDescent="0.6">
      <c r="J6809" s="311">
        <v>0</v>
      </c>
      <c r="K6809" s="546">
        <v>-4.0899999999999999E-2</v>
      </c>
      <c r="L6809" s="546">
        <v>-2.9399999999999999E-2</v>
      </c>
      <c r="M6809" s="546">
        <v>-1.2200000000000001E-2</v>
      </c>
    </row>
    <row r="6810" spans="10:13" x14ac:dyDescent="0.6">
      <c r="J6810" s="311">
        <v>0</v>
      </c>
      <c r="K6810" s="546">
        <v>-4.0899999999999999E-2</v>
      </c>
      <c r="L6810" s="546">
        <v>-2.9399999999999999E-2</v>
      </c>
      <c r="M6810" s="546">
        <v>-1.2200000000000001E-2</v>
      </c>
    </row>
    <row r="6811" spans="10:13" x14ac:dyDescent="0.6">
      <c r="J6811" s="311">
        <v>0</v>
      </c>
      <c r="K6811" s="546">
        <v>-4.0899999999999999E-2</v>
      </c>
      <c r="L6811" s="546">
        <v>-2.9399999999999999E-2</v>
      </c>
      <c r="M6811" s="546">
        <v>-1.2200000000000001E-2</v>
      </c>
    </row>
    <row r="6812" spans="10:13" x14ac:dyDescent="0.6">
      <c r="J6812" s="311">
        <v>0</v>
      </c>
      <c r="K6812" s="546">
        <v>-4.0899999999999999E-2</v>
      </c>
      <c r="L6812" s="546">
        <v>-2.9399999999999999E-2</v>
      </c>
      <c r="M6812" s="546">
        <v>-1.2200000000000001E-2</v>
      </c>
    </row>
    <row r="6813" spans="10:13" x14ac:dyDescent="0.6">
      <c r="J6813" s="311">
        <v>0</v>
      </c>
      <c r="K6813" s="546">
        <v>-4.0899999999999999E-2</v>
      </c>
      <c r="L6813" s="546">
        <v>-2.9399999999999999E-2</v>
      </c>
      <c r="M6813" s="546">
        <v>-1.2200000000000001E-2</v>
      </c>
    </row>
    <row r="6814" spans="10:13" x14ac:dyDescent="0.6">
      <c r="J6814" s="311">
        <v>0</v>
      </c>
      <c r="K6814" s="546">
        <v>-4.0899999999999999E-2</v>
      </c>
      <c r="L6814" s="546">
        <v>-2.9399999999999999E-2</v>
      </c>
      <c r="M6814" s="546">
        <v>-1.2200000000000001E-2</v>
      </c>
    </row>
    <row r="6815" spans="10:13" x14ac:dyDescent="0.6">
      <c r="J6815" s="311">
        <v>0</v>
      </c>
      <c r="K6815" s="546">
        <v>-4.0899999999999999E-2</v>
      </c>
      <c r="L6815" s="546">
        <v>-2.9399999999999999E-2</v>
      </c>
      <c r="M6815" s="546">
        <v>-1.2200000000000001E-2</v>
      </c>
    </row>
    <row r="6816" spans="10:13" x14ac:dyDescent="0.6">
      <c r="J6816" s="311">
        <v>0</v>
      </c>
      <c r="K6816" s="546">
        <v>-4.0899999999999999E-2</v>
      </c>
      <c r="L6816" s="546">
        <v>-2.9399999999999999E-2</v>
      </c>
      <c r="M6816" s="546">
        <v>-1.2200000000000001E-2</v>
      </c>
    </row>
    <row r="6817" spans="10:13" x14ac:dyDescent="0.6">
      <c r="J6817" s="311">
        <v>0</v>
      </c>
      <c r="K6817" s="546">
        <v>-4.0899999999999999E-2</v>
      </c>
      <c r="L6817" s="546">
        <v>-2.9399999999999999E-2</v>
      </c>
      <c r="M6817" s="546">
        <v>-1.2200000000000001E-2</v>
      </c>
    </row>
    <row r="6818" spans="10:13" x14ac:dyDescent="0.6">
      <c r="J6818" s="311">
        <v>0</v>
      </c>
      <c r="K6818" s="546">
        <v>-4.0899999999999999E-2</v>
      </c>
      <c r="L6818" s="546">
        <v>-2.9399999999999999E-2</v>
      </c>
      <c r="M6818" s="546">
        <v>-1.2200000000000001E-2</v>
      </c>
    </row>
    <row r="6819" spans="10:13" x14ac:dyDescent="0.6">
      <c r="J6819" s="311">
        <v>0</v>
      </c>
      <c r="K6819" s="546">
        <v>-4.0899999999999999E-2</v>
      </c>
      <c r="L6819" s="546">
        <v>-2.9399999999999999E-2</v>
      </c>
      <c r="M6819" s="546">
        <v>-1.2200000000000001E-2</v>
      </c>
    </row>
    <row r="6820" spans="10:13" x14ac:dyDescent="0.6">
      <c r="J6820" s="311">
        <v>0</v>
      </c>
      <c r="K6820" s="546">
        <v>-4.0899999999999999E-2</v>
      </c>
      <c r="L6820" s="546">
        <v>-2.9399999999999999E-2</v>
      </c>
      <c r="M6820" s="546">
        <v>-1.2200000000000001E-2</v>
      </c>
    </row>
    <row r="6821" spans="10:13" x14ac:dyDescent="0.6">
      <c r="J6821" s="311">
        <v>0</v>
      </c>
      <c r="K6821" s="546">
        <v>-4.0899999999999999E-2</v>
      </c>
      <c r="L6821" s="546">
        <v>-2.9399999999999999E-2</v>
      </c>
      <c r="M6821" s="546">
        <v>-1.2200000000000001E-2</v>
      </c>
    </row>
    <row r="6822" spans="10:13" x14ac:dyDescent="0.6">
      <c r="J6822" s="311">
        <v>0</v>
      </c>
      <c r="K6822" s="546">
        <v>-4.0899999999999999E-2</v>
      </c>
      <c r="L6822" s="546">
        <v>-2.9399999999999999E-2</v>
      </c>
      <c r="M6822" s="546">
        <v>-1.2200000000000001E-2</v>
      </c>
    </row>
    <row r="6823" spans="10:13" x14ac:dyDescent="0.6">
      <c r="J6823" s="311">
        <v>0</v>
      </c>
      <c r="K6823" s="546">
        <v>-4.0899999999999999E-2</v>
      </c>
      <c r="L6823" s="546">
        <v>-2.9399999999999999E-2</v>
      </c>
      <c r="M6823" s="546">
        <v>-1.2200000000000001E-2</v>
      </c>
    </row>
    <row r="6824" spans="10:13" x14ac:dyDescent="0.6">
      <c r="J6824" s="311">
        <v>0</v>
      </c>
      <c r="K6824" s="546">
        <v>-4.0899999999999999E-2</v>
      </c>
      <c r="L6824" s="546">
        <v>-2.9399999999999999E-2</v>
      </c>
      <c r="M6824" s="546">
        <v>-1.2200000000000001E-2</v>
      </c>
    </row>
    <row r="6825" spans="10:13" x14ac:dyDescent="0.6">
      <c r="J6825" s="311">
        <v>0</v>
      </c>
      <c r="K6825" s="546">
        <v>-4.0899999999999999E-2</v>
      </c>
      <c r="L6825" s="546">
        <v>-2.9399999999999999E-2</v>
      </c>
      <c r="M6825" s="546">
        <v>-1.2200000000000001E-2</v>
      </c>
    </row>
    <row r="6826" spans="10:13" x14ac:dyDescent="0.6">
      <c r="J6826" s="311">
        <v>0</v>
      </c>
      <c r="K6826" s="546">
        <v>-4.0899999999999999E-2</v>
      </c>
      <c r="L6826" s="546">
        <v>-2.9399999999999999E-2</v>
      </c>
      <c r="M6826" s="546">
        <v>-1.2200000000000001E-2</v>
      </c>
    </row>
    <row r="6827" spans="10:13" x14ac:dyDescent="0.6">
      <c r="J6827" s="311">
        <v>0</v>
      </c>
      <c r="K6827" s="546">
        <v>-4.0899999999999999E-2</v>
      </c>
      <c r="L6827" s="546">
        <v>-2.9399999999999999E-2</v>
      </c>
      <c r="M6827" s="546">
        <v>-1.2200000000000001E-2</v>
      </c>
    </row>
    <row r="6828" spans="10:13" x14ac:dyDescent="0.6">
      <c r="J6828" s="311">
        <v>0</v>
      </c>
      <c r="K6828" s="546">
        <v>-4.0899999999999999E-2</v>
      </c>
      <c r="L6828" s="546">
        <v>-2.9399999999999999E-2</v>
      </c>
      <c r="M6828" s="546">
        <v>-1.2200000000000001E-2</v>
      </c>
    </row>
    <row r="6829" spans="10:13" x14ac:dyDescent="0.6">
      <c r="J6829" s="311">
        <v>0</v>
      </c>
      <c r="K6829" s="546">
        <v>-4.0899999999999999E-2</v>
      </c>
      <c r="L6829" s="546">
        <v>-2.9399999999999999E-2</v>
      </c>
      <c r="M6829" s="546">
        <v>-1.2200000000000001E-2</v>
      </c>
    </row>
    <row r="6830" spans="10:13" x14ac:dyDescent="0.6">
      <c r="J6830" s="311">
        <v>0</v>
      </c>
      <c r="K6830" s="546">
        <v>-4.0899999999999999E-2</v>
      </c>
      <c r="L6830" s="546">
        <v>-2.9399999999999999E-2</v>
      </c>
      <c r="M6830" s="546">
        <v>-1.2200000000000001E-2</v>
      </c>
    </row>
    <row r="6831" spans="10:13" x14ac:dyDescent="0.6">
      <c r="J6831" s="311">
        <v>0</v>
      </c>
      <c r="K6831" s="546">
        <v>-4.0899999999999999E-2</v>
      </c>
      <c r="L6831" s="546">
        <v>-2.9399999999999999E-2</v>
      </c>
      <c r="M6831" s="546">
        <v>-1.2200000000000001E-2</v>
      </c>
    </row>
    <row r="6832" spans="10:13" x14ac:dyDescent="0.6">
      <c r="J6832" s="311">
        <v>0</v>
      </c>
      <c r="K6832" s="546">
        <v>-4.0899999999999999E-2</v>
      </c>
      <c r="L6832" s="546">
        <v>-2.9399999999999999E-2</v>
      </c>
      <c r="M6832" s="546">
        <v>-1.2200000000000001E-2</v>
      </c>
    </row>
    <row r="6833" spans="10:13" x14ac:dyDescent="0.6">
      <c r="J6833" s="311">
        <v>0</v>
      </c>
      <c r="K6833" s="546">
        <v>-4.0899999999999999E-2</v>
      </c>
      <c r="L6833" s="546">
        <v>-2.9399999999999999E-2</v>
      </c>
      <c r="M6833" s="546">
        <v>-1.2200000000000001E-2</v>
      </c>
    </row>
    <row r="6834" spans="10:13" x14ac:dyDescent="0.6">
      <c r="J6834" s="311">
        <v>0</v>
      </c>
      <c r="K6834" s="546">
        <v>-4.0899999999999999E-2</v>
      </c>
      <c r="L6834" s="546">
        <v>-2.9399999999999999E-2</v>
      </c>
      <c r="M6834" s="546">
        <v>-1.2200000000000001E-2</v>
      </c>
    </row>
    <row r="6835" spans="10:13" x14ac:dyDescent="0.6">
      <c r="J6835" s="311">
        <v>0</v>
      </c>
      <c r="K6835" s="546">
        <v>-4.0899999999999999E-2</v>
      </c>
      <c r="L6835" s="546">
        <v>-2.9399999999999999E-2</v>
      </c>
      <c r="M6835" s="546">
        <v>-1.2200000000000001E-2</v>
      </c>
    </row>
    <row r="6836" spans="10:13" x14ac:dyDescent="0.6">
      <c r="J6836" s="311">
        <v>0</v>
      </c>
      <c r="K6836" s="546">
        <v>-4.0899999999999999E-2</v>
      </c>
      <c r="L6836" s="546">
        <v>-2.9399999999999999E-2</v>
      </c>
      <c r="M6836" s="546">
        <v>-1.2200000000000001E-2</v>
      </c>
    </row>
    <row r="6837" spans="10:13" x14ac:dyDescent="0.6">
      <c r="J6837" s="311">
        <v>0</v>
      </c>
      <c r="K6837" s="546">
        <v>-4.0899999999999999E-2</v>
      </c>
      <c r="L6837" s="546">
        <v>-2.9399999999999999E-2</v>
      </c>
      <c r="M6837" s="546">
        <v>-1.2200000000000001E-2</v>
      </c>
    </row>
    <row r="6838" spans="10:13" x14ac:dyDescent="0.6">
      <c r="J6838" s="311">
        <v>0</v>
      </c>
      <c r="K6838" s="546">
        <v>-4.0899999999999999E-2</v>
      </c>
      <c r="L6838" s="546">
        <v>-2.9399999999999999E-2</v>
      </c>
      <c r="M6838" s="546">
        <v>-1.2200000000000001E-2</v>
      </c>
    </row>
    <row r="6839" spans="10:13" x14ac:dyDescent="0.6">
      <c r="J6839" s="311">
        <v>0</v>
      </c>
      <c r="K6839" s="546">
        <v>-4.0899999999999999E-2</v>
      </c>
      <c r="L6839" s="546">
        <v>-2.9399999999999999E-2</v>
      </c>
      <c r="M6839" s="546">
        <v>-1.2200000000000001E-2</v>
      </c>
    </row>
    <row r="6840" spans="10:13" x14ac:dyDescent="0.6">
      <c r="J6840" s="311">
        <v>0</v>
      </c>
      <c r="K6840" s="546">
        <v>-4.0899999999999999E-2</v>
      </c>
      <c r="L6840" s="546">
        <v>-2.9399999999999999E-2</v>
      </c>
      <c r="M6840" s="546">
        <v>-1.2200000000000001E-2</v>
      </c>
    </row>
    <row r="6841" spans="10:13" x14ac:dyDescent="0.6">
      <c r="J6841" s="311">
        <v>0</v>
      </c>
      <c r="K6841" s="546">
        <v>-4.0899999999999999E-2</v>
      </c>
      <c r="L6841" s="546">
        <v>-2.9399999999999999E-2</v>
      </c>
      <c r="M6841" s="546">
        <v>-1.2200000000000001E-2</v>
      </c>
    </row>
    <row r="6842" spans="10:13" x14ac:dyDescent="0.6">
      <c r="J6842" s="311">
        <v>0</v>
      </c>
      <c r="K6842" s="546">
        <v>-4.0899999999999999E-2</v>
      </c>
      <c r="L6842" s="546">
        <v>-2.9399999999999999E-2</v>
      </c>
      <c r="M6842" s="546">
        <v>-1.2200000000000001E-2</v>
      </c>
    </row>
    <row r="6843" spans="10:13" x14ac:dyDescent="0.6">
      <c r="J6843" s="311">
        <v>0</v>
      </c>
      <c r="K6843" s="546">
        <v>-4.0899999999999999E-2</v>
      </c>
      <c r="L6843" s="546">
        <v>-2.9399999999999999E-2</v>
      </c>
      <c r="M6843" s="546">
        <v>-1.2200000000000001E-2</v>
      </c>
    </row>
    <row r="6844" spans="10:13" x14ac:dyDescent="0.6">
      <c r="J6844" s="311">
        <v>0</v>
      </c>
      <c r="K6844" s="546">
        <v>-4.0899999999999999E-2</v>
      </c>
      <c r="L6844" s="546">
        <v>-2.9399999999999999E-2</v>
      </c>
      <c r="M6844" s="546">
        <v>-1.2200000000000001E-2</v>
      </c>
    </row>
    <row r="6845" spans="10:13" x14ac:dyDescent="0.6">
      <c r="J6845" s="311">
        <v>0</v>
      </c>
      <c r="K6845" s="546">
        <v>-4.0899999999999999E-2</v>
      </c>
      <c r="L6845" s="546">
        <v>-2.9399999999999999E-2</v>
      </c>
      <c r="M6845" s="546">
        <v>-1.2200000000000001E-2</v>
      </c>
    </row>
    <row r="6846" spans="10:13" x14ac:dyDescent="0.6">
      <c r="J6846" s="311">
        <v>0</v>
      </c>
      <c r="K6846" s="546">
        <v>-4.0899999999999999E-2</v>
      </c>
      <c r="L6846" s="546">
        <v>-2.9399999999999999E-2</v>
      </c>
      <c r="M6846" s="546">
        <v>-1.2200000000000001E-2</v>
      </c>
    </row>
    <row r="6847" spans="10:13" x14ac:dyDescent="0.6">
      <c r="J6847" s="311">
        <v>0</v>
      </c>
      <c r="K6847" s="546">
        <v>-4.0899999999999999E-2</v>
      </c>
      <c r="L6847" s="546">
        <v>-2.9399999999999999E-2</v>
      </c>
      <c r="M6847" s="546">
        <v>-1.2200000000000001E-2</v>
      </c>
    </row>
    <row r="6848" spans="10:13" x14ac:dyDescent="0.6">
      <c r="J6848" s="311">
        <v>0</v>
      </c>
      <c r="K6848" s="546">
        <v>-4.0899999999999999E-2</v>
      </c>
      <c r="L6848" s="546">
        <v>-2.9399999999999999E-2</v>
      </c>
      <c r="M6848" s="546">
        <v>-1.2200000000000001E-2</v>
      </c>
    </row>
    <row r="6849" spans="10:13" x14ac:dyDescent="0.6">
      <c r="J6849" s="311">
        <v>0</v>
      </c>
      <c r="K6849" s="546">
        <v>-4.0899999999999999E-2</v>
      </c>
      <c r="L6849" s="546">
        <v>-2.9399999999999999E-2</v>
      </c>
      <c r="M6849" s="546">
        <v>-1.2200000000000001E-2</v>
      </c>
    </row>
    <row r="6850" spans="10:13" x14ac:dyDescent="0.6">
      <c r="J6850" s="311">
        <v>0</v>
      </c>
      <c r="K6850" s="546">
        <v>-4.0899999999999999E-2</v>
      </c>
      <c r="L6850" s="546">
        <v>-2.9399999999999999E-2</v>
      </c>
      <c r="M6850" s="546">
        <v>-1.2200000000000001E-2</v>
      </c>
    </row>
    <row r="6851" spans="10:13" x14ac:dyDescent="0.6">
      <c r="J6851" s="311">
        <v>0</v>
      </c>
      <c r="K6851" s="546">
        <v>-4.0899999999999999E-2</v>
      </c>
      <c r="L6851" s="546">
        <v>-2.9399999999999999E-2</v>
      </c>
      <c r="M6851" s="546">
        <v>-1.2200000000000001E-2</v>
      </c>
    </row>
    <row r="6852" spans="10:13" x14ac:dyDescent="0.6">
      <c r="J6852" s="311">
        <v>0</v>
      </c>
      <c r="K6852" s="546">
        <v>-4.0899999999999999E-2</v>
      </c>
      <c r="L6852" s="546">
        <v>-2.9399999999999999E-2</v>
      </c>
      <c r="M6852" s="546">
        <v>-1.2200000000000001E-2</v>
      </c>
    </row>
    <row r="6853" spans="10:13" x14ac:dyDescent="0.6">
      <c r="J6853" s="311">
        <v>0</v>
      </c>
      <c r="K6853" s="546">
        <v>-4.0899999999999999E-2</v>
      </c>
      <c r="L6853" s="546">
        <v>-2.9399999999999999E-2</v>
      </c>
      <c r="M6853" s="546">
        <v>-1.2200000000000001E-2</v>
      </c>
    </row>
    <row r="6854" spans="10:13" x14ac:dyDescent="0.6">
      <c r="J6854" s="311">
        <v>0</v>
      </c>
      <c r="K6854" s="546">
        <v>-4.0899999999999999E-2</v>
      </c>
      <c r="L6854" s="546">
        <v>-2.9399999999999999E-2</v>
      </c>
      <c r="M6854" s="546">
        <v>-1.2200000000000001E-2</v>
      </c>
    </row>
    <row r="6855" spans="10:13" x14ac:dyDescent="0.6">
      <c r="J6855" s="311">
        <v>0</v>
      </c>
      <c r="K6855" s="546">
        <v>-4.0899999999999999E-2</v>
      </c>
      <c r="L6855" s="546">
        <v>-2.9399999999999999E-2</v>
      </c>
      <c r="M6855" s="546">
        <v>-1.2200000000000001E-2</v>
      </c>
    </row>
    <row r="6856" spans="10:13" x14ac:dyDescent="0.6">
      <c r="J6856" s="311">
        <v>0</v>
      </c>
      <c r="K6856" s="546">
        <v>-4.0899999999999999E-2</v>
      </c>
      <c r="L6856" s="546">
        <v>-2.9399999999999999E-2</v>
      </c>
      <c r="M6856" s="546">
        <v>-1.2200000000000001E-2</v>
      </c>
    </row>
    <row r="6857" spans="10:13" x14ac:dyDescent="0.6">
      <c r="J6857" s="311">
        <v>0</v>
      </c>
      <c r="K6857" s="546">
        <v>-4.0899999999999999E-2</v>
      </c>
      <c r="L6857" s="546">
        <v>-2.9399999999999999E-2</v>
      </c>
      <c r="M6857" s="546">
        <v>-1.2200000000000001E-2</v>
      </c>
    </row>
    <row r="6858" spans="10:13" x14ac:dyDescent="0.6">
      <c r="J6858" s="311">
        <v>0</v>
      </c>
      <c r="K6858" s="546">
        <v>-4.0899999999999999E-2</v>
      </c>
      <c r="L6858" s="546">
        <v>-2.9399999999999999E-2</v>
      </c>
      <c r="M6858" s="546">
        <v>-1.2200000000000001E-2</v>
      </c>
    </row>
    <row r="6859" spans="10:13" x14ac:dyDescent="0.6">
      <c r="J6859" s="311">
        <v>0</v>
      </c>
      <c r="K6859" s="546">
        <v>-4.0899999999999999E-2</v>
      </c>
      <c r="L6859" s="546">
        <v>-2.9399999999999999E-2</v>
      </c>
      <c r="M6859" s="546">
        <v>-1.2200000000000001E-2</v>
      </c>
    </row>
    <row r="6860" spans="10:13" x14ac:dyDescent="0.6">
      <c r="J6860" s="311">
        <v>0</v>
      </c>
      <c r="K6860" s="546">
        <v>-4.0899999999999999E-2</v>
      </c>
      <c r="L6860" s="546">
        <v>-2.9399999999999999E-2</v>
      </c>
      <c r="M6860" s="546">
        <v>-1.2200000000000001E-2</v>
      </c>
    </row>
    <row r="6861" spans="10:13" x14ac:dyDescent="0.6">
      <c r="J6861" s="311">
        <v>0</v>
      </c>
      <c r="K6861" s="546">
        <v>-4.0899999999999999E-2</v>
      </c>
      <c r="L6861" s="546">
        <v>-2.9399999999999999E-2</v>
      </c>
      <c r="M6861" s="546">
        <v>-1.2200000000000001E-2</v>
      </c>
    </row>
    <row r="6862" spans="10:13" x14ac:dyDescent="0.6">
      <c r="J6862" s="311">
        <v>0</v>
      </c>
      <c r="K6862" s="546">
        <v>-4.0899999999999999E-2</v>
      </c>
      <c r="L6862" s="546">
        <v>-2.9399999999999999E-2</v>
      </c>
      <c r="M6862" s="546">
        <v>-1.2200000000000001E-2</v>
      </c>
    </row>
    <row r="6863" spans="10:13" x14ac:dyDescent="0.6">
      <c r="J6863" s="311">
        <v>0</v>
      </c>
      <c r="K6863" s="546">
        <v>-4.0899999999999999E-2</v>
      </c>
      <c r="L6863" s="546">
        <v>-2.9399999999999999E-2</v>
      </c>
      <c r="M6863" s="546">
        <v>-1.2200000000000001E-2</v>
      </c>
    </row>
    <row r="6864" spans="10:13" x14ac:dyDescent="0.6">
      <c r="J6864" s="311">
        <v>0</v>
      </c>
      <c r="K6864" s="546">
        <v>-4.0899999999999999E-2</v>
      </c>
      <c r="L6864" s="546">
        <v>-2.9399999999999999E-2</v>
      </c>
      <c r="M6864" s="546">
        <v>-1.2200000000000001E-2</v>
      </c>
    </row>
    <row r="6865" spans="10:13" x14ac:dyDescent="0.6">
      <c r="J6865" s="311">
        <v>0</v>
      </c>
      <c r="K6865" s="546">
        <v>-4.0899999999999999E-2</v>
      </c>
      <c r="L6865" s="546">
        <v>-2.9399999999999999E-2</v>
      </c>
      <c r="M6865" s="546">
        <v>-1.2200000000000001E-2</v>
      </c>
    </row>
    <row r="6866" spans="10:13" x14ac:dyDescent="0.6">
      <c r="J6866" s="311">
        <v>0</v>
      </c>
      <c r="K6866" s="546">
        <v>-4.0899999999999999E-2</v>
      </c>
      <c r="L6866" s="546">
        <v>-2.9399999999999999E-2</v>
      </c>
      <c r="M6866" s="546">
        <v>-1.2200000000000001E-2</v>
      </c>
    </row>
    <row r="6867" spans="10:13" x14ac:dyDescent="0.6">
      <c r="J6867" s="311">
        <v>0</v>
      </c>
      <c r="K6867" s="546">
        <v>-4.0899999999999999E-2</v>
      </c>
      <c r="L6867" s="546">
        <v>-2.9399999999999999E-2</v>
      </c>
      <c r="M6867" s="546">
        <v>-1.2200000000000001E-2</v>
      </c>
    </row>
    <row r="6868" spans="10:13" x14ac:dyDescent="0.6">
      <c r="J6868" s="311">
        <v>0</v>
      </c>
      <c r="K6868" s="546">
        <v>-4.0899999999999999E-2</v>
      </c>
      <c r="L6868" s="546">
        <v>-2.9399999999999999E-2</v>
      </c>
      <c r="M6868" s="546">
        <v>-1.2200000000000001E-2</v>
      </c>
    </row>
    <row r="6869" spans="10:13" x14ac:dyDescent="0.6">
      <c r="J6869" s="311">
        <v>0</v>
      </c>
      <c r="K6869" s="546">
        <v>-4.0899999999999999E-2</v>
      </c>
      <c r="L6869" s="546">
        <v>-2.9399999999999999E-2</v>
      </c>
      <c r="M6869" s="546">
        <v>-1.2200000000000001E-2</v>
      </c>
    </row>
    <row r="6870" spans="10:13" x14ac:dyDescent="0.6">
      <c r="J6870" s="311">
        <v>0</v>
      </c>
      <c r="K6870" s="546">
        <v>-4.0899999999999999E-2</v>
      </c>
      <c r="L6870" s="546">
        <v>-2.9399999999999999E-2</v>
      </c>
      <c r="M6870" s="546">
        <v>-1.2200000000000001E-2</v>
      </c>
    </row>
    <row r="6871" spans="10:13" x14ac:dyDescent="0.6">
      <c r="J6871" s="311">
        <v>0</v>
      </c>
      <c r="K6871" s="546">
        <v>-4.0899999999999999E-2</v>
      </c>
      <c r="L6871" s="546">
        <v>-2.9399999999999999E-2</v>
      </c>
      <c r="M6871" s="546">
        <v>-1.2200000000000001E-2</v>
      </c>
    </row>
    <row r="6872" spans="10:13" x14ac:dyDescent="0.6">
      <c r="J6872" s="311">
        <v>0</v>
      </c>
      <c r="K6872" s="546">
        <v>-4.0899999999999999E-2</v>
      </c>
      <c r="L6872" s="546">
        <v>-2.9399999999999999E-2</v>
      </c>
      <c r="M6872" s="546">
        <v>-1.2200000000000001E-2</v>
      </c>
    </row>
    <row r="6873" spans="10:13" x14ac:dyDescent="0.6">
      <c r="J6873" s="311">
        <v>0</v>
      </c>
      <c r="K6873" s="546">
        <v>-4.0899999999999999E-2</v>
      </c>
      <c r="L6873" s="546">
        <v>-2.9399999999999999E-2</v>
      </c>
      <c r="M6873" s="546">
        <v>-1.2200000000000001E-2</v>
      </c>
    </row>
    <row r="6874" spans="10:13" x14ac:dyDescent="0.6">
      <c r="J6874" s="311">
        <v>0</v>
      </c>
      <c r="K6874" s="546">
        <v>-4.0899999999999999E-2</v>
      </c>
      <c r="L6874" s="546">
        <v>-2.9399999999999999E-2</v>
      </c>
      <c r="M6874" s="546">
        <v>-1.2200000000000001E-2</v>
      </c>
    </row>
    <row r="6875" spans="10:13" x14ac:dyDescent="0.6">
      <c r="J6875" s="311">
        <v>0</v>
      </c>
      <c r="K6875" s="546">
        <v>-4.0899999999999999E-2</v>
      </c>
      <c r="L6875" s="546">
        <v>-2.9399999999999999E-2</v>
      </c>
      <c r="M6875" s="546">
        <v>-1.2200000000000001E-2</v>
      </c>
    </row>
    <row r="6876" spans="10:13" x14ac:dyDescent="0.6">
      <c r="J6876" s="311">
        <v>0</v>
      </c>
      <c r="K6876" s="546">
        <v>-4.0899999999999999E-2</v>
      </c>
      <c r="L6876" s="546">
        <v>-2.9399999999999999E-2</v>
      </c>
      <c r="M6876" s="546">
        <v>-1.2200000000000001E-2</v>
      </c>
    </row>
    <row r="6877" spans="10:13" x14ac:dyDescent="0.6">
      <c r="J6877" s="311">
        <v>0</v>
      </c>
      <c r="K6877" s="546">
        <v>-4.0899999999999999E-2</v>
      </c>
      <c r="L6877" s="546">
        <v>-2.9399999999999999E-2</v>
      </c>
      <c r="M6877" s="546">
        <v>-1.2200000000000001E-2</v>
      </c>
    </row>
    <row r="6878" spans="10:13" x14ac:dyDescent="0.6">
      <c r="J6878" s="311">
        <v>0</v>
      </c>
      <c r="K6878" s="546">
        <v>-4.0899999999999999E-2</v>
      </c>
      <c r="L6878" s="546">
        <v>-2.9399999999999999E-2</v>
      </c>
      <c r="M6878" s="546">
        <v>-1.2200000000000001E-2</v>
      </c>
    </row>
    <row r="6879" spans="10:13" x14ac:dyDescent="0.6">
      <c r="J6879" s="311">
        <v>0</v>
      </c>
      <c r="K6879" s="546">
        <v>-4.0899999999999999E-2</v>
      </c>
      <c r="L6879" s="546">
        <v>-2.9399999999999999E-2</v>
      </c>
      <c r="M6879" s="546">
        <v>-1.2200000000000001E-2</v>
      </c>
    </row>
    <row r="6880" spans="10:13" x14ac:dyDescent="0.6">
      <c r="J6880" s="311">
        <v>0</v>
      </c>
      <c r="K6880" s="546">
        <v>-4.0899999999999999E-2</v>
      </c>
      <c r="L6880" s="546">
        <v>-2.9399999999999999E-2</v>
      </c>
      <c r="M6880" s="546">
        <v>-1.2200000000000001E-2</v>
      </c>
    </row>
    <row r="6881" spans="10:13" x14ac:dyDescent="0.6">
      <c r="J6881" s="311">
        <v>0</v>
      </c>
      <c r="K6881" s="546">
        <v>-4.0899999999999999E-2</v>
      </c>
      <c r="L6881" s="546">
        <v>-2.9399999999999999E-2</v>
      </c>
      <c r="M6881" s="546">
        <v>-1.2200000000000001E-2</v>
      </c>
    </row>
    <row r="6882" spans="10:13" x14ac:dyDescent="0.6">
      <c r="J6882" s="311">
        <v>0</v>
      </c>
      <c r="K6882" s="546">
        <v>-4.0899999999999999E-2</v>
      </c>
      <c r="L6882" s="546">
        <v>-2.9399999999999999E-2</v>
      </c>
      <c r="M6882" s="546">
        <v>-1.2200000000000001E-2</v>
      </c>
    </row>
    <row r="6883" spans="10:13" x14ac:dyDescent="0.6">
      <c r="J6883" s="311">
        <v>0</v>
      </c>
      <c r="K6883" s="546">
        <v>-4.0899999999999999E-2</v>
      </c>
      <c r="L6883" s="546">
        <v>-2.9399999999999999E-2</v>
      </c>
      <c r="M6883" s="546">
        <v>-1.2200000000000001E-2</v>
      </c>
    </row>
    <row r="6884" spans="10:13" x14ac:dyDescent="0.6">
      <c r="J6884" s="311">
        <v>0</v>
      </c>
      <c r="K6884" s="546">
        <v>-4.0899999999999999E-2</v>
      </c>
      <c r="L6884" s="546">
        <v>-2.9399999999999999E-2</v>
      </c>
      <c r="M6884" s="546">
        <v>-1.2200000000000001E-2</v>
      </c>
    </row>
    <row r="6885" spans="10:13" x14ac:dyDescent="0.6">
      <c r="J6885" s="311">
        <v>0</v>
      </c>
      <c r="K6885" s="546">
        <v>-4.0899999999999999E-2</v>
      </c>
      <c r="L6885" s="546">
        <v>-2.9399999999999999E-2</v>
      </c>
      <c r="M6885" s="546">
        <v>-1.2200000000000001E-2</v>
      </c>
    </row>
    <row r="6886" spans="10:13" x14ac:dyDescent="0.6">
      <c r="J6886" s="311">
        <v>0</v>
      </c>
      <c r="K6886" s="546">
        <v>-4.0899999999999999E-2</v>
      </c>
      <c r="L6886" s="546">
        <v>-2.9399999999999999E-2</v>
      </c>
      <c r="M6886" s="546">
        <v>-1.2200000000000001E-2</v>
      </c>
    </row>
    <row r="6887" spans="10:13" x14ac:dyDescent="0.6">
      <c r="J6887" s="311">
        <v>0</v>
      </c>
      <c r="K6887" s="546">
        <v>-4.0899999999999999E-2</v>
      </c>
      <c r="L6887" s="546">
        <v>-2.9399999999999999E-2</v>
      </c>
      <c r="M6887" s="546">
        <v>-1.2200000000000001E-2</v>
      </c>
    </row>
    <row r="6888" spans="10:13" x14ac:dyDescent="0.6">
      <c r="J6888" s="311">
        <v>0</v>
      </c>
      <c r="K6888" s="546">
        <v>-4.0899999999999999E-2</v>
      </c>
      <c r="L6888" s="546">
        <v>-2.9399999999999999E-2</v>
      </c>
      <c r="M6888" s="546">
        <v>-1.2200000000000001E-2</v>
      </c>
    </row>
    <row r="6889" spans="10:13" x14ac:dyDescent="0.6">
      <c r="J6889" s="311">
        <v>0</v>
      </c>
      <c r="K6889" s="546">
        <v>-4.0899999999999999E-2</v>
      </c>
      <c r="L6889" s="546">
        <v>-2.9399999999999999E-2</v>
      </c>
      <c r="M6889" s="546">
        <v>-1.2200000000000001E-2</v>
      </c>
    </row>
    <row r="6890" spans="10:13" x14ac:dyDescent="0.6">
      <c r="J6890" s="311">
        <v>0</v>
      </c>
      <c r="K6890" s="546">
        <v>-4.0899999999999999E-2</v>
      </c>
      <c r="L6890" s="546">
        <v>-2.9399999999999999E-2</v>
      </c>
      <c r="M6890" s="546">
        <v>-1.2200000000000001E-2</v>
      </c>
    </row>
    <row r="6891" spans="10:13" x14ac:dyDescent="0.6">
      <c r="J6891" s="311">
        <v>0</v>
      </c>
      <c r="K6891" s="546">
        <v>-4.0899999999999999E-2</v>
      </c>
      <c r="L6891" s="546">
        <v>-2.9399999999999999E-2</v>
      </c>
      <c r="M6891" s="546">
        <v>-1.2200000000000001E-2</v>
      </c>
    </row>
    <row r="6892" spans="10:13" x14ac:dyDescent="0.6">
      <c r="J6892" s="311">
        <v>0</v>
      </c>
      <c r="K6892" s="546">
        <v>-4.0899999999999999E-2</v>
      </c>
      <c r="L6892" s="546">
        <v>-2.9399999999999999E-2</v>
      </c>
      <c r="M6892" s="546">
        <v>-1.2200000000000001E-2</v>
      </c>
    </row>
    <row r="6893" spans="10:13" x14ac:dyDescent="0.6">
      <c r="J6893" s="311">
        <v>0</v>
      </c>
      <c r="K6893" s="546">
        <v>-4.0899999999999999E-2</v>
      </c>
      <c r="L6893" s="546">
        <v>-2.9399999999999999E-2</v>
      </c>
      <c r="M6893" s="546">
        <v>-1.2200000000000001E-2</v>
      </c>
    </row>
    <row r="6894" spans="10:13" x14ac:dyDescent="0.6">
      <c r="J6894" s="311">
        <v>0</v>
      </c>
      <c r="K6894" s="546">
        <v>-4.0899999999999999E-2</v>
      </c>
      <c r="L6894" s="546">
        <v>-2.9399999999999999E-2</v>
      </c>
      <c r="M6894" s="546">
        <v>-1.2200000000000001E-2</v>
      </c>
    </row>
    <row r="6895" spans="10:13" x14ac:dyDescent="0.6">
      <c r="J6895" s="311">
        <v>0</v>
      </c>
      <c r="K6895" s="546">
        <v>-4.0899999999999999E-2</v>
      </c>
      <c r="L6895" s="546">
        <v>-2.9399999999999999E-2</v>
      </c>
      <c r="M6895" s="546">
        <v>-1.2200000000000001E-2</v>
      </c>
    </row>
    <row r="6896" spans="10:13" x14ac:dyDescent="0.6">
      <c r="J6896" s="311">
        <v>0</v>
      </c>
      <c r="K6896" s="546">
        <v>-4.0899999999999999E-2</v>
      </c>
      <c r="L6896" s="546">
        <v>-2.9399999999999999E-2</v>
      </c>
      <c r="M6896" s="546">
        <v>-1.2200000000000001E-2</v>
      </c>
    </row>
    <row r="6897" spans="10:13" x14ac:dyDescent="0.6">
      <c r="J6897" s="311">
        <v>0</v>
      </c>
      <c r="K6897" s="546">
        <v>-4.0899999999999999E-2</v>
      </c>
      <c r="L6897" s="546">
        <v>-2.9399999999999999E-2</v>
      </c>
      <c r="M6897" s="546">
        <v>-1.2200000000000001E-2</v>
      </c>
    </row>
    <row r="6898" spans="10:13" x14ac:dyDescent="0.6">
      <c r="J6898" s="311">
        <v>0</v>
      </c>
      <c r="K6898" s="546">
        <v>-4.0899999999999999E-2</v>
      </c>
      <c r="L6898" s="546">
        <v>-2.9399999999999999E-2</v>
      </c>
      <c r="M6898" s="546">
        <v>-1.2200000000000001E-2</v>
      </c>
    </row>
    <row r="6899" spans="10:13" x14ac:dyDescent="0.6">
      <c r="J6899" s="311">
        <v>0</v>
      </c>
      <c r="K6899" s="546">
        <v>-4.0899999999999999E-2</v>
      </c>
      <c r="L6899" s="546">
        <v>-2.9399999999999999E-2</v>
      </c>
      <c r="M6899" s="546">
        <v>-1.2200000000000001E-2</v>
      </c>
    </row>
    <row r="6900" spans="10:13" x14ac:dyDescent="0.6">
      <c r="J6900" s="311">
        <v>0</v>
      </c>
      <c r="K6900" s="546">
        <v>-4.0899999999999999E-2</v>
      </c>
      <c r="L6900" s="546">
        <v>-2.9399999999999999E-2</v>
      </c>
      <c r="M6900" s="546">
        <v>-1.2200000000000001E-2</v>
      </c>
    </row>
    <row r="6901" spans="10:13" x14ac:dyDescent="0.6">
      <c r="J6901" s="311">
        <v>0</v>
      </c>
      <c r="K6901" s="546">
        <v>-4.0899999999999999E-2</v>
      </c>
      <c r="L6901" s="546">
        <v>-2.9399999999999999E-2</v>
      </c>
      <c r="M6901" s="546">
        <v>-1.2200000000000001E-2</v>
      </c>
    </row>
    <row r="6902" spans="10:13" x14ac:dyDescent="0.6">
      <c r="J6902" s="311">
        <v>0</v>
      </c>
      <c r="K6902" s="546">
        <v>-4.0899999999999999E-2</v>
      </c>
      <c r="L6902" s="546">
        <v>-2.9399999999999999E-2</v>
      </c>
      <c r="M6902" s="546">
        <v>-1.2200000000000001E-2</v>
      </c>
    </row>
    <row r="6903" spans="10:13" x14ac:dyDescent="0.6">
      <c r="J6903" s="311">
        <v>0</v>
      </c>
      <c r="K6903" s="546">
        <v>-4.0899999999999999E-2</v>
      </c>
      <c r="L6903" s="546">
        <v>-2.9399999999999999E-2</v>
      </c>
      <c r="M6903" s="546">
        <v>-1.2200000000000001E-2</v>
      </c>
    </row>
    <row r="6904" spans="10:13" x14ac:dyDescent="0.6">
      <c r="J6904" s="311">
        <v>0</v>
      </c>
      <c r="K6904" s="546">
        <v>-4.0899999999999999E-2</v>
      </c>
      <c r="L6904" s="546">
        <v>-2.9399999999999999E-2</v>
      </c>
      <c r="M6904" s="546">
        <v>-1.2200000000000001E-2</v>
      </c>
    </row>
    <row r="6905" spans="10:13" x14ac:dyDescent="0.6">
      <c r="J6905" s="311">
        <v>0</v>
      </c>
      <c r="K6905" s="546">
        <v>-4.0899999999999999E-2</v>
      </c>
      <c r="L6905" s="546">
        <v>-2.9399999999999999E-2</v>
      </c>
      <c r="M6905" s="546">
        <v>-1.2200000000000001E-2</v>
      </c>
    </row>
    <row r="6906" spans="10:13" x14ac:dyDescent="0.6">
      <c r="J6906" s="311">
        <v>0</v>
      </c>
      <c r="K6906" s="546">
        <v>-4.0899999999999999E-2</v>
      </c>
      <c r="L6906" s="546">
        <v>-2.9399999999999999E-2</v>
      </c>
      <c r="M6906" s="546">
        <v>-1.2200000000000001E-2</v>
      </c>
    </row>
    <row r="6907" spans="10:13" x14ac:dyDescent="0.6">
      <c r="J6907" s="311">
        <v>0</v>
      </c>
      <c r="K6907" s="546">
        <v>-4.0899999999999999E-2</v>
      </c>
      <c r="L6907" s="546">
        <v>-2.9399999999999999E-2</v>
      </c>
      <c r="M6907" s="546">
        <v>-1.2200000000000001E-2</v>
      </c>
    </row>
    <row r="6908" spans="10:13" x14ac:dyDescent="0.6">
      <c r="J6908" s="311">
        <v>0</v>
      </c>
      <c r="K6908" s="546">
        <v>-4.0899999999999999E-2</v>
      </c>
      <c r="L6908" s="546">
        <v>-2.9399999999999999E-2</v>
      </c>
      <c r="M6908" s="546">
        <v>-1.2200000000000001E-2</v>
      </c>
    </row>
    <row r="6909" spans="10:13" x14ac:dyDescent="0.6">
      <c r="J6909" s="311">
        <v>0</v>
      </c>
      <c r="K6909" s="546">
        <v>-4.0899999999999999E-2</v>
      </c>
      <c r="L6909" s="546">
        <v>-2.9399999999999999E-2</v>
      </c>
      <c r="M6909" s="546">
        <v>-1.2200000000000001E-2</v>
      </c>
    </row>
    <row r="6910" spans="10:13" x14ac:dyDescent="0.6">
      <c r="J6910" s="311">
        <v>0</v>
      </c>
      <c r="K6910" s="546">
        <v>-4.0899999999999999E-2</v>
      </c>
      <c r="L6910" s="546">
        <v>-2.9399999999999999E-2</v>
      </c>
      <c r="M6910" s="546">
        <v>-1.2200000000000001E-2</v>
      </c>
    </row>
    <row r="6911" spans="10:13" x14ac:dyDescent="0.6">
      <c r="J6911" s="311">
        <v>0</v>
      </c>
      <c r="K6911" s="546">
        <v>-4.0899999999999999E-2</v>
      </c>
      <c r="L6911" s="546">
        <v>-2.9399999999999999E-2</v>
      </c>
      <c r="M6911" s="546">
        <v>-1.2200000000000001E-2</v>
      </c>
    </row>
    <row r="6912" spans="10:13" x14ac:dyDescent="0.6">
      <c r="J6912" s="311">
        <v>0</v>
      </c>
      <c r="K6912" s="546">
        <v>-4.0899999999999999E-2</v>
      </c>
      <c r="L6912" s="546">
        <v>-2.9399999999999999E-2</v>
      </c>
      <c r="M6912" s="546">
        <v>-1.2200000000000001E-2</v>
      </c>
    </row>
    <row r="6913" spans="10:13" x14ac:dyDescent="0.6">
      <c r="J6913" s="311">
        <v>0</v>
      </c>
      <c r="K6913" s="546">
        <v>-4.0899999999999999E-2</v>
      </c>
      <c r="L6913" s="546">
        <v>-2.9399999999999999E-2</v>
      </c>
      <c r="M6913" s="546">
        <v>-1.2200000000000001E-2</v>
      </c>
    </row>
    <row r="6914" spans="10:13" x14ac:dyDescent="0.6">
      <c r="J6914" s="311">
        <v>0</v>
      </c>
      <c r="K6914" s="546">
        <v>-4.0899999999999999E-2</v>
      </c>
      <c r="L6914" s="546">
        <v>-2.9399999999999999E-2</v>
      </c>
      <c r="M6914" s="546">
        <v>-1.2200000000000001E-2</v>
      </c>
    </row>
    <row r="6915" spans="10:13" x14ac:dyDescent="0.6">
      <c r="J6915" s="311">
        <v>0</v>
      </c>
      <c r="K6915" s="546">
        <v>-4.0899999999999999E-2</v>
      </c>
      <c r="L6915" s="546">
        <v>-2.9399999999999999E-2</v>
      </c>
      <c r="M6915" s="546">
        <v>-1.2200000000000001E-2</v>
      </c>
    </row>
    <row r="6916" spans="10:13" x14ac:dyDescent="0.6">
      <c r="J6916" s="311">
        <v>0</v>
      </c>
      <c r="K6916" s="546">
        <v>-4.0899999999999999E-2</v>
      </c>
      <c r="L6916" s="546">
        <v>-2.9399999999999999E-2</v>
      </c>
      <c r="M6916" s="546">
        <v>-1.2200000000000001E-2</v>
      </c>
    </row>
    <row r="6917" spans="10:13" x14ac:dyDescent="0.6">
      <c r="J6917" s="311">
        <v>0</v>
      </c>
      <c r="K6917" s="546">
        <v>-4.0899999999999999E-2</v>
      </c>
      <c r="L6917" s="546">
        <v>-2.9399999999999999E-2</v>
      </c>
      <c r="M6917" s="546">
        <v>-1.2200000000000001E-2</v>
      </c>
    </row>
    <row r="6918" spans="10:13" x14ac:dyDescent="0.6">
      <c r="J6918" s="311">
        <v>0</v>
      </c>
      <c r="K6918" s="546">
        <v>-4.0899999999999999E-2</v>
      </c>
      <c r="L6918" s="546">
        <v>-2.9399999999999999E-2</v>
      </c>
      <c r="M6918" s="546">
        <v>-1.2200000000000001E-2</v>
      </c>
    </row>
    <row r="6919" spans="10:13" x14ac:dyDescent="0.6">
      <c r="J6919" s="311">
        <v>0</v>
      </c>
      <c r="K6919" s="546">
        <v>-4.0899999999999999E-2</v>
      </c>
      <c r="L6919" s="546">
        <v>-2.9399999999999999E-2</v>
      </c>
      <c r="M6919" s="546">
        <v>-1.2200000000000001E-2</v>
      </c>
    </row>
    <row r="6920" spans="10:13" x14ac:dyDescent="0.6">
      <c r="J6920" s="311">
        <v>0</v>
      </c>
      <c r="K6920" s="546">
        <v>-4.0899999999999999E-2</v>
      </c>
      <c r="L6920" s="546">
        <v>-2.9399999999999999E-2</v>
      </c>
      <c r="M6920" s="546">
        <v>-1.2200000000000001E-2</v>
      </c>
    </row>
    <row r="6921" spans="10:13" x14ac:dyDescent="0.6">
      <c r="J6921" s="311">
        <v>0</v>
      </c>
      <c r="K6921" s="546">
        <v>-4.0899999999999999E-2</v>
      </c>
      <c r="L6921" s="546">
        <v>-2.9399999999999999E-2</v>
      </c>
      <c r="M6921" s="546">
        <v>-1.2200000000000001E-2</v>
      </c>
    </row>
    <row r="6922" spans="10:13" x14ac:dyDescent="0.6">
      <c r="J6922" s="311">
        <v>0</v>
      </c>
      <c r="K6922" s="546">
        <v>-4.0899999999999999E-2</v>
      </c>
      <c r="L6922" s="546">
        <v>-2.9399999999999999E-2</v>
      </c>
      <c r="M6922" s="546">
        <v>-1.2200000000000001E-2</v>
      </c>
    </row>
    <row r="6923" spans="10:13" x14ac:dyDescent="0.6">
      <c r="J6923" s="311">
        <v>0</v>
      </c>
      <c r="K6923" s="546">
        <v>-4.0899999999999999E-2</v>
      </c>
      <c r="L6923" s="546">
        <v>-2.9399999999999999E-2</v>
      </c>
      <c r="M6923" s="546">
        <v>-1.2200000000000001E-2</v>
      </c>
    </row>
    <row r="6924" spans="10:13" x14ac:dyDescent="0.6">
      <c r="J6924" s="311">
        <v>0</v>
      </c>
      <c r="K6924" s="546">
        <v>-4.0899999999999999E-2</v>
      </c>
      <c r="L6924" s="546">
        <v>-2.9399999999999999E-2</v>
      </c>
      <c r="M6924" s="546">
        <v>-1.2200000000000001E-2</v>
      </c>
    </row>
    <row r="6925" spans="10:13" x14ac:dyDescent="0.6">
      <c r="J6925" s="311">
        <v>0</v>
      </c>
      <c r="K6925" s="546">
        <v>-4.0899999999999999E-2</v>
      </c>
      <c r="L6925" s="546">
        <v>-2.9399999999999999E-2</v>
      </c>
      <c r="M6925" s="546">
        <v>-1.2200000000000001E-2</v>
      </c>
    </row>
    <row r="6926" spans="10:13" x14ac:dyDescent="0.6">
      <c r="J6926" s="311">
        <v>0</v>
      </c>
      <c r="K6926" s="546">
        <v>-4.0899999999999999E-2</v>
      </c>
      <c r="L6926" s="546">
        <v>-2.9399999999999999E-2</v>
      </c>
      <c r="M6926" s="546">
        <v>-1.2200000000000001E-2</v>
      </c>
    </row>
    <row r="6927" spans="10:13" x14ac:dyDescent="0.6">
      <c r="J6927" s="311">
        <v>0</v>
      </c>
      <c r="K6927" s="546">
        <v>-4.0899999999999999E-2</v>
      </c>
      <c r="L6927" s="546">
        <v>-2.9399999999999999E-2</v>
      </c>
      <c r="M6927" s="546">
        <v>-1.2200000000000001E-2</v>
      </c>
    </row>
    <row r="6928" spans="10:13" x14ac:dyDescent="0.6">
      <c r="J6928" s="311">
        <v>0</v>
      </c>
      <c r="K6928" s="546">
        <v>-4.0899999999999999E-2</v>
      </c>
      <c r="L6928" s="546">
        <v>-2.9399999999999999E-2</v>
      </c>
      <c r="M6928" s="546">
        <v>-1.2200000000000001E-2</v>
      </c>
    </row>
    <row r="6929" spans="10:13" x14ac:dyDescent="0.6">
      <c r="J6929" s="311">
        <v>0</v>
      </c>
      <c r="K6929" s="546">
        <v>-4.0899999999999999E-2</v>
      </c>
      <c r="L6929" s="546">
        <v>-2.9399999999999999E-2</v>
      </c>
      <c r="M6929" s="546">
        <v>-1.2200000000000001E-2</v>
      </c>
    </row>
    <row r="6930" spans="10:13" x14ac:dyDescent="0.6">
      <c r="J6930" s="311">
        <v>0</v>
      </c>
      <c r="K6930" s="546">
        <v>-4.0899999999999999E-2</v>
      </c>
      <c r="L6930" s="546">
        <v>-2.9399999999999999E-2</v>
      </c>
      <c r="M6930" s="546">
        <v>-1.2200000000000001E-2</v>
      </c>
    </row>
    <row r="6931" spans="10:13" x14ac:dyDescent="0.6">
      <c r="J6931" s="311">
        <v>0</v>
      </c>
      <c r="K6931" s="546">
        <v>-4.0899999999999999E-2</v>
      </c>
      <c r="L6931" s="546">
        <v>-2.9399999999999999E-2</v>
      </c>
      <c r="M6931" s="546">
        <v>-1.2200000000000001E-2</v>
      </c>
    </row>
    <row r="6932" spans="10:13" x14ac:dyDescent="0.6">
      <c r="J6932" s="311">
        <v>0</v>
      </c>
      <c r="K6932" s="546">
        <v>-4.0899999999999999E-2</v>
      </c>
      <c r="L6932" s="546">
        <v>-2.9399999999999999E-2</v>
      </c>
      <c r="M6932" s="546">
        <v>-1.2200000000000001E-2</v>
      </c>
    </row>
    <row r="6933" spans="10:13" x14ac:dyDescent="0.6">
      <c r="J6933" s="311">
        <v>0</v>
      </c>
      <c r="K6933" s="546">
        <v>-4.0899999999999999E-2</v>
      </c>
      <c r="L6933" s="546">
        <v>-2.9399999999999999E-2</v>
      </c>
      <c r="M6933" s="546">
        <v>-1.2200000000000001E-2</v>
      </c>
    </row>
    <row r="6934" spans="10:13" x14ac:dyDescent="0.6">
      <c r="J6934" s="311">
        <v>0</v>
      </c>
      <c r="K6934" s="546">
        <v>-4.0899999999999999E-2</v>
      </c>
      <c r="L6934" s="546">
        <v>-2.9399999999999999E-2</v>
      </c>
      <c r="M6934" s="546">
        <v>-1.2200000000000001E-2</v>
      </c>
    </row>
    <row r="6935" spans="10:13" x14ac:dyDescent="0.6">
      <c r="J6935" s="311">
        <v>0</v>
      </c>
      <c r="K6935" s="546">
        <v>-4.0899999999999999E-2</v>
      </c>
      <c r="L6935" s="546">
        <v>-2.9399999999999999E-2</v>
      </c>
      <c r="M6935" s="546">
        <v>-1.2200000000000001E-2</v>
      </c>
    </row>
    <row r="6936" spans="10:13" x14ac:dyDescent="0.6">
      <c r="J6936" s="311">
        <v>0</v>
      </c>
      <c r="K6936" s="546">
        <v>-4.0899999999999999E-2</v>
      </c>
      <c r="L6936" s="546">
        <v>-2.9399999999999999E-2</v>
      </c>
      <c r="M6936" s="546">
        <v>-1.2200000000000001E-2</v>
      </c>
    </row>
    <row r="6937" spans="10:13" x14ac:dyDescent="0.6">
      <c r="J6937" s="311">
        <v>0</v>
      </c>
      <c r="K6937" s="546">
        <v>-4.0899999999999999E-2</v>
      </c>
      <c r="L6937" s="546">
        <v>-2.9399999999999999E-2</v>
      </c>
      <c r="M6937" s="546">
        <v>-1.2200000000000001E-2</v>
      </c>
    </row>
    <row r="6938" spans="10:13" x14ac:dyDescent="0.6">
      <c r="J6938" s="311">
        <v>0</v>
      </c>
      <c r="K6938" s="546">
        <v>-4.0899999999999999E-2</v>
      </c>
      <c r="L6938" s="546">
        <v>-2.9399999999999999E-2</v>
      </c>
      <c r="M6938" s="546">
        <v>-1.2200000000000001E-2</v>
      </c>
    </row>
    <row r="6939" spans="10:13" x14ac:dyDescent="0.6">
      <c r="J6939" s="311">
        <v>0</v>
      </c>
      <c r="K6939" s="546">
        <v>-4.0899999999999999E-2</v>
      </c>
      <c r="L6939" s="546">
        <v>-2.9399999999999999E-2</v>
      </c>
      <c r="M6939" s="546">
        <v>-1.2200000000000001E-2</v>
      </c>
    </row>
    <row r="6940" spans="10:13" x14ac:dyDescent="0.6">
      <c r="J6940" s="311">
        <v>0</v>
      </c>
      <c r="K6940" s="546">
        <v>-4.0899999999999999E-2</v>
      </c>
      <c r="L6940" s="546">
        <v>-2.9399999999999999E-2</v>
      </c>
      <c r="M6940" s="546">
        <v>-1.2200000000000001E-2</v>
      </c>
    </row>
    <row r="6941" spans="10:13" x14ac:dyDescent="0.6">
      <c r="J6941" s="311">
        <v>0</v>
      </c>
      <c r="K6941" s="546">
        <v>-4.0899999999999999E-2</v>
      </c>
      <c r="L6941" s="546">
        <v>-2.9399999999999999E-2</v>
      </c>
      <c r="M6941" s="546">
        <v>-1.2200000000000001E-2</v>
      </c>
    </row>
    <row r="6942" spans="10:13" x14ac:dyDescent="0.6">
      <c r="J6942" s="311">
        <v>0</v>
      </c>
      <c r="K6942" s="546">
        <v>-4.0899999999999999E-2</v>
      </c>
      <c r="L6942" s="546">
        <v>-2.9399999999999999E-2</v>
      </c>
      <c r="M6942" s="546">
        <v>-1.2200000000000001E-2</v>
      </c>
    </row>
    <row r="6943" spans="10:13" x14ac:dyDescent="0.6">
      <c r="J6943" s="311">
        <v>0</v>
      </c>
      <c r="K6943" s="546">
        <v>-4.0899999999999999E-2</v>
      </c>
      <c r="L6943" s="546">
        <v>-2.9399999999999999E-2</v>
      </c>
      <c r="M6943" s="546">
        <v>-1.2200000000000001E-2</v>
      </c>
    </row>
    <row r="6944" spans="10:13" x14ac:dyDescent="0.6">
      <c r="J6944" s="311">
        <v>0</v>
      </c>
      <c r="K6944" s="546">
        <v>-4.0899999999999999E-2</v>
      </c>
      <c r="L6944" s="546">
        <v>-2.9399999999999999E-2</v>
      </c>
      <c r="M6944" s="546">
        <v>-1.2200000000000001E-2</v>
      </c>
    </row>
    <row r="6945" spans="10:13" x14ac:dyDescent="0.6">
      <c r="J6945" s="311">
        <v>0</v>
      </c>
      <c r="K6945" s="546">
        <v>-4.0899999999999999E-2</v>
      </c>
      <c r="L6945" s="546">
        <v>-2.9399999999999999E-2</v>
      </c>
      <c r="M6945" s="546">
        <v>-1.2200000000000001E-2</v>
      </c>
    </row>
    <row r="6946" spans="10:13" x14ac:dyDescent="0.6">
      <c r="J6946" s="311">
        <v>0</v>
      </c>
      <c r="K6946" s="546">
        <v>-4.0899999999999999E-2</v>
      </c>
      <c r="L6946" s="546">
        <v>-2.9399999999999999E-2</v>
      </c>
      <c r="M6946" s="546">
        <v>-1.2200000000000001E-2</v>
      </c>
    </row>
    <row r="6947" spans="10:13" x14ac:dyDescent="0.6">
      <c r="J6947" s="311">
        <v>0</v>
      </c>
      <c r="K6947" s="546">
        <v>-4.0899999999999999E-2</v>
      </c>
      <c r="L6947" s="546">
        <v>-2.9399999999999999E-2</v>
      </c>
      <c r="M6947" s="546">
        <v>-1.2200000000000001E-2</v>
      </c>
    </row>
    <row r="6948" spans="10:13" x14ac:dyDescent="0.6">
      <c r="J6948" s="311">
        <v>0</v>
      </c>
      <c r="K6948" s="546">
        <v>-4.0899999999999999E-2</v>
      </c>
      <c r="L6948" s="546">
        <v>-2.9399999999999999E-2</v>
      </c>
      <c r="M6948" s="546">
        <v>-1.2200000000000001E-2</v>
      </c>
    </row>
    <row r="6949" spans="10:13" x14ac:dyDescent="0.6">
      <c r="J6949" s="311">
        <v>0</v>
      </c>
      <c r="K6949" s="546">
        <v>-4.0899999999999999E-2</v>
      </c>
      <c r="L6949" s="546">
        <v>-2.9399999999999999E-2</v>
      </c>
      <c r="M6949" s="546">
        <v>-1.2200000000000001E-2</v>
      </c>
    </row>
    <row r="6950" spans="10:13" x14ac:dyDescent="0.6">
      <c r="J6950" s="311">
        <v>0</v>
      </c>
      <c r="K6950" s="546">
        <v>-4.0899999999999999E-2</v>
      </c>
      <c r="L6950" s="546">
        <v>-2.9399999999999999E-2</v>
      </c>
      <c r="M6950" s="546">
        <v>-1.2200000000000001E-2</v>
      </c>
    </row>
    <row r="6951" spans="10:13" x14ac:dyDescent="0.6">
      <c r="J6951" s="311">
        <v>0</v>
      </c>
      <c r="K6951" s="546">
        <v>-4.0899999999999999E-2</v>
      </c>
      <c r="L6951" s="546">
        <v>-2.9399999999999999E-2</v>
      </c>
      <c r="M6951" s="546">
        <v>-1.2200000000000001E-2</v>
      </c>
    </row>
    <row r="6952" spans="10:13" x14ac:dyDescent="0.6">
      <c r="J6952" s="311">
        <v>0</v>
      </c>
      <c r="K6952" s="546">
        <v>-4.0899999999999999E-2</v>
      </c>
      <c r="L6952" s="546">
        <v>-2.9399999999999999E-2</v>
      </c>
      <c r="M6952" s="546">
        <v>-1.2200000000000001E-2</v>
      </c>
    </row>
    <row r="6953" spans="10:13" x14ac:dyDescent="0.6">
      <c r="J6953" s="311">
        <v>0</v>
      </c>
      <c r="K6953" s="546">
        <v>-4.0899999999999999E-2</v>
      </c>
      <c r="L6953" s="546">
        <v>-2.9399999999999999E-2</v>
      </c>
      <c r="M6953" s="546">
        <v>-1.2200000000000001E-2</v>
      </c>
    </row>
    <row r="6954" spans="10:13" x14ac:dyDescent="0.6">
      <c r="J6954" s="311">
        <v>0</v>
      </c>
      <c r="K6954" s="546">
        <v>-4.0899999999999999E-2</v>
      </c>
      <c r="L6954" s="546">
        <v>-2.9399999999999999E-2</v>
      </c>
      <c r="M6954" s="546">
        <v>-1.2200000000000001E-2</v>
      </c>
    </row>
    <row r="6955" spans="10:13" x14ac:dyDescent="0.6">
      <c r="J6955" s="311">
        <v>0</v>
      </c>
      <c r="K6955" s="546">
        <v>-4.0899999999999999E-2</v>
      </c>
      <c r="L6955" s="546">
        <v>-2.9399999999999999E-2</v>
      </c>
      <c r="M6955" s="546">
        <v>-1.2200000000000001E-2</v>
      </c>
    </row>
    <row r="6956" spans="10:13" x14ac:dyDescent="0.6">
      <c r="J6956" s="311">
        <v>0</v>
      </c>
      <c r="K6956" s="546">
        <v>-4.0899999999999999E-2</v>
      </c>
      <c r="L6956" s="546">
        <v>-2.9399999999999999E-2</v>
      </c>
      <c r="M6956" s="546">
        <v>-1.2200000000000001E-2</v>
      </c>
    </row>
    <row r="6957" spans="10:13" x14ac:dyDescent="0.6">
      <c r="J6957" s="311">
        <v>0</v>
      </c>
      <c r="K6957" s="546">
        <v>-4.0899999999999999E-2</v>
      </c>
      <c r="L6957" s="546">
        <v>-2.9399999999999999E-2</v>
      </c>
      <c r="M6957" s="546">
        <v>-1.2200000000000001E-2</v>
      </c>
    </row>
    <row r="6958" spans="10:13" x14ac:dyDescent="0.6">
      <c r="J6958" s="311">
        <v>0</v>
      </c>
      <c r="K6958" s="546">
        <v>-4.0899999999999999E-2</v>
      </c>
      <c r="L6958" s="546">
        <v>-2.9399999999999999E-2</v>
      </c>
      <c r="M6958" s="546">
        <v>-1.2200000000000001E-2</v>
      </c>
    </row>
    <row r="6959" spans="10:13" x14ac:dyDescent="0.6">
      <c r="J6959" s="311">
        <v>0</v>
      </c>
      <c r="K6959" s="546">
        <v>-4.0899999999999999E-2</v>
      </c>
      <c r="L6959" s="546">
        <v>-2.9399999999999999E-2</v>
      </c>
      <c r="M6959" s="546">
        <v>-1.2200000000000001E-2</v>
      </c>
    </row>
    <row r="6960" spans="10:13" x14ac:dyDescent="0.6">
      <c r="J6960" s="311">
        <v>0</v>
      </c>
      <c r="K6960" s="546">
        <v>-4.0899999999999999E-2</v>
      </c>
      <c r="L6960" s="546">
        <v>-2.9399999999999999E-2</v>
      </c>
      <c r="M6960" s="546">
        <v>-1.2200000000000001E-2</v>
      </c>
    </row>
    <row r="6961" spans="10:13" x14ac:dyDescent="0.6">
      <c r="J6961" s="311">
        <v>0</v>
      </c>
      <c r="K6961" s="546">
        <v>-4.0899999999999999E-2</v>
      </c>
      <c r="L6961" s="546">
        <v>-2.9399999999999999E-2</v>
      </c>
      <c r="M6961" s="546">
        <v>-1.2200000000000001E-2</v>
      </c>
    </row>
    <row r="6962" spans="10:13" x14ac:dyDescent="0.6">
      <c r="J6962" s="311">
        <v>0</v>
      </c>
      <c r="K6962" s="546">
        <v>-4.0899999999999999E-2</v>
      </c>
      <c r="L6962" s="546">
        <v>-2.9399999999999999E-2</v>
      </c>
      <c r="M6962" s="546">
        <v>-1.2200000000000001E-2</v>
      </c>
    </row>
    <row r="6963" spans="10:13" x14ac:dyDescent="0.6">
      <c r="J6963" s="311">
        <v>0</v>
      </c>
      <c r="K6963" s="546">
        <v>-4.0899999999999999E-2</v>
      </c>
      <c r="L6963" s="546">
        <v>-2.9399999999999999E-2</v>
      </c>
      <c r="M6963" s="546">
        <v>-1.2200000000000001E-2</v>
      </c>
    </row>
    <row r="6964" spans="10:13" x14ac:dyDescent="0.6">
      <c r="J6964" s="311">
        <v>0</v>
      </c>
      <c r="K6964" s="546">
        <v>-4.0899999999999999E-2</v>
      </c>
      <c r="L6964" s="546">
        <v>-2.9399999999999999E-2</v>
      </c>
      <c r="M6964" s="546">
        <v>-1.2200000000000001E-2</v>
      </c>
    </row>
    <row r="6965" spans="10:13" x14ac:dyDescent="0.6">
      <c r="J6965" s="311">
        <v>0</v>
      </c>
      <c r="K6965" s="546">
        <v>-4.0899999999999999E-2</v>
      </c>
      <c r="L6965" s="546">
        <v>-2.9399999999999999E-2</v>
      </c>
      <c r="M6965" s="546">
        <v>-1.2200000000000001E-2</v>
      </c>
    </row>
    <row r="6966" spans="10:13" x14ac:dyDescent="0.6">
      <c r="J6966" s="311">
        <v>0</v>
      </c>
      <c r="K6966" s="546">
        <v>-4.0899999999999999E-2</v>
      </c>
      <c r="L6966" s="546">
        <v>-2.9399999999999999E-2</v>
      </c>
      <c r="M6966" s="546">
        <v>-1.2200000000000001E-2</v>
      </c>
    </row>
    <row r="6967" spans="10:13" x14ac:dyDescent="0.6">
      <c r="J6967" s="311">
        <v>0</v>
      </c>
      <c r="K6967" s="546">
        <v>-4.0899999999999999E-2</v>
      </c>
      <c r="L6967" s="546">
        <v>-2.9399999999999999E-2</v>
      </c>
      <c r="M6967" s="546">
        <v>-1.2200000000000001E-2</v>
      </c>
    </row>
    <row r="6968" spans="10:13" x14ac:dyDescent="0.6">
      <c r="J6968" s="311">
        <v>0</v>
      </c>
      <c r="K6968" s="546">
        <v>-4.0899999999999999E-2</v>
      </c>
      <c r="L6968" s="546">
        <v>-2.9399999999999999E-2</v>
      </c>
      <c r="M6968" s="546">
        <v>-1.2200000000000001E-2</v>
      </c>
    </row>
    <row r="6969" spans="10:13" x14ac:dyDescent="0.6">
      <c r="J6969" s="311">
        <v>0</v>
      </c>
      <c r="K6969" s="546">
        <v>-4.0899999999999999E-2</v>
      </c>
      <c r="L6969" s="546">
        <v>-2.9399999999999999E-2</v>
      </c>
      <c r="M6969" s="546">
        <v>-1.2200000000000001E-2</v>
      </c>
    </row>
    <row r="6970" spans="10:13" x14ac:dyDescent="0.6">
      <c r="J6970" s="311">
        <v>0</v>
      </c>
      <c r="K6970" s="546">
        <v>-4.0899999999999999E-2</v>
      </c>
      <c r="L6970" s="546">
        <v>-2.9399999999999999E-2</v>
      </c>
      <c r="M6970" s="546">
        <v>-1.2200000000000001E-2</v>
      </c>
    </row>
    <row r="6971" spans="10:13" x14ac:dyDescent="0.6">
      <c r="J6971" s="311">
        <v>0</v>
      </c>
      <c r="K6971" s="546">
        <v>-4.0899999999999999E-2</v>
      </c>
      <c r="L6971" s="546">
        <v>-2.9399999999999999E-2</v>
      </c>
      <c r="M6971" s="546">
        <v>-1.2200000000000001E-2</v>
      </c>
    </row>
    <row r="6972" spans="10:13" x14ac:dyDescent="0.6">
      <c r="J6972" s="311">
        <v>0</v>
      </c>
      <c r="K6972" s="546">
        <v>-4.0899999999999999E-2</v>
      </c>
      <c r="L6972" s="546">
        <v>-2.9399999999999999E-2</v>
      </c>
      <c r="M6972" s="546">
        <v>-1.2200000000000001E-2</v>
      </c>
    </row>
    <row r="6973" spans="10:13" x14ac:dyDescent="0.6">
      <c r="J6973" s="311">
        <v>0</v>
      </c>
      <c r="K6973" s="546">
        <v>-4.0899999999999999E-2</v>
      </c>
      <c r="L6973" s="546">
        <v>-2.9399999999999999E-2</v>
      </c>
      <c r="M6973" s="546">
        <v>-1.2200000000000001E-2</v>
      </c>
    </row>
    <row r="6974" spans="10:13" x14ac:dyDescent="0.6">
      <c r="J6974" s="311">
        <v>0</v>
      </c>
      <c r="K6974" s="546">
        <v>-4.0899999999999999E-2</v>
      </c>
      <c r="L6974" s="546">
        <v>-2.9399999999999999E-2</v>
      </c>
      <c r="M6974" s="546">
        <v>-1.2200000000000001E-2</v>
      </c>
    </row>
    <row r="6975" spans="10:13" x14ac:dyDescent="0.6">
      <c r="J6975" s="311">
        <v>0</v>
      </c>
      <c r="K6975" s="546">
        <v>-4.0899999999999999E-2</v>
      </c>
      <c r="L6975" s="546">
        <v>-2.9399999999999999E-2</v>
      </c>
      <c r="M6975" s="546">
        <v>-1.2200000000000001E-2</v>
      </c>
    </row>
    <row r="6976" spans="10:13" x14ac:dyDescent="0.6">
      <c r="J6976" s="311">
        <v>0</v>
      </c>
      <c r="K6976" s="546">
        <v>-4.0899999999999999E-2</v>
      </c>
      <c r="L6976" s="546">
        <v>-2.9399999999999999E-2</v>
      </c>
      <c r="M6976" s="546">
        <v>-1.2200000000000001E-2</v>
      </c>
    </row>
    <row r="6977" spans="10:13" x14ac:dyDescent="0.6">
      <c r="J6977" s="311">
        <v>0</v>
      </c>
      <c r="K6977" s="546">
        <v>-4.0899999999999999E-2</v>
      </c>
      <c r="L6977" s="546">
        <v>-2.9399999999999999E-2</v>
      </c>
      <c r="M6977" s="546">
        <v>-1.2200000000000001E-2</v>
      </c>
    </row>
    <row r="6978" spans="10:13" x14ac:dyDescent="0.6">
      <c r="J6978" s="311">
        <v>0</v>
      </c>
      <c r="K6978" s="546">
        <v>-4.0899999999999999E-2</v>
      </c>
      <c r="L6978" s="546">
        <v>-2.9399999999999999E-2</v>
      </c>
      <c r="M6978" s="546">
        <v>-1.2200000000000001E-2</v>
      </c>
    </row>
    <row r="6979" spans="10:13" x14ac:dyDescent="0.6">
      <c r="J6979" s="311">
        <v>0</v>
      </c>
      <c r="K6979" s="546">
        <v>-4.0899999999999999E-2</v>
      </c>
      <c r="L6979" s="546">
        <v>-2.9399999999999999E-2</v>
      </c>
      <c r="M6979" s="546">
        <v>-1.2200000000000001E-2</v>
      </c>
    </row>
    <row r="6980" spans="10:13" x14ac:dyDescent="0.6">
      <c r="J6980" s="311">
        <v>0</v>
      </c>
      <c r="K6980" s="546">
        <v>-4.0899999999999999E-2</v>
      </c>
      <c r="L6980" s="546">
        <v>-2.9399999999999999E-2</v>
      </c>
      <c r="M6980" s="546">
        <v>-1.2200000000000001E-2</v>
      </c>
    </row>
    <row r="6981" spans="10:13" x14ac:dyDescent="0.6">
      <c r="J6981" s="311">
        <v>0</v>
      </c>
      <c r="K6981" s="546">
        <v>-4.0899999999999999E-2</v>
      </c>
      <c r="L6981" s="546">
        <v>-2.9399999999999999E-2</v>
      </c>
      <c r="M6981" s="546">
        <v>-1.2200000000000001E-2</v>
      </c>
    </row>
    <row r="6982" spans="10:13" x14ac:dyDescent="0.6">
      <c r="J6982" s="311">
        <v>0</v>
      </c>
      <c r="K6982" s="546">
        <v>-4.0899999999999999E-2</v>
      </c>
      <c r="L6982" s="546">
        <v>-2.9399999999999999E-2</v>
      </c>
      <c r="M6982" s="546">
        <v>-1.2200000000000001E-2</v>
      </c>
    </row>
    <row r="6983" spans="10:13" x14ac:dyDescent="0.6">
      <c r="J6983" s="311">
        <v>0</v>
      </c>
      <c r="K6983" s="546">
        <v>-4.0899999999999999E-2</v>
      </c>
      <c r="L6983" s="546">
        <v>-2.9399999999999999E-2</v>
      </c>
      <c r="M6983" s="546">
        <v>-1.2200000000000001E-2</v>
      </c>
    </row>
    <row r="6984" spans="10:13" x14ac:dyDescent="0.6">
      <c r="J6984" s="311">
        <v>0</v>
      </c>
      <c r="K6984" s="546">
        <v>-4.0899999999999999E-2</v>
      </c>
      <c r="L6984" s="546">
        <v>-2.9399999999999999E-2</v>
      </c>
      <c r="M6984" s="546">
        <v>-1.2200000000000001E-2</v>
      </c>
    </row>
    <row r="6985" spans="10:13" x14ac:dyDescent="0.6">
      <c r="J6985" s="311">
        <v>0</v>
      </c>
      <c r="K6985" s="546">
        <v>-4.0899999999999999E-2</v>
      </c>
      <c r="L6985" s="546">
        <v>-2.9399999999999999E-2</v>
      </c>
      <c r="M6985" s="546">
        <v>-1.2200000000000001E-2</v>
      </c>
    </row>
    <row r="6986" spans="10:13" x14ac:dyDescent="0.6">
      <c r="J6986" s="311">
        <v>0</v>
      </c>
      <c r="K6986" s="546">
        <v>-4.0899999999999999E-2</v>
      </c>
      <c r="L6986" s="546">
        <v>-2.9399999999999999E-2</v>
      </c>
      <c r="M6986" s="546">
        <v>-1.2200000000000001E-2</v>
      </c>
    </row>
    <row r="6987" spans="10:13" x14ac:dyDescent="0.6">
      <c r="J6987" s="311">
        <v>0</v>
      </c>
      <c r="K6987" s="546">
        <v>-4.0899999999999999E-2</v>
      </c>
      <c r="L6987" s="546">
        <v>-2.9399999999999999E-2</v>
      </c>
      <c r="M6987" s="546">
        <v>-1.2200000000000001E-2</v>
      </c>
    </row>
    <row r="6988" spans="10:13" x14ac:dyDescent="0.6">
      <c r="J6988" s="311">
        <v>0</v>
      </c>
      <c r="K6988" s="546">
        <v>-4.0899999999999999E-2</v>
      </c>
      <c r="L6988" s="546">
        <v>-2.9399999999999999E-2</v>
      </c>
      <c r="M6988" s="546">
        <v>-1.2200000000000001E-2</v>
      </c>
    </row>
    <row r="6989" spans="10:13" x14ac:dyDescent="0.6">
      <c r="J6989" s="311">
        <v>0</v>
      </c>
      <c r="K6989" s="546">
        <v>-4.0899999999999999E-2</v>
      </c>
      <c r="L6989" s="546">
        <v>-2.9399999999999999E-2</v>
      </c>
      <c r="M6989" s="546">
        <v>-1.2200000000000001E-2</v>
      </c>
    </row>
    <row r="6990" spans="10:13" x14ac:dyDescent="0.6">
      <c r="J6990" s="311">
        <v>0</v>
      </c>
      <c r="K6990" s="546">
        <v>-4.0899999999999999E-2</v>
      </c>
      <c r="L6990" s="546">
        <v>-2.9399999999999999E-2</v>
      </c>
      <c r="M6990" s="546">
        <v>-1.2200000000000001E-2</v>
      </c>
    </row>
    <row r="6991" spans="10:13" x14ac:dyDescent="0.6">
      <c r="J6991" s="311">
        <v>0</v>
      </c>
      <c r="K6991" s="546">
        <v>-4.0899999999999999E-2</v>
      </c>
      <c r="L6991" s="546">
        <v>-2.9399999999999999E-2</v>
      </c>
      <c r="M6991" s="546">
        <v>-1.2200000000000001E-2</v>
      </c>
    </row>
    <row r="6992" spans="10:13" x14ac:dyDescent="0.6">
      <c r="J6992" s="311">
        <v>0</v>
      </c>
      <c r="K6992" s="546">
        <v>-4.0899999999999999E-2</v>
      </c>
      <c r="L6992" s="546">
        <v>-2.9399999999999999E-2</v>
      </c>
      <c r="M6992" s="546">
        <v>-1.2200000000000001E-2</v>
      </c>
    </row>
    <row r="6993" spans="10:13" x14ac:dyDescent="0.6">
      <c r="J6993" s="311">
        <v>0</v>
      </c>
      <c r="K6993" s="546">
        <v>-4.0899999999999999E-2</v>
      </c>
      <c r="L6993" s="546">
        <v>-2.9399999999999999E-2</v>
      </c>
      <c r="M6993" s="546">
        <v>-1.2200000000000001E-2</v>
      </c>
    </row>
    <row r="6994" spans="10:13" x14ac:dyDescent="0.6">
      <c r="J6994" s="311">
        <v>0</v>
      </c>
      <c r="K6994" s="546">
        <v>-4.0899999999999999E-2</v>
      </c>
      <c r="L6994" s="546">
        <v>-2.9399999999999999E-2</v>
      </c>
      <c r="M6994" s="546">
        <v>-1.2200000000000001E-2</v>
      </c>
    </row>
    <row r="6995" spans="10:13" x14ac:dyDescent="0.6">
      <c r="J6995" s="311">
        <v>0</v>
      </c>
      <c r="K6995" s="546">
        <v>-4.0899999999999999E-2</v>
      </c>
      <c r="L6995" s="546">
        <v>-2.9399999999999999E-2</v>
      </c>
      <c r="M6995" s="546">
        <v>-1.2200000000000001E-2</v>
      </c>
    </row>
    <row r="6996" spans="10:13" x14ac:dyDescent="0.6">
      <c r="J6996" s="311">
        <v>0</v>
      </c>
      <c r="K6996" s="546">
        <v>-4.0899999999999999E-2</v>
      </c>
      <c r="L6996" s="546">
        <v>-2.9399999999999999E-2</v>
      </c>
      <c r="M6996" s="546">
        <v>-1.2200000000000001E-2</v>
      </c>
    </row>
    <row r="6997" spans="10:13" x14ac:dyDescent="0.6">
      <c r="J6997" s="311">
        <v>0</v>
      </c>
      <c r="K6997" s="546">
        <v>-4.0899999999999999E-2</v>
      </c>
      <c r="L6997" s="546">
        <v>-2.9399999999999999E-2</v>
      </c>
      <c r="M6997" s="546">
        <v>-1.2200000000000001E-2</v>
      </c>
    </row>
    <row r="6998" spans="10:13" x14ac:dyDescent="0.6">
      <c r="J6998" s="311">
        <v>0</v>
      </c>
      <c r="K6998" s="546">
        <v>-4.0899999999999999E-2</v>
      </c>
      <c r="L6998" s="546">
        <v>-2.9399999999999999E-2</v>
      </c>
      <c r="M6998" s="546">
        <v>-1.2200000000000001E-2</v>
      </c>
    </row>
    <row r="6999" spans="10:13" x14ac:dyDescent="0.6">
      <c r="J6999" s="311">
        <v>0</v>
      </c>
      <c r="K6999" s="546">
        <v>-4.0899999999999999E-2</v>
      </c>
      <c r="L6999" s="546">
        <v>-2.9399999999999999E-2</v>
      </c>
      <c r="M6999" s="546">
        <v>-1.2200000000000001E-2</v>
      </c>
    </row>
    <row r="7000" spans="10:13" x14ac:dyDescent="0.6">
      <c r="J7000" s="311">
        <v>0</v>
      </c>
      <c r="K7000" s="546">
        <v>-4.0899999999999999E-2</v>
      </c>
      <c r="L7000" s="546">
        <v>-2.9399999999999999E-2</v>
      </c>
      <c r="M7000" s="546">
        <v>-1.2200000000000001E-2</v>
      </c>
    </row>
    <row r="7001" spans="10:13" x14ac:dyDescent="0.6">
      <c r="J7001" s="311">
        <v>0</v>
      </c>
      <c r="K7001" s="546">
        <v>-4.0899999999999999E-2</v>
      </c>
      <c r="L7001" s="546">
        <v>-2.9399999999999999E-2</v>
      </c>
      <c r="M7001" s="546">
        <v>-1.2200000000000001E-2</v>
      </c>
    </row>
    <row r="7002" spans="10:13" x14ac:dyDescent="0.6">
      <c r="J7002" s="311">
        <v>0</v>
      </c>
      <c r="K7002" s="546">
        <v>-4.0899999999999999E-2</v>
      </c>
      <c r="L7002" s="546">
        <v>-2.9399999999999999E-2</v>
      </c>
      <c r="M7002" s="546">
        <v>-1.2200000000000001E-2</v>
      </c>
    </row>
    <row r="7003" spans="10:13" x14ac:dyDescent="0.6">
      <c r="J7003" s="311">
        <v>0</v>
      </c>
      <c r="K7003" s="546">
        <v>-4.0899999999999999E-2</v>
      </c>
      <c r="L7003" s="546">
        <v>-2.9399999999999999E-2</v>
      </c>
      <c r="M7003" s="546">
        <v>-1.2200000000000001E-2</v>
      </c>
    </row>
    <row r="7004" spans="10:13" x14ac:dyDescent="0.6">
      <c r="J7004" s="311">
        <v>0</v>
      </c>
      <c r="K7004" s="546">
        <v>-4.0899999999999999E-2</v>
      </c>
      <c r="L7004" s="546">
        <v>-2.9399999999999999E-2</v>
      </c>
      <c r="M7004" s="546">
        <v>-1.2200000000000001E-2</v>
      </c>
    </row>
    <row r="7005" spans="10:13" x14ac:dyDescent="0.6">
      <c r="J7005" s="311">
        <v>0</v>
      </c>
      <c r="K7005" s="546">
        <v>-4.0899999999999999E-2</v>
      </c>
      <c r="L7005" s="546">
        <v>-2.9399999999999999E-2</v>
      </c>
      <c r="M7005" s="546">
        <v>-1.2200000000000001E-2</v>
      </c>
    </row>
    <row r="7006" spans="10:13" x14ac:dyDescent="0.6">
      <c r="J7006" s="311">
        <v>0</v>
      </c>
      <c r="K7006" s="546">
        <v>-4.0899999999999999E-2</v>
      </c>
      <c r="L7006" s="546">
        <v>-2.9399999999999999E-2</v>
      </c>
      <c r="M7006" s="546">
        <v>-1.2200000000000001E-2</v>
      </c>
    </row>
    <row r="7007" spans="10:13" x14ac:dyDescent="0.6">
      <c r="J7007" s="311">
        <v>0</v>
      </c>
      <c r="K7007" s="546">
        <v>-4.0899999999999999E-2</v>
      </c>
      <c r="L7007" s="546">
        <v>-2.9399999999999999E-2</v>
      </c>
      <c r="M7007" s="546">
        <v>-1.2200000000000001E-2</v>
      </c>
    </row>
    <row r="7008" spans="10:13" x14ac:dyDescent="0.6">
      <c r="J7008" s="311">
        <v>0</v>
      </c>
      <c r="K7008" s="546">
        <v>-4.0899999999999999E-2</v>
      </c>
      <c r="L7008" s="546">
        <v>-2.9399999999999999E-2</v>
      </c>
      <c r="M7008" s="546">
        <v>-1.2200000000000001E-2</v>
      </c>
    </row>
    <row r="7009" spans="10:13" x14ac:dyDescent="0.6">
      <c r="J7009" s="311">
        <v>0</v>
      </c>
      <c r="K7009" s="546">
        <v>-4.0899999999999999E-2</v>
      </c>
      <c r="L7009" s="546">
        <v>-2.9399999999999999E-2</v>
      </c>
      <c r="M7009" s="546">
        <v>-1.2200000000000001E-2</v>
      </c>
    </row>
    <row r="7010" spans="10:13" x14ac:dyDescent="0.6">
      <c r="J7010" s="311">
        <v>0</v>
      </c>
      <c r="K7010" s="546">
        <v>-4.0899999999999999E-2</v>
      </c>
      <c r="L7010" s="546">
        <v>-2.9399999999999999E-2</v>
      </c>
      <c r="M7010" s="546">
        <v>-1.2200000000000001E-2</v>
      </c>
    </row>
    <row r="7011" spans="10:13" x14ac:dyDescent="0.6">
      <c r="J7011" s="311">
        <v>0</v>
      </c>
      <c r="K7011" s="546">
        <v>-4.0899999999999999E-2</v>
      </c>
      <c r="L7011" s="546">
        <v>-2.9399999999999999E-2</v>
      </c>
      <c r="M7011" s="546">
        <v>-1.2200000000000001E-2</v>
      </c>
    </row>
    <row r="7012" spans="10:13" x14ac:dyDescent="0.6">
      <c r="J7012" s="311">
        <v>0</v>
      </c>
      <c r="K7012" s="546">
        <v>-4.0899999999999999E-2</v>
      </c>
      <c r="L7012" s="546">
        <v>-2.9399999999999999E-2</v>
      </c>
      <c r="M7012" s="546">
        <v>-1.2200000000000001E-2</v>
      </c>
    </row>
    <row r="7013" spans="10:13" x14ac:dyDescent="0.6">
      <c r="J7013" s="311">
        <v>0</v>
      </c>
      <c r="K7013" s="546">
        <v>-4.0899999999999999E-2</v>
      </c>
      <c r="L7013" s="546">
        <v>-2.9399999999999999E-2</v>
      </c>
      <c r="M7013" s="546">
        <v>-1.2200000000000001E-2</v>
      </c>
    </row>
    <row r="7014" spans="10:13" x14ac:dyDescent="0.6">
      <c r="J7014" s="311">
        <v>0</v>
      </c>
      <c r="K7014" s="546">
        <v>-4.0899999999999999E-2</v>
      </c>
      <c r="L7014" s="546">
        <v>-2.9399999999999999E-2</v>
      </c>
      <c r="M7014" s="546">
        <v>-1.2200000000000001E-2</v>
      </c>
    </row>
    <row r="7015" spans="10:13" x14ac:dyDescent="0.6">
      <c r="J7015" s="311">
        <v>0</v>
      </c>
      <c r="K7015" s="546">
        <v>-4.0899999999999999E-2</v>
      </c>
      <c r="L7015" s="546">
        <v>-2.9399999999999999E-2</v>
      </c>
      <c r="M7015" s="546">
        <v>-1.2200000000000001E-2</v>
      </c>
    </row>
    <row r="7016" spans="10:13" x14ac:dyDescent="0.6">
      <c r="J7016" s="311">
        <v>0</v>
      </c>
      <c r="K7016" s="546">
        <v>-4.0899999999999999E-2</v>
      </c>
      <c r="L7016" s="546">
        <v>-2.9399999999999999E-2</v>
      </c>
      <c r="M7016" s="546">
        <v>-1.2200000000000001E-2</v>
      </c>
    </row>
    <row r="7017" spans="10:13" x14ac:dyDescent="0.6">
      <c r="J7017" s="311">
        <v>0</v>
      </c>
      <c r="K7017" s="546">
        <v>-4.0899999999999999E-2</v>
      </c>
      <c r="L7017" s="546">
        <v>-2.9399999999999999E-2</v>
      </c>
      <c r="M7017" s="546">
        <v>-1.2200000000000001E-2</v>
      </c>
    </row>
    <row r="7018" spans="10:13" x14ac:dyDescent="0.6">
      <c r="J7018" s="311">
        <v>0</v>
      </c>
      <c r="K7018" s="546">
        <v>-4.0899999999999999E-2</v>
      </c>
      <c r="L7018" s="546">
        <v>-2.9399999999999999E-2</v>
      </c>
      <c r="M7018" s="546">
        <v>-1.2200000000000001E-2</v>
      </c>
    </row>
    <row r="7019" spans="10:13" x14ac:dyDescent="0.6">
      <c r="J7019" s="311">
        <v>0</v>
      </c>
      <c r="K7019" s="546">
        <v>-4.0899999999999999E-2</v>
      </c>
      <c r="L7019" s="546">
        <v>-2.9399999999999999E-2</v>
      </c>
      <c r="M7019" s="546">
        <v>-1.2200000000000001E-2</v>
      </c>
    </row>
    <row r="7020" spans="10:13" x14ac:dyDescent="0.6">
      <c r="J7020" s="311">
        <v>0</v>
      </c>
      <c r="K7020" s="546">
        <v>-4.0899999999999999E-2</v>
      </c>
      <c r="L7020" s="546">
        <v>-2.9399999999999999E-2</v>
      </c>
      <c r="M7020" s="546">
        <v>-1.2200000000000001E-2</v>
      </c>
    </row>
    <row r="7021" spans="10:13" x14ac:dyDescent="0.6">
      <c r="J7021" s="311">
        <v>0</v>
      </c>
      <c r="K7021" s="546">
        <v>-4.0899999999999999E-2</v>
      </c>
      <c r="L7021" s="546">
        <v>-2.9399999999999999E-2</v>
      </c>
      <c r="M7021" s="546">
        <v>-1.2200000000000001E-2</v>
      </c>
    </row>
    <row r="7022" spans="10:13" x14ac:dyDescent="0.6">
      <c r="J7022" s="311">
        <v>0</v>
      </c>
      <c r="K7022" s="546">
        <v>-4.0899999999999999E-2</v>
      </c>
      <c r="L7022" s="546">
        <v>-2.9399999999999999E-2</v>
      </c>
      <c r="M7022" s="546">
        <v>-1.2200000000000001E-2</v>
      </c>
    </row>
    <row r="7023" spans="10:13" x14ac:dyDescent="0.6">
      <c r="J7023" s="311">
        <v>0</v>
      </c>
      <c r="K7023" s="546">
        <v>-4.0899999999999999E-2</v>
      </c>
      <c r="L7023" s="546">
        <v>-2.9399999999999999E-2</v>
      </c>
      <c r="M7023" s="546">
        <v>-1.2200000000000001E-2</v>
      </c>
    </row>
    <row r="7024" spans="10:13" x14ac:dyDescent="0.6">
      <c r="J7024" s="311">
        <v>0</v>
      </c>
      <c r="K7024" s="546">
        <v>-4.0899999999999999E-2</v>
      </c>
      <c r="L7024" s="546">
        <v>-2.9399999999999999E-2</v>
      </c>
      <c r="M7024" s="546">
        <v>-1.2200000000000001E-2</v>
      </c>
    </row>
    <row r="7025" spans="10:13" x14ac:dyDescent="0.6">
      <c r="J7025" s="311">
        <v>0</v>
      </c>
      <c r="K7025" s="546">
        <v>-4.0899999999999999E-2</v>
      </c>
      <c r="L7025" s="546">
        <v>-2.9399999999999999E-2</v>
      </c>
      <c r="M7025" s="546">
        <v>-1.2200000000000001E-2</v>
      </c>
    </row>
    <row r="7026" spans="10:13" x14ac:dyDescent="0.6">
      <c r="J7026" s="311">
        <v>0</v>
      </c>
      <c r="K7026" s="546">
        <v>-4.0899999999999999E-2</v>
      </c>
      <c r="L7026" s="546">
        <v>-2.9399999999999999E-2</v>
      </c>
      <c r="M7026" s="546">
        <v>-1.2200000000000001E-2</v>
      </c>
    </row>
    <row r="7027" spans="10:13" x14ac:dyDescent="0.6">
      <c r="J7027" s="311">
        <v>0</v>
      </c>
      <c r="K7027" s="546">
        <v>-4.0899999999999999E-2</v>
      </c>
      <c r="L7027" s="546">
        <v>-2.9399999999999999E-2</v>
      </c>
      <c r="M7027" s="546">
        <v>-1.2200000000000001E-2</v>
      </c>
    </row>
    <row r="7028" spans="10:13" x14ac:dyDescent="0.6">
      <c r="J7028" s="311">
        <v>0</v>
      </c>
      <c r="K7028" s="546">
        <v>-4.0899999999999999E-2</v>
      </c>
      <c r="L7028" s="546">
        <v>-2.9399999999999999E-2</v>
      </c>
      <c r="M7028" s="546">
        <v>-1.2200000000000001E-2</v>
      </c>
    </row>
    <row r="7029" spans="10:13" x14ac:dyDescent="0.6">
      <c r="J7029" s="311">
        <v>0</v>
      </c>
      <c r="K7029" s="546">
        <v>-4.0899999999999999E-2</v>
      </c>
      <c r="L7029" s="546">
        <v>-2.9399999999999999E-2</v>
      </c>
      <c r="M7029" s="546">
        <v>-1.2200000000000001E-2</v>
      </c>
    </row>
    <row r="7030" spans="10:13" x14ac:dyDescent="0.6">
      <c r="J7030" s="311">
        <v>0</v>
      </c>
      <c r="K7030" s="546">
        <v>-4.0899999999999999E-2</v>
      </c>
      <c r="L7030" s="546">
        <v>-2.9399999999999999E-2</v>
      </c>
      <c r="M7030" s="546">
        <v>-1.2200000000000001E-2</v>
      </c>
    </row>
    <row r="7031" spans="10:13" x14ac:dyDescent="0.6">
      <c r="J7031" s="311">
        <v>0</v>
      </c>
      <c r="K7031" s="546">
        <v>-4.0899999999999999E-2</v>
      </c>
      <c r="L7031" s="546">
        <v>-2.9399999999999999E-2</v>
      </c>
      <c r="M7031" s="546">
        <v>-1.2200000000000001E-2</v>
      </c>
    </row>
    <row r="7032" spans="10:13" x14ac:dyDescent="0.6">
      <c r="J7032" s="311">
        <v>0</v>
      </c>
      <c r="K7032" s="546">
        <v>-4.0899999999999999E-2</v>
      </c>
      <c r="L7032" s="546">
        <v>-2.9399999999999999E-2</v>
      </c>
      <c r="M7032" s="546">
        <v>-1.2200000000000001E-2</v>
      </c>
    </row>
    <row r="7033" spans="10:13" x14ac:dyDescent="0.6">
      <c r="J7033" s="311">
        <v>0</v>
      </c>
      <c r="K7033" s="546">
        <v>-4.0899999999999999E-2</v>
      </c>
      <c r="L7033" s="546">
        <v>-2.9399999999999999E-2</v>
      </c>
      <c r="M7033" s="546">
        <v>-1.2200000000000001E-2</v>
      </c>
    </row>
    <row r="7034" spans="10:13" x14ac:dyDescent="0.6">
      <c r="J7034" s="311">
        <v>0</v>
      </c>
      <c r="K7034" s="546">
        <v>-4.0899999999999999E-2</v>
      </c>
      <c r="L7034" s="546">
        <v>-2.9399999999999999E-2</v>
      </c>
      <c r="M7034" s="546">
        <v>-1.2200000000000001E-2</v>
      </c>
    </row>
    <row r="7035" spans="10:13" x14ac:dyDescent="0.6">
      <c r="J7035" s="311">
        <v>0</v>
      </c>
      <c r="K7035" s="546">
        <v>-4.0899999999999999E-2</v>
      </c>
      <c r="L7035" s="546">
        <v>-2.9399999999999999E-2</v>
      </c>
      <c r="M7035" s="546">
        <v>-1.2200000000000001E-2</v>
      </c>
    </row>
    <row r="7036" spans="10:13" x14ac:dyDescent="0.6">
      <c r="J7036" s="311">
        <v>0</v>
      </c>
      <c r="K7036" s="546">
        <v>-4.0899999999999999E-2</v>
      </c>
      <c r="L7036" s="546">
        <v>-2.9399999999999999E-2</v>
      </c>
      <c r="M7036" s="546">
        <v>-1.2200000000000001E-2</v>
      </c>
    </row>
    <row r="7037" spans="10:13" x14ac:dyDescent="0.6">
      <c r="J7037" s="311">
        <v>0</v>
      </c>
      <c r="K7037" s="546">
        <v>-4.0899999999999999E-2</v>
      </c>
      <c r="L7037" s="546">
        <v>-2.9399999999999999E-2</v>
      </c>
      <c r="M7037" s="546">
        <v>-1.2200000000000001E-2</v>
      </c>
    </row>
    <row r="7038" spans="10:13" x14ac:dyDescent="0.6">
      <c r="J7038" s="311">
        <v>0</v>
      </c>
      <c r="K7038" s="546">
        <v>-4.0899999999999999E-2</v>
      </c>
      <c r="L7038" s="546">
        <v>-2.9399999999999999E-2</v>
      </c>
      <c r="M7038" s="546">
        <v>-1.2200000000000001E-2</v>
      </c>
    </row>
    <row r="7039" spans="10:13" x14ac:dyDescent="0.6">
      <c r="J7039" s="311">
        <v>0</v>
      </c>
      <c r="K7039" s="546">
        <v>-4.0899999999999999E-2</v>
      </c>
      <c r="L7039" s="546">
        <v>-2.9399999999999999E-2</v>
      </c>
      <c r="M7039" s="546">
        <v>-1.2200000000000001E-2</v>
      </c>
    </row>
    <row r="7040" spans="10:13" x14ac:dyDescent="0.6">
      <c r="J7040" s="311">
        <v>0</v>
      </c>
      <c r="K7040" s="546">
        <v>-4.0899999999999999E-2</v>
      </c>
      <c r="L7040" s="546">
        <v>-2.9399999999999999E-2</v>
      </c>
      <c r="M7040" s="546">
        <v>-1.2200000000000001E-2</v>
      </c>
    </row>
    <row r="7041" spans="10:13" x14ac:dyDescent="0.6">
      <c r="J7041" s="311">
        <v>0</v>
      </c>
      <c r="K7041" s="546">
        <v>-4.0899999999999999E-2</v>
      </c>
      <c r="L7041" s="546">
        <v>-2.9399999999999999E-2</v>
      </c>
      <c r="M7041" s="546">
        <v>-1.2200000000000001E-2</v>
      </c>
    </row>
    <row r="7042" spans="10:13" x14ac:dyDescent="0.6">
      <c r="J7042" s="311">
        <v>0</v>
      </c>
      <c r="K7042" s="546">
        <v>-4.0899999999999999E-2</v>
      </c>
      <c r="L7042" s="546">
        <v>-2.9399999999999999E-2</v>
      </c>
      <c r="M7042" s="546">
        <v>-1.2200000000000001E-2</v>
      </c>
    </row>
    <row r="7043" spans="10:13" x14ac:dyDescent="0.6">
      <c r="J7043" s="311">
        <v>0</v>
      </c>
      <c r="K7043" s="546">
        <v>-4.0899999999999999E-2</v>
      </c>
      <c r="L7043" s="546">
        <v>-2.9399999999999999E-2</v>
      </c>
      <c r="M7043" s="546">
        <v>-1.2200000000000001E-2</v>
      </c>
    </row>
    <row r="7044" spans="10:13" x14ac:dyDescent="0.6">
      <c r="J7044" s="311">
        <v>0</v>
      </c>
      <c r="K7044" s="546">
        <v>-4.0899999999999999E-2</v>
      </c>
      <c r="L7044" s="546">
        <v>-2.9399999999999999E-2</v>
      </c>
      <c r="M7044" s="546">
        <v>-1.2200000000000001E-2</v>
      </c>
    </row>
    <row r="7045" spans="10:13" x14ac:dyDescent="0.6">
      <c r="J7045" s="311">
        <v>0</v>
      </c>
      <c r="K7045" s="546">
        <v>-4.0899999999999999E-2</v>
      </c>
      <c r="L7045" s="546">
        <v>-2.9399999999999999E-2</v>
      </c>
      <c r="M7045" s="546">
        <v>-1.2200000000000001E-2</v>
      </c>
    </row>
    <row r="7046" spans="10:13" x14ac:dyDescent="0.6">
      <c r="J7046" s="311">
        <v>0</v>
      </c>
      <c r="K7046" s="546">
        <v>-4.0899999999999999E-2</v>
      </c>
      <c r="L7046" s="546">
        <v>-2.9399999999999999E-2</v>
      </c>
      <c r="M7046" s="546">
        <v>-1.2200000000000001E-2</v>
      </c>
    </row>
    <row r="7047" spans="10:13" x14ac:dyDescent="0.6">
      <c r="J7047" s="311">
        <v>0</v>
      </c>
      <c r="K7047" s="546">
        <v>-4.0899999999999999E-2</v>
      </c>
      <c r="L7047" s="546">
        <v>-2.9399999999999999E-2</v>
      </c>
      <c r="M7047" s="546">
        <v>-1.2200000000000001E-2</v>
      </c>
    </row>
    <row r="7048" spans="10:13" x14ac:dyDescent="0.6">
      <c r="J7048" s="311">
        <v>0</v>
      </c>
      <c r="K7048" s="546">
        <v>-4.0899999999999999E-2</v>
      </c>
      <c r="L7048" s="546">
        <v>-2.9399999999999999E-2</v>
      </c>
      <c r="M7048" s="546">
        <v>-1.2200000000000001E-2</v>
      </c>
    </row>
    <row r="7049" spans="10:13" x14ac:dyDescent="0.6">
      <c r="J7049" s="311">
        <v>0</v>
      </c>
      <c r="K7049" s="546">
        <v>-4.0899999999999999E-2</v>
      </c>
      <c r="L7049" s="546">
        <v>-2.9399999999999999E-2</v>
      </c>
      <c r="M7049" s="546">
        <v>-1.2200000000000001E-2</v>
      </c>
    </row>
    <row r="7050" spans="10:13" x14ac:dyDescent="0.6">
      <c r="J7050" s="311">
        <v>0</v>
      </c>
      <c r="K7050" s="546">
        <v>-4.0899999999999999E-2</v>
      </c>
      <c r="L7050" s="546">
        <v>-2.9399999999999999E-2</v>
      </c>
      <c r="M7050" s="546">
        <v>-1.2200000000000001E-2</v>
      </c>
    </row>
    <row r="7051" spans="10:13" x14ac:dyDescent="0.6">
      <c r="J7051" s="311">
        <v>0</v>
      </c>
      <c r="K7051" s="546">
        <v>-4.0899999999999999E-2</v>
      </c>
      <c r="L7051" s="546">
        <v>-2.9399999999999999E-2</v>
      </c>
      <c r="M7051" s="546">
        <v>-1.2200000000000001E-2</v>
      </c>
    </row>
    <row r="7052" spans="10:13" x14ac:dyDescent="0.6">
      <c r="J7052" s="311">
        <v>0</v>
      </c>
      <c r="K7052" s="546">
        <v>-4.0899999999999999E-2</v>
      </c>
      <c r="L7052" s="546">
        <v>-2.9399999999999999E-2</v>
      </c>
      <c r="M7052" s="546">
        <v>-1.2200000000000001E-2</v>
      </c>
    </row>
    <row r="7053" spans="10:13" x14ac:dyDescent="0.6">
      <c r="J7053" s="311">
        <v>0</v>
      </c>
      <c r="K7053" s="546">
        <v>-4.0899999999999999E-2</v>
      </c>
      <c r="L7053" s="546">
        <v>-2.9399999999999999E-2</v>
      </c>
      <c r="M7053" s="546">
        <v>-1.2200000000000001E-2</v>
      </c>
    </row>
    <row r="7054" spans="10:13" x14ac:dyDescent="0.6">
      <c r="J7054" s="311">
        <v>0</v>
      </c>
      <c r="K7054" s="546">
        <v>-4.0899999999999999E-2</v>
      </c>
      <c r="L7054" s="546">
        <v>-2.9399999999999999E-2</v>
      </c>
      <c r="M7054" s="546">
        <v>-1.2200000000000001E-2</v>
      </c>
    </row>
    <row r="7055" spans="10:13" x14ac:dyDescent="0.6">
      <c r="J7055" s="311">
        <v>0</v>
      </c>
      <c r="K7055" s="546">
        <v>-4.0899999999999999E-2</v>
      </c>
      <c r="L7055" s="546">
        <v>-2.9399999999999999E-2</v>
      </c>
      <c r="M7055" s="546">
        <v>-1.2200000000000001E-2</v>
      </c>
    </row>
    <row r="7056" spans="10:13" x14ac:dyDescent="0.6">
      <c r="J7056" s="311">
        <v>0</v>
      </c>
      <c r="K7056" s="546">
        <v>-4.0899999999999999E-2</v>
      </c>
      <c r="L7056" s="546">
        <v>-2.9399999999999999E-2</v>
      </c>
      <c r="M7056" s="546">
        <v>-1.2200000000000001E-2</v>
      </c>
    </row>
    <row r="7057" spans="10:13" x14ac:dyDescent="0.6">
      <c r="J7057" s="311">
        <v>0</v>
      </c>
      <c r="K7057" s="546">
        <v>-4.0899999999999999E-2</v>
      </c>
      <c r="L7057" s="546">
        <v>-2.9399999999999999E-2</v>
      </c>
      <c r="M7057" s="546">
        <v>-1.2200000000000001E-2</v>
      </c>
    </row>
    <row r="7058" spans="10:13" x14ac:dyDescent="0.6">
      <c r="J7058" s="311">
        <v>0</v>
      </c>
      <c r="K7058" s="546">
        <v>-4.0899999999999999E-2</v>
      </c>
      <c r="L7058" s="546">
        <v>-2.9399999999999999E-2</v>
      </c>
      <c r="M7058" s="546">
        <v>-1.2200000000000001E-2</v>
      </c>
    </row>
    <row r="7059" spans="10:13" x14ac:dyDescent="0.6">
      <c r="J7059" s="311">
        <v>0</v>
      </c>
      <c r="K7059" s="546">
        <v>-4.0899999999999999E-2</v>
      </c>
      <c r="L7059" s="546">
        <v>-2.9399999999999999E-2</v>
      </c>
      <c r="M7059" s="546">
        <v>-1.2200000000000001E-2</v>
      </c>
    </row>
    <row r="7060" spans="10:13" x14ac:dyDescent="0.6">
      <c r="J7060" s="311">
        <v>0</v>
      </c>
      <c r="K7060" s="546">
        <v>-4.0899999999999999E-2</v>
      </c>
      <c r="L7060" s="546">
        <v>-2.9399999999999999E-2</v>
      </c>
      <c r="M7060" s="546">
        <v>-1.2200000000000001E-2</v>
      </c>
    </row>
    <row r="7061" spans="10:13" x14ac:dyDescent="0.6">
      <c r="J7061" s="311">
        <v>0</v>
      </c>
      <c r="K7061" s="546">
        <v>-4.0899999999999999E-2</v>
      </c>
      <c r="L7061" s="546">
        <v>-2.9399999999999999E-2</v>
      </c>
      <c r="M7061" s="546">
        <v>-1.2200000000000001E-2</v>
      </c>
    </row>
    <row r="7062" spans="10:13" x14ac:dyDescent="0.6">
      <c r="J7062" s="311">
        <v>0</v>
      </c>
      <c r="K7062" s="546">
        <v>-4.0899999999999999E-2</v>
      </c>
      <c r="L7062" s="546">
        <v>-2.9399999999999999E-2</v>
      </c>
      <c r="M7062" s="546">
        <v>-1.2200000000000001E-2</v>
      </c>
    </row>
    <row r="7063" spans="10:13" x14ac:dyDescent="0.6">
      <c r="J7063" s="311">
        <v>0</v>
      </c>
      <c r="K7063" s="546">
        <v>-4.0899999999999999E-2</v>
      </c>
      <c r="L7063" s="546">
        <v>-2.9399999999999999E-2</v>
      </c>
      <c r="M7063" s="546">
        <v>-1.2200000000000001E-2</v>
      </c>
    </row>
    <row r="7064" spans="10:13" x14ac:dyDescent="0.6">
      <c r="J7064" s="311">
        <v>0</v>
      </c>
      <c r="K7064" s="546">
        <v>-4.0899999999999999E-2</v>
      </c>
      <c r="L7064" s="546">
        <v>-2.9399999999999999E-2</v>
      </c>
      <c r="M7064" s="546">
        <v>-1.2200000000000001E-2</v>
      </c>
    </row>
    <row r="7065" spans="10:13" x14ac:dyDescent="0.6">
      <c r="J7065" s="311">
        <v>0</v>
      </c>
      <c r="K7065" s="546">
        <v>-4.0899999999999999E-2</v>
      </c>
      <c r="L7065" s="546">
        <v>-2.9399999999999999E-2</v>
      </c>
      <c r="M7065" s="546">
        <v>-1.2200000000000001E-2</v>
      </c>
    </row>
    <row r="7066" spans="10:13" x14ac:dyDescent="0.6">
      <c r="J7066" s="311">
        <v>0</v>
      </c>
      <c r="K7066" s="546">
        <v>-4.0899999999999999E-2</v>
      </c>
      <c r="L7066" s="546">
        <v>-2.9399999999999999E-2</v>
      </c>
      <c r="M7066" s="546">
        <v>-1.2200000000000001E-2</v>
      </c>
    </row>
    <row r="7067" spans="10:13" x14ac:dyDescent="0.6">
      <c r="J7067" s="311">
        <v>0</v>
      </c>
      <c r="K7067" s="546">
        <v>-4.0899999999999999E-2</v>
      </c>
      <c r="L7067" s="546">
        <v>-2.9399999999999999E-2</v>
      </c>
      <c r="M7067" s="546">
        <v>-1.2200000000000001E-2</v>
      </c>
    </row>
    <row r="7068" spans="10:13" x14ac:dyDescent="0.6">
      <c r="J7068" s="311">
        <v>0</v>
      </c>
      <c r="K7068" s="546">
        <v>-4.0899999999999999E-2</v>
      </c>
      <c r="L7068" s="546">
        <v>-2.9399999999999999E-2</v>
      </c>
      <c r="M7068" s="546">
        <v>-1.2200000000000001E-2</v>
      </c>
    </row>
    <row r="7069" spans="10:13" x14ac:dyDescent="0.6">
      <c r="J7069" s="311">
        <v>0</v>
      </c>
      <c r="K7069" s="546">
        <v>-4.0899999999999999E-2</v>
      </c>
      <c r="L7069" s="546">
        <v>-2.9399999999999999E-2</v>
      </c>
      <c r="M7069" s="546">
        <v>-1.2200000000000001E-2</v>
      </c>
    </row>
    <row r="7070" spans="10:13" x14ac:dyDescent="0.6">
      <c r="J7070" s="311">
        <v>0</v>
      </c>
      <c r="K7070" s="546">
        <v>-4.0899999999999999E-2</v>
      </c>
      <c r="L7070" s="546">
        <v>-2.9399999999999999E-2</v>
      </c>
      <c r="M7070" s="546">
        <v>-1.2200000000000001E-2</v>
      </c>
    </row>
    <row r="7071" spans="10:13" x14ac:dyDescent="0.6">
      <c r="J7071" s="311">
        <v>0</v>
      </c>
      <c r="K7071" s="546">
        <v>-4.0899999999999999E-2</v>
      </c>
      <c r="L7071" s="546">
        <v>-2.9399999999999999E-2</v>
      </c>
      <c r="M7071" s="546">
        <v>-1.2200000000000001E-2</v>
      </c>
    </row>
    <row r="7072" spans="10:13" x14ac:dyDescent="0.6">
      <c r="J7072" s="311">
        <v>0</v>
      </c>
      <c r="K7072" s="546">
        <v>-4.0899999999999999E-2</v>
      </c>
      <c r="L7072" s="546">
        <v>-2.9399999999999999E-2</v>
      </c>
      <c r="M7072" s="546">
        <v>-1.2200000000000001E-2</v>
      </c>
    </row>
    <row r="7073" spans="10:13" x14ac:dyDescent="0.6">
      <c r="J7073" s="311">
        <v>0</v>
      </c>
      <c r="K7073" s="546">
        <v>-4.0899999999999999E-2</v>
      </c>
      <c r="L7073" s="546">
        <v>-2.9399999999999999E-2</v>
      </c>
      <c r="M7073" s="546">
        <v>-1.2200000000000001E-2</v>
      </c>
    </row>
    <row r="7074" spans="10:13" x14ac:dyDescent="0.6">
      <c r="J7074" s="311">
        <v>0</v>
      </c>
      <c r="K7074" s="546">
        <v>-4.0899999999999999E-2</v>
      </c>
      <c r="L7074" s="546">
        <v>-2.9399999999999999E-2</v>
      </c>
      <c r="M7074" s="546">
        <v>-1.2200000000000001E-2</v>
      </c>
    </row>
    <row r="7075" spans="10:13" x14ac:dyDescent="0.6">
      <c r="J7075" s="311">
        <v>0</v>
      </c>
      <c r="K7075" s="546">
        <v>-4.0899999999999999E-2</v>
      </c>
      <c r="L7075" s="546">
        <v>-2.9399999999999999E-2</v>
      </c>
      <c r="M7075" s="546">
        <v>-1.2200000000000001E-2</v>
      </c>
    </row>
    <row r="7076" spans="10:13" x14ac:dyDescent="0.6">
      <c r="J7076" s="311">
        <v>0</v>
      </c>
      <c r="K7076" s="546">
        <v>-4.0899999999999999E-2</v>
      </c>
      <c r="L7076" s="546">
        <v>-2.9399999999999999E-2</v>
      </c>
      <c r="M7076" s="546">
        <v>-1.2200000000000001E-2</v>
      </c>
    </row>
    <row r="7077" spans="10:13" x14ac:dyDescent="0.6">
      <c r="J7077" s="311">
        <v>0</v>
      </c>
      <c r="K7077" s="546">
        <v>-4.0899999999999999E-2</v>
      </c>
      <c r="L7077" s="546">
        <v>-2.9399999999999999E-2</v>
      </c>
      <c r="M7077" s="546">
        <v>-1.2200000000000001E-2</v>
      </c>
    </row>
    <row r="7078" spans="10:13" x14ac:dyDescent="0.6">
      <c r="J7078" s="311">
        <v>0</v>
      </c>
      <c r="K7078" s="546">
        <v>-4.0899999999999999E-2</v>
      </c>
      <c r="L7078" s="546">
        <v>-2.9399999999999999E-2</v>
      </c>
      <c r="M7078" s="546">
        <v>-1.2200000000000001E-2</v>
      </c>
    </row>
    <row r="7079" spans="10:13" x14ac:dyDescent="0.6">
      <c r="J7079" s="311">
        <v>0</v>
      </c>
      <c r="K7079" s="546">
        <v>-4.0899999999999999E-2</v>
      </c>
      <c r="L7079" s="546">
        <v>-2.9399999999999999E-2</v>
      </c>
      <c r="M7079" s="546">
        <v>-1.2200000000000001E-2</v>
      </c>
    </row>
    <row r="7080" spans="10:13" x14ac:dyDescent="0.6">
      <c r="J7080" s="311">
        <v>0</v>
      </c>
      <c r="K7080" s="546">
        <v>-4.0899999999999999E-2</v>
      </c>
      <c r="L7080" s="546">
        <v>-2.9399999999999999E-2</v>
      </c>
      <c r="M7080" s="546">
        <v>-1.2200000000000001E-2</v>
      </c>
    </row>
    <row r="7081" spans="10:13" x14ac:dyDescent="0.6">
      <c r="J7081" s="311">
        <v>0</v>
      </c>
      <c r="K7081" s="546">
        <v>-4.0899999999999999E-2</v>
      </c>
      <c r="L7081" s="546">
        <v>-2.9399999999999999E-2</v>
      </c>
      <c r="M7081" s="546">
        <v>-1.2200000000000001E-2</v>
      </c>
    </row>
    <row r="7082" spans="10:13" x14ac:dyDescent="0.6">
      <c r="J7082" s="311">
        <v>0</v>
      </c>
      <c r="K7082" s="546">
        <v>-4.0899999999999999E-2</v>
      </c>
      <c r="L7082" s="546">
        <v>-2.9399999999999999E-2</v>
      </c>
      <c r="M7082" s="546">
        <v>-1.2200000000000001E-2</v>
      </c>
    </row>
    <row r="7083" spans="10:13" x14ac:dyDescent="0.6">
      <c r="J7083" s="311">
        <v>0</v>
      </c>
      <c r="K7083" s="546">
        <v>-4.0899999999999999E-2</v>
      </c>
      <c r="L7083" s="546">
        <v>-2.9399999999999999E-2</v>
      </c>
      <c r="M7083" s="546">
        <v>-1.2200000000000001E-2</v>
      </c>
    </row>
    <row r="7084" spans="10:13" x14ac:dyDescent="0.6">
      <c r="J7084" s="311">
        <v>0</v>
      </c>
      <c r="K7084" s="546">
        <v>-4.0899999999999999E-2</v>
      </c>
      <c r="L7084" s="546">
        <v>-2.9399999999999999E-2</v>
      </c>
      <c r="M7084" s="546">
        <v>-1.2200000000000001E-2</v>
      </c>
    </row>
    <row r="7085" spans="10:13" x14ac:dyDescent="0.6">
      <c r="J7085" s="311">
        <v>0</v>
      </c>
      <c r="K7085" s="546">
        <v>-4.0899999999999999E-2</v>
      </c>
      <c r="L7085" s="546">
        <v>-2.9399999999999999E-2</v>
      </c>
      <c r="M7085" s="546">
        <v>-1.2200000000000001E-2</v>
      </c>
    </row>
    <row r="7086" spans="10:13" x14ac:dyDescent="0.6">
      <c r="J7086" s="311">
        <v>0</v>
      </c>
      <c r="K7086" s="546">
        <v>-4.0899999999999999E-2</v>
      </c>
      <c r="L7086" s="546">
        <v>-2.9399999999999999E-2</v>
      </c>
      <c r="M7086" s="546">
        <v>-1.2200000000000001E-2</v>
      </c>
    </row>
    <row r="7087" spans="10:13" x14ac:dyDescent="0.6">
      <c r="J7087" s="311">
        <v>0</v>
      </c>
      <c r="K7087" s="546">
        <v>-4.0899999999999999E-2</v>
      </c>
      <c r="L7087" s="546">
        <v>-2.9399999999999999E-2</v>
      </c>
      <c r="M7087" s="546">
        <v>-1.2200000000000001E-2</v>
      </c>
    </row>
    <row r="7088" spans="10:13" x14ac:dyDescent="0.6">
      <c r="J7088" s="311">
        <v>0</v>
      </c>
      <c r="K7088" s="546">
        <v>-4.0899999999999999E-2</v>
      </c>
      <c r="L7088" s="546">
        <v>-2.9399999999999999E-2</v>
      </c>
      <c r="M7088" s="546">
        <v>-1.2200000000000001E-2</v>
      </c>
    </row>
    <row r="7089" spans="10:13" x14ac:dyDescent="0.6">
      <c r="J7089" s="311">
        <v>0</v>
      </c>
      <c r="K7089" s="546">
        <v>-4.0899999999999999E-2</v>
      </c>
      <c r="L7089" s="546">
        <v>-2.9399999999999999E-2</v>
      </c>
      <c r="M7089" s="546">
        <v>-1.2200000000000001E-2</v>
      </c>
    </row>
    <row r="7090" spans="10:13" x14ac:dyDescent="0.6">
      <c r="J7090" s="311">
        <v>0</v>
      </c>
      <c r="K7090" s="546">
        <v>-4.0899999999999999E-2</v>
      </c>
      <c r="L7090" s="546">
        <v>-2.9399999999999999E-2</v>
      </c>
      <c r="M7090" s="546">
        <v>-1.2200000000000001E-2</v>
      </c>
    </row>
    <row r="7091" spans="10:13" x14ac:dyDescent="0.6">
      <c r="J7091" s="311">
        <v>0</v>
      </c>
      <c r="K7091" s="546">
        <v>-4.0899999999999999E-2</v>
      </c>
      <c r="L7091" s="546">
        <v>-2.9399999999999999E-2</v>
      </c>
      <c r="M7091" s="546">
        <v>-1.2200000000000001E-2</v>
      </c>
    </row>
    <row r="7092" spans="10:13" x14ac:dyDescent="0.6">
      <c r="J7092" s="311">
        <v>0</v>
      </c>
      <c r="K7092" s="546">
        <v>-4.0899999999999999E-2</v>
      </c>
      <c r="L7092" s="546">
        <v>-2.9399999999999999E-2</v>
      </c>
      <c r="M7092" s="546">
        <v>-1.2200000000000001E-2</v>
      </c>
    </row>
    <row r="7093" spans="10:13" x14ac:dyDescent="0.6">
      <c r="J7093" s="311">
        <v>0</v>
      </c>
      <c r="K7093" s="546">
        <v>-4.0899999999999999E-2</v>
      </c>
      <c r="L7093" s="546">
        <v>-2.9399999999999999E-2</v>
      </c>
      <c r="M7093" s="546">
        <v>-1.2200000000000001E-2</v>
      </c>
    </row>
    <row r="7094" spans="10:13" x14ac:dyDescent="0.6">
      <c r="J7094" s="311">
        <v>0</v>
      </c>
      <c r="K7094" s="546">
        <v>-4.0899999999999999E-2</v>
      </c>
      <c r="L7094" s="546">
        <v>-2.9399999999999999E-2</v>
      </c>
      <c r="M7094" s="546">
        <v>-1.2200000000000001E-2</v>
      </c>
    </row>
    <row r="7095" spans="10:13" x14ac:dyDescent="0.6">
      <c r="J7095" s="311">
        <v>0</v>
      </c>
      <c r="K7095" s="546">
        <v>-4.0899999999999999E-2</v>
      </c>
      <c r="L7095" s="546">
        <v>-2.9399999999999999E-2</v>
      </c>
      <c r="M7095" s="546">
        <v>-1.2200000000000001E-2</v>
      </c>
    </row>
    <row r="7096" spans="10:13" x14ac:dyDescent="0.6">
      <c r="J7096" s="311">
        <v>0</v>
      </c>
      <c r="K7096" s="546">
        <v>-4.0899999999999999E-2</v>
      </c>
      <c r="L7096" s="546">
        <v>-2.9399999999999999E-2</v>
      </c>
      <c r="M7096" s="546">
        <v>-1.2200000000000001E-2</v>
      </c>
    </row>
    <row r="7097" spans="10:13" x14ac:dyDescent="0.6">
      <c r="J7097" s="311">
        <v>0</v>
      </c>
      <c r="K7097" s="546">
        <v>-4.0899999999999999E-2</v>
      </c>
      <c r="L7097" s="546">
        <v>-2.9399999999999999E-2</v>
      </c>
      <c r="M7097" s="546">
        <v>-1.2200000000000001E-2</v>
      </c>
    </row>
    <row r="7098" spans="10:13" x14ac:dyDescent="0.6">
      <c r="J7098" s="311">
        <v>0</v>
      </c>
      <c r="K7098" s="546">
        <v>-4.0899999999999999E-2</v>
      </c>
      <c r="L7098" s="546">
        <v>-2.9399999999999999E-2</v>
      </c>
      <c r="M7098" s="546">
        <v>-1.2200000000000001E-2</v>
      </c>
    </row>
    <row r="7099" spans="10:13" x14ac:dyDescent="0.6">
      <c r="J7099" s="311">
        <v>0</v>
      </c>
      <c r="K7099" s="546">
        <v>-4.0899999999999999E-2</v>
      </c>
      <c r="L7099" s="546">
        <v>-2.9399999999999999E-2</v>
      </c>
      <c r="M7099" s="546">
        <v>-1.2200000000000001E-2</v>
      </c>
    </row>
    <row r="7100" spans="10:13" x14ac:dyDescent="0.6">
      <c r="J7100" s="311">
        <v>0</v>
      </c>
      <c r="K7100" s="546">
        <v>-4.0899999999999999E-2</v>
      </c>
      <c r="L7100" s="546">
        <v>-2.9399999999999999E-2</v>
      </c>
      <c r="M7100" s="546">
        <v>-1.2200000000000001E-2</v>
      </c>
    </row>
    <row r="7101" spans="10:13" x14ac:dyDescent="0.6">
      <c r="J7101" s="311">
        <v>0</v>
      </c>
      <c r="K7101" s="546">
        <v>-4.0899999999999999E-2</v>
      </c>
      <c r="L7101" s="546">
        <v>-2.9399999999999999E-2</v>
      </c>
      <c r="M7101" s="546">
        <v>-1.2200000000000001E-2</v>
      </c>
    </row>
    <row r="7102" spans="10:13" x14ac:dyDescent="0.6">
      <c r="J7102" s="311">
        <v>0</v>
      </c>
      <c r="K7102" s="546">
        <v>-4.0899999999999999E-2</v>
      </c>
      <c r="L7102" s="546">
        <v>-2.9399999999999999E-2</v>
      </c>
      <c r="M7102" s="546">
        <v>-1.2200000000000001E-2</v>
      </c>
    </row>
    <row r="7103" spans="10:13" x14ac:dyDescent="0.6">
      <c r="J7103" s="311">
        <v>0</v>
      </c>
      <c r="K7103" s="546">
        <v>-4.0899999999999999E-2</v>
      </c>
      <c r="L7103" s="546">
        <v>-2.9399999999999999E-2</v>
      </c>
      <c r="M7103" s="546">
        <v>-1.2200000000000001E-2</v>
      </c>
    </row>
    <row r="7104" spans="10:13" x14ac:dyDescent="0.6">
      <c r="J7104" s="311">
        <v>0</v>
      </c>
      <c r="K7104" s="546">
        <v>-4.0899999999999999E-2</v>
      </c>
      <c r="L7104" s="546">
        <v>-2.9399999999999999E-2</v>
      </c>
      <c r="M7104" s="546">
        <v>-1.2200000000000001E-2</v>
      </c>
    </row>
    <row r="7105" spans="10:13" x14ac:dyDescent="0.6">
      <c r="J7105" s="311">
        <v>0</v>
      </c>
      <c r="K7105" s="546">
        <v>-4.0899999999999999E-2</v>
      </c>
      <c r="L7105" s="546">
        <v>-2.9399999999999999E-2</v>
      </c>
      <c r="M7105" s="546">
        <v>-1.2200000000000001E-2</v>
      </c>
    </row>
    <row r="7106" spans="10:13" x14ac:dyDescent="0.6">
      <c r="J7106" s="311">
        <v>0</v>
      </c>
      <c r="K7106" s="546">
        <v>-4.0899999999999999E-2</v>
      </c>
      <c r="L7106" s="546">
        <v>-2.9399999999999999E-2</v>
      </c>
      <c r="M7106" s="546">
        <v>-1.2200000000000001E-2</v>
      </c>
    </row>
    <row r="7107" spans="10:13" x14ac:dyDescent="0.6">
      <c r="J7107" s="311">
        <v>0</v>
      </c>
      <c r="K7107" s="546">
        <v>-4.0899999999999999E-2</v>
      </c>
      <c r="L7107" s="546">
        <v>-2.9399999999999999E-2</v>
      </c>
      <c r="M7107" s="546">
        <v>-1.2200000000000001E-2</v>
      </c>
    </row>
    <row r="7108" spans="10:13" x14ac:dyDescent="0.6">
      <c r="J7108" s="311">
        <v>0</v>
      </c>
      <c r="K7108" s="546">
        <v>-4.0899999999999999E-2</v>
      </c>
      <c r="L7108" s="546">
        <v>-2.9399999999999999E-2</v>
      </c>
      <c r="M7108" s="546">
        <v>-1.2200000000000001E-2</v>
      </c>
    </row>
    <row r="7109" spans="10:13" x14ac:dyDescent="0.6">
      <c r="J7109" s="311">
        <v>0</v>
      </c>
      <c r="K7109" s="546">
        <v>-4.0899999999999999E-2</v>
      </c>
      <c r="L7109" s="546">
        <v>-2.9399999999999999E-2</v>
      </c>
      <c r="M7109" s="546">
        <v>-1.2200000000000001E-2</v>
      </c>
    </row>
    <row r="7110" spans="10:13" x14ac:dyDescent="0.6">
      <c r="J7110" s="311">
        <v>0</v>
      </c>
      <c r="K7110" s="546">
        <v>-4.0899999999999999E-2</v>
      </c>
      <c r="L7110" s="546">
        <v>-2.9399999999999999E-2</v>
      </c>
      <c r="M7110" s="546">
        <v>-1.2200000000000001E-2</v>
      </c>
    </row>
    <row r="7111" spans="10:13" x14ac:dyDescent="0.6">
      <c r="J7111" s="311">
        <v>0</v>
      </c>
      <c r="K7111" s="546">
        <v>-4.0899999999999999E-2</v>
      </c>
      <c r="L7111" s="546">
        <v>-2.9399999999999999E-2</v>
      </c>
      <c r="M7111" s="546">
        <v>-1.2200000000000001E-2</v>
      </c>
    </row>
    <row r="7112" spans="10:13" x14ac:dyDescent="0.6">
      <c r="J7112" s="311">
        <v>0</v>
      </c>
      <c r="K7112" s="546">
        <v>-4.0899999999999999E-2</v>
      </c>
      <c r="L7112" s="546">
        <v>-2.9399999999999999E-2</v>
      </c>
      <c r="M7112" s="546">
        <v>-1.2200000000000001E-2</v>
      </c>
    </row>
    <row r="7113" spans="10:13" x14ac:dyDescent="0.6">
      <c r="J7113" s="311">
        <v>0</v>
      </c>
      <c r="K7113" s="546">
        <v>-4.0899999999999999E-2</v>
      </c>
      <c r="L7113" s="546">
        <v>-2.9399999999999999E-2</v>
      </c>
      <c r="M7113" s="546">
        <v>-1.2200000000000001E-2</v>
      </c>
    </row>
    <row r="7114" spans="10:13" x14ac:dyDescent="0.6">
      <c r="J7114" s="311">
        <v>0</v>
      </c>
      <c r="K7114" s="546">
        <v>-4.0899999999999999E-2</v>
      </c>
      <c r="L7114" s="546">
        <v>-2.9399999999999999E-2</v>
      </c>
      <c r="M7114" s="546">
        <v>-1.2200000000000001E-2</v>
      </c>
    </row>
    <row r="7115" spans="10:13" x14ac:dyDescent="0.6">
      <c r="J7115" s="311">
        <v>0</v>
      </c>
      <c r="K7115" s="546">
        <v>-4.0899999999999999E-2</v>
      </c>
      <c r="L7115" s="546">
        <v>-2.9399999999999999E-2</v>
      </c>
      <c r="M7115" s="546">
        <v>-1.2200000000000001E-2</v>
      </c>
    </row>
    <row r="7116" spans="10:13" x14ac:dyDescent="0.6">
      <c r="J7116" s="311">
        <v>0</v>
      </c>
      <c r="K7116" s="546">
        <v>-4.0899999999999999E-2</v>
      </c>
      <c r="L7116" s="546">
        <v>-2.9399999999999999E-2</v>
      </c>
      <c r="M7116" s="546">
        <v>-1.2200000000000001E-2</v>
      </c>
    </row>
    <row r="7117" spans="10:13" x14ac:dyDescent="0.6">
      <c r="J7117" s="311">
        <v>0</v>
      </c>
      <c r="K7117" s="546">
        <v>-4.0899999999999999E-2</v>
      </c>
      <c r="L7117" s="546">
        <v>-2.9399999999999999E-2</v>
      </c>
      <c r="M7117" s="546">
        <v>-1.2200000000000001E-2</v>
      </c>
    </row>
    <row r="7118" spans="10:13" x14ac:dyDescent="0.6">
      <c r="J7118" s="311">
        <v>0</v>
      </c>
      <c r="K7118" s="546">
        <v>-4.0899999999999999E-2</v>
      </c>
      <c r="L7118" s="546">
        <v>-2.9399999999999999E-2</v>
      </c>
      <c r="M7118" s="546">
        <v>-1.2200000000000001E-2</v>
      </c>
    </row>
    <row r="7119" spans="10:13" x14ac:dyDescent="0.6">
      <c r="J7119" s="311">
        <v>0</v>
      </c>
      <c r="K7119" s="546">
        <v>-4.0899999999999999E-2</v>
      </c>
      <c r="L7119" s="546">
        <v>-2.9399999999999999E-2</v>
      </c>
      <c r="M7119" s="546">
        <v>-1.2200000000000001E-2</v>
      </c>
    </row>
    <row r="7120" spans="10:13" x14ac:dyDescent="0.6">
      <c r="J7120" s="311">
        <v>0</v>
      </c>
      <c r="K7120" s="546">
        <v>-4.0899999999999999E-2</v>
      </c>
      <c r="L7120" s="546">
        <v>-2.9399999999999999E-2</v>
      </c>
      <c r="M7120" s="546">
        <v>-1.2200000000000001E-2</v>
      </c>
    </row>
    <row r="7121" spans="10:13" x14ac:dyDescent="0.6">
      <c r="J7121" s="311">
        <v>0</v>
      </c>
      <c r="K7121" s="546">
        <v>-4.0899999999999999E-2</v>
      </c>
      <c r="L7121" s="546">
        <v>-2.9399999999999999E-2</v>
      </c>
      <c r="M7121" s="546">
        <v>-1.2200000000000001E-2</v>
      </c>
    </row>
    <row r="7122" spans="10:13" x14ac:dyDescent="0.6">
      <c r="J7122" s="311">
        <v>0</v>
      </c>
      <c r="K7122" s="546">
        <v>-4.0899999999999999E-2</v>
      </c>
      <c r="L7122" s="546">
        <v>-2.9399999999999999E-2</v>
      </c>
      <c r="M7122" s="546">
        <v>-1.2200000000000001E-2</v>
      </c>
    </row>
    <row r="7123" spans="10:13" x14ac:dyDescent="0.6">
      <c r="J7123" s="311">
        <v>0</v>
      </c>
      <c r="K7123" s="546">
        <v>-4.0899999999999999E-2</v>
      </c>
      <c r="L7123" s="546">
        <v>-2.9399999999999999E-2</v>
      </c>
      <c r="M7123" s="546">
        <v>-1.2200000000000001E-2</v>
      </c>
    </row>
    <row r="7124" spans="10:13" x14ac:dyDescent="0.6">
      <c r="J7124" s="311">
        <v>0</v>
      </c>
      <c r="K7124" s="546">
        <v>-4.0899999999999999E-2</v>
      </c>
      <c r="L7124" s="546">
        <v>-2.9399999999999999E-2</v>
      </c>
      <c r="M7124" s="546">
        <v>-1.2200000000000001E-2</v>
      </c>
    </row>
    <row r="7125" spans="10:13" x14ac:dyDescent="0.6">
      <c r="J7125" s="311">
        <v>0</v>
      </c>
      <c r="K7125" s="546">
        <v>-4.0899999999999999E-2</v>
      </c>
      <c r="L7125" s="546">
        <v>-2.9399999999999999E-2</v>
      </c>
      <c r="M7125" s="546">
        <v>-1.2200000000000001E-2</v>
      </c>
    </row>
    <row r="7126" spans="10:13" x14ac:dyDescent="0.6">
      <c r="J7126" s="311">
        <v>0</v>
      </c>
      <c r="K7126" s="546">
        <v>-4.0899999999999999E-2</v>
      </c>
      <c r="L7126" s="546">
        <v>-2.9399999999999999E-2</v>
      </c>
      <c r="M7126" s="546">
        <v>-1.2200000000000001E-2</v>
      </c>
    </row>
    <row r="7127" spans="10:13" x14ac:dyDescent="0.6">
      <c r="J7127" s="311">
        <v>0</v>
      </c>
      <c r="K7127" s="546">
        <v>-4.0899999999999999E-2</v>
      </c>
      <c r="L7127" s="546">
        <v>-2.9399999999999999E-2</v>
      </c>
      <c r="M7127" s="546">
        <v>-1.2200000000000001E-2</v>
      </c>
    </row>
    <row r="7128" spans="10:13" x14ac:dyDescent="0.6">
      <c r="J7128" s="311">
        <v>0</v>
      </c>
      <c r="K7128" s="546">
        <v>-4.0899999999999999E-2</v>
      </c>
      <c r="L7128" s="546">
        <v>-2.9399999999999999E-2</v>
      </c>
      <c r="M7128" s="546">
        <v>-1.2200000000000001E-2</v>
      </c>
    </row>
    <row r="7129" spans="10:13" x14ac:dyDescent="0.6">
      <c r="J7129" s="311">
        <v>0</v>
      </c>
      <c r="K7129" s="546">
        <v>-4.0899999999999999E-2</v>
      </c>
      <c r="L7129" s="546">
        <v>-2.9399999999999999E-2</v>
      </c>
      <c r="M7129" s="546">
        <v>-1.2200000000000001E-2</v>
      </c>
    </row>
    <row r="7130" spans="10:13" x14ac:dyDescent="0.6">
      <c r="J7130" s="311">
        <v>0</v>
      </c>
      <c r="K7130" s="546">
        <v>-4.0899999999999999E-2</v>
      </c>
      <c r="L7130" s="546">
        <v>-2.9399999999999999E-2</v>
      </c>
      <c r="M7130" s="546">
        <v>-1.2200000000000001E-2</v>
      </c>
    </row>
    <row r="7131" spans="10:13" x14ac:dyDescent="0.6">
      <c r="J7131" s="311">
        <v>0</v>
      </c>
      <c r="K7131" s="546">
        <v>-4.0899999999999999E-2</v>
      </c>
      <c r="L7131" s="546">
        <v>-2.9399999999999999E-2</v>
      </c>
      <c r="M7131" s="546">
        <v>-1.2200000000000001E-2</v>
      </c>
    </row>
    <row r="7132" spans="10:13" x14ac:dyDescent="0.6">
      <c r="J7132" s="311">
        <v>0</v>
      </c>
      <c r="K7132" s="546">
        <v>-4.0899999999999999E-2</v>
      </c>
      <c r="L7132" s="546">
        <v>-2.9399999999999999E-2</v>
      </c>
      <c r="M7132" s="546">
        <v>-1.2200000000000001E-2</v>
      </c>
    </row>
    <row r="7133" spans="10:13" x14ac:dyDescent="0.6">
      <c r="J7133" s="311">
        <v>0</v>
      </c>
      <c r="K7133" s="546">
        <v>-4.0899999999999999E-2</v>
      </c>
      <c r="L7133" s="546">
        <v>-2.9399999999999999E-2</v>
      </c>
      <c r="M7133" s="546">
        <v>-1.2200000000000001E-2</v>
      </c>
    </row>
    <row r="7134" spans="10:13" x14ac:dyDescent="0.6">
      <c r="J7134" s="311">
        <v>0</v>
      </c>
      <c r="K7134" s="546">
        <v>-4.0899999999999999E-2</v>
      </c>
      <c r="L7134" s="546">
        <v>-2.9399999999999999E-2</v>
      </c>
      <c r="M7134" s="546">
        <v>-1.2200000000000001E-2</v>
      </c>
    </row>
    <row r="7135" spans="10:13" x14ac:dyDescent="0.6">
      <c r="J7135" s="311">
        <v>0</v>
      </c>
      <c r="K7135" s="546">
        <v>-4.0899999999999999E-2</v>
      </c>
      <c r="L7135" s="546">
        <v>-2.9399999999999999E-2</v>
      </c>
      <c r="M7135" s="546">
        <v>-1.2200000000000001E-2</v>
      </c>
    </row>
    <row r="7136" spans="10:13" x14ac:dyDescent="0.6">
      <c r="J7136" s="311">
        <v>0</v>
      </c>
      <c r="K7136" s="546">
        <v>-4.0899999999999999E-2</v>
      </c>
      <c r="L7136" s="546">
        <v>-2.9399999999999999E-2</v>
      </c>
      <c r="M7136" s="546">
        <v>-1.2200000000000001E-2</v>
      </c>
    </row>
    <row r="7137" spans="10:13" x14ac:dyDescent="0.6">
      <c r="J7137" s="311">
        <v>0</v>
      </c>
      <c r="K7137" s="546">
        <v>-4.0899999999999999E-2</v>
      </c>
      <c r="L7137" s="546">
        <v>-2.9399999999999999E-2</v>
      </c>
      <c r="M7137" s="546">
        <v>-1.2200000000000001E-2</v>
      </c>
    </row>
    <row r="7138" spans="10:13" x14ac:dyDescent="0.6">
      <c r="J7138" s="311">
        <v>0</v>
      </c>
      <c r="K7138" s="546">
        <v>-4.0899999999999999E-2</v>
      </c>
      <c r="L7138" s="546">
        <v>-2.9399999999999999E-2</v>
      </c>
      <c r="M7138" s="546">
        <v>-1.2200000000000001E-2</v>
      </c>
    </row>
    <row r="7139" spans="10:13" x14ac:dyDescent="0.6">
      <c r="J7139" s="311">
        <v>0</v>
      </c>
      <c r="K7139" s="546">
        <v>-4.0899999999999999E-2</v>
      </c>
      <c r="L7139" s="546">
        <v>-2.9399999999999999E-2</v>
      </c>
      <c r="M7139" s="546">
        <v>-1.2200000000000001E-2</v>
      </c>
    </row>
    <row r="7140" spans="10:13" x14ac:dyDescent="0.6">
      <c r="J7140" s="311">
        <v>0</v>
      </c>
      <c r="K7140" s="546">
        <v>-4.0899999999999999E-2</v>
      </c>
      <c r="L7140" s="546">
        <v>-2.9399999999999999E-2</v>
      </c>
      <c r="M7140" s="546">
        <v>-1.2200000000000001E-2</v>
      </c>
    </row>
    <row r="7141" spans="10:13" x14ac:dyDescent="0.6">
      <c r="J7141" s="311">
        <v>0</v>
      </c>
      <c r="K7141" s="546">
        <v>-4.0899999999999999E-2</v>
      </c>
      <c r="L7141" s="546">
        <v>-2.9399999999999999E-2</v>
      </c>
      <c r="M7141" s="546">
        <v>-1.2200000000000001E-2</v>
      </c>
    </row>
    <row r="7142" spans="10:13" x14ac:dyDescent="0.6">
      <c r="J7142" s="311">
        <v>0</v>
      </c>
      <c r="K7142" s="546">
        <v>-4.0899999999999999E-2</v>
      </c>
      <c r="L7142" s="546">
        <v>-2.9399999999999999E-2</v>
      </c>
      <c r="M7142" s="546">
        <v>-1.2200000000000001E-2</v>
      </c>
    </row>
    <row r="7143" spans="10:13" x14ac:dyDescent="0.6">
      <c r="J7143" s="311">
        <v>0</v>
      </c>
      <c r="K7143" s="546">
        <v>-4.0899999999999999E-2</v>
      </c>
      <c r="L7143" s="546">
        <v>-2.9399999999999999E-2</v>
      </c>
      <c r="M7143" s="546">
        <v>-1.2200000000000001E-2</v>
      </c>
    </row>
    <row r="7144" spans="10:13" x14ac:dyDescent="0.6">
      <c r="J7144" s="311">
        <v>0</v>
      </c>
      <c r="K7144" s="546">
        <v>-4.0899999999999999E-2</v>
      </c>
      <c r="L7144" s="546">
        <v>-2.9399999999999999E-2</v>
      </c>
      <c r="M7144" s="546">
        <v>-1.2200000000000001E-2</v>
      </c>
    </row>
    <row r="7145" spans="10:13" x14ac:dyDescent="0.6">
      <c r="J7145" s="311">
        <v>0</v>
      </c>
      <c r="K7145" s="546">
        <v>-4.0899999999999999E-2</v>
      </c>
      <c r="L7145" s="546">
        <v>-2.9399999999999999E-2</v>
      </c>
      <c r="M7145" s="546">
        <v>-1.2200000000000001E-2</v>
      </c>
    </row>
    <row r="7146" spans="10:13" x14ac:dyDescent="0.6">
      <c r="J7146" s="311">
        <v>0</v>
      </c>
      <c r="K7146" s="546">
        <v>-4.0899999999999999E-2</v>
      </c>
      <c r="L7146" s="546">
        <v>-2.9399999999999999E-2</v>
      </c>
      <c r="M7146" s="546">
        <v>-1.2200000000000001E-2</v>
      </c>
    </row>
    <row r="7147" spans="10:13" x14ac:dyDescent="0.6">
      <c r="J7147" s="311">
        <v>0</v>
      </c>
      <c r="K7147" s="546">
        <v>-4.0899999999999999E-2</v>
      </c>
      <c r="L7147" s="546">
        <v>-2.9399999999999999E-2</v>
      </c>
      <c r="M7147" s="546">
        <v>-1.2200000000000001E-2</v>
      </c>
    </row>
    <row r="7148" spans="10:13" x14ac:dyDescent="0.6">
      <c r="J7148" s="311">
        <v>0</v>
      </c>
      <c r="K7148" s="546">
        <v>-4.0899999999999999E-2</v>
      </c>
      <c r="L7148" s="546">
        <v>-2.9399999999999999E-2</v>
      </c>
      <c r="M7148" s="546">
        <v>-1.2200000000000001E-2</v>
      </c>
    </row>
    <row r="7149" spans="10:13" x14ac:dyDescent="0.6">
      <c r="J7149" s="311">
        <v>0</v>
      </c>
      <c r="K7149" s="546">
        <v>-4.0899999999999999E-2</v>
      </c>
      <c r="L7149" s="546">
        <v>-2.9399999999999999E-2</v>
      </c>
      <c r="M7149" s="546">
        <v>-1.2200000000000001E-2</v>
      </c>
    </row>
    <row r="7150" spans="10:13" x14ac:dyDescent="0.6">
      <c r="J7150" s="311">
        <v>0</v>
      </c>
      <c r="K7150" s="546">
        <v>-4.0899999999999999E-2</v>
      </c>
      <c r="L7150" s="546">
        <v>-2.9399999999999999E-2</v>
      </c>
      <c r="M7150" s="546">
        <v>-1.2200000000000001E-2</v>
      </c>
    </row>
    <row r="7151" spans="10:13" x14ac:dyDescent="0.6">
      <c r="J7151" s="311">
        <v>0</v>
      </c>
      <c r="K7151" s="546">
        <v>-4.0899999999999999E-2</v>
      </c>
      <c r="L7151" s="546">
        <v>-2.9399999999999999E-2</v>
      </c>
      <c r="M7151" s="546">
        <v>-1.2200000000000001E-2</v>
      </c>
    </row>
    <row r="7152" spans="10:13" x14ac:dyDescent="0.6">
      <c r="J7152" s="311">
        <v>0</v>
      </c>
      <c r="K7152" s="546">
        <v>-4.0899999999999999E-2</v>
      </c>
      <c r="L7152" s="546">
        <v>-2.9399999999999999E-2</v>
      </c>
      <c r="M7152" s="546">
        <v>-1.2200000000000001E-2</v>
      </c>
    </row>
    <row r="7153" spans="10:13" x14ac:dyDescent="0.6">
      <c r="J7153" s="311">
        <v>0</v>
      </c>
      <c r="K7153" s="546">
        <v>-4.0899999999999999E-2</v>
      </c>
      <c r="L7153" s="546">
        <v>-2.9399999999999999E-2</v>
      </c>
      <c r="M7153" s="546">
        <v>-1.2200000000000001E-2</v>
      </c>
    </row>
    <row r="7154" spans="10:13" x14ac:dyDescent="0.6">
      <c r="J7154" s="311">
        <v>0</v>
      </c>
      <c r="K7154" s="546">
        <v>-4.0899999999999999E-2</v>
      </c>
      <c r="L7154" s="546">
        <v>-2.9399999999999999E-2</v>
      </c>
      <c r="M7154" s="546">
        <v>-1.2200000000000001E-2</v>
      </c>
    </row>
    <row r="7155" spans="10:13" x14ac:dyDescent="0.6">
      <c r="J7155" s="311">
        <v>0</v>
      </c>
      <c r="K7155" s="546">
        <v>-4.0899999999999999E-2</v>
      </c>
      <c r="L7155" s="546">
        <v>-2.9399999999999999E-2</v>
      </c>
      <c r="M7155" s="546">
        <v>-1.2200000000000001E-2</v>
      </c>
    </row>
    <row r="7156" spans="10:13" x14ac:dyDescent="0.6">
      <c r="J7156" s="311">
        <v>0</v>
      </c>
      <c r="K7156" s="546">
        <v>-4.0899999999999999E-2</v>
      </c>
      <c r="L7156" s="546">
        <v>-2.9399999999999999E-2</v>
      </c>
      <c r="M7156" s="546">
        <v>-1.2200000000000001E-2</v>
      </c>
    </row>
    <row r="7157" spans="10:13" x14ac:dyDescent="0.6">
      <c r="J7157" s="311">
        <v>0</v>
      </c>
      <c r="K7157" s="546">
        <v>-4.0899999999999999E-2</v>
      </c>
      <c r="L7157" s="546">
        <v>-2.9399999999999999E-2</v>
      </c>
      <c r="M7157" s="546">
        <v>-1.2200000000000001E-2</v>
      </c>
    </row>
    <row r="7158" spans="10:13" x14ac:dyDescent="0.6">
      <c r="J7158" s="311">
        <v>0</v>
      </c>
      <c r="K7158" s="546">
        <v>-4.0899999999999999E-2</v>
      </c>
      <c r="L7158" s="546">
        <v>-2.9399999999999999E-2</v>
      </c>
      <c r="M7158" s="546">
        <v>-1.2200000000000001E-2</v>
      </c>
    </row>
    <row r="7159" spans="10:13" x14ac:dyDescent="0.6">
      <c r="J7159" s="311">
        <v>0</v>
      </c>
      <c r="K7159" s="546">
        <v>-4.0899999999999999E-2</v>
      </c>
      <c r="L7159" s="546">
        <v>-2.9399999999999999E-2</v>
      </c>
      <c r="M7159" s="546">
        <v>-1.2200000000000001E-2</v>
      </c>
    </row>
    <row r="7160" spans="10:13" x14ac:dyDescent="0.6">
      <c r="J7160" s="311">
        <v>0</v>
      </c>
      <c r="K7160" s="546">
        <v>-4.0899999999999999E-2</v>
      </c>
      <c r="L7160" s="546">
        <v>-2.9399999999999999E-2</v>
      </c>
      <c r="M7160" s="546">
        <v>-1.2200000000000001E-2</v>
      </c>
    </row>
    <row r="7161" spans="10:13" x14ac:dyDescent="0.6">
      <c r="J7161" s="311">
        <v>0</v>
      </c>
      <c r="K7161" s="546">
        <v>-4.0899999999999999E-2</v>
      </c>
      <c r="L7161" s="546">
        <v>-2.9399999999999999E-2</v>
      </c>
      <c r="M7161" s="546">
        <v>-1.2200000000000001E-2</v>
      </c>
    </row>
    <row r="7162" spans="10:13" x14ac:dyDescent="0.6">
      <c r="J7162" s="311">
        <v>0</v>
      </c>
      <c r="K7162" s="546">
        <v>-4.0899999999999999E-2</v>
      </c>
      <c r="L7162" s="546">
        <v>-2.9399999999999999E-2</v>
      </c>
      <c r="M7162" s="546">
        <v>-1.2200000000000001E-2</v>
      </c>
    </row>
    <row r="7163" spans="10:13" x14ac:dyDescent="0.6">
      <c r="J7163" s="311">
        <v>0</v>
      </c>
      <c r="K7163" s="546">
        <v>-4.0899999999999999E-2</v>
      </c>
      <c r="L7163" s="546">
        <v>-2.9399999999999999E-2</v>
      </c>
      <c r="M7163" s="546">
        <v>-1.2200000000000001E-2</v>
      </c>
    </row>
    <row r="7164" spans="10:13" x14ac:dyDescent="0.6">
      <c r="J7164" s="311">
        <v>0</v>
      </c>
      <c r="K7164" s="546">
        <v>-4.0899999999999999E-2</v>
      </c>
      <c r="L7164" s="546">
        <v>-2.9399999999999999E-2</v>
      </c>
      <c r="M7164" s="546">
        <v>-1.2200000000000001E-2</v>
      </c>
    </row>
    <row r="7165" spans="10:13" x14ac:dyDescent="0.6">
      <c r="J7165" s="311">
        <v>0</v>
      </c>
      <c r="K7165" s="546">
        <v>-4.0899999999999999E-2</v>
      </c>
      <c r="L7165" s="546">
        <v>-2.9399999999999999E-2</v>
      </c>
      <c r="M7165" s="546">
        <v>-1.2200000000000001E-2</v>
      </c>
    </row>
    <row r="7166" spans="10:13" x14ac:dyDescent="0.6">
      <c r="J7166" s="311">
        <v>0</v>
      </c>
      <c r="K7166" s="546">
        <v>-4.0899999999999999E-2</v>
      </c>
      <c r="L7166" s="546">
        <v>-2.9399999999999999E-2</v>
      </c>
      <c r="M7166" s="546">
        <v>-1.2200000000000001E-2</v>
      </c>
    </row>
    <row r="7167" spans="10:13" x14ac:dyDescent="0.6">
      <c r="J7167" s="311">
        <v>0</v>
      </c>
      <c r="K7167" s="546">
        <v>-4.0899999999999999E-2</v>
      </c>
      <c r="L7167" s="546">
        <v>-2.9399999999999999E-2</v>
      </c>
      <c r="M7167" s="546">
        <v>-1.2200000000000001E-2</v>
      </c>
    </row>
    <row r="7168" spans="10:13" x14ac:dyDescent="0.6">
      <c r="J7168" s="311">
        <v>0</v>
      </c>
      <c r="K7168" s="546">
        <v>-4.0899999999999999E-2</v>
      </c>
      <c r="L7168" s="546">
        <v>-2.9399999999999999E-2</v>
      </c>
      <c r="M7168" s="546">
        <v>-1.2200000000000001E-2</v>
      </c>
    </row>
    <row r="7169" spans="10:13" x14ac:dyDescent="0.6">
      <c r="J7169" s="311">
        <v>0</v>
      </c>
      <c r="K7169" s="546">
        <v>-4.0899999999999999E-2</v>
      </c>
      <c r="L7169" s="546">
        <v>-2.9399999999999999E-2</v>
      </c>
      <c r="M7169" s="546">
        <v>-1.2200000000000001E-2</v>
      </c>
    </row>
    <row r="7170" spans="10:13" x14ac:dyDescent="0.6">
      <c r="J7170" s="311">
        <v>0</v>
      </c>
      <c r="K7170" s="546">
        <v>-4.0899999999999999E-2</v>
      </c>
      <c r="L7170" s="546">
        <v>-2.9399999999999999E-2</v>
      </c>
      <c r="M7170" s="546">
        <v>-1.2200000000000001E-2</v>
      </c>
    </row>
    <row r="7171" spans="10:13" x14ac:dyDescent="0.6">
      <c r="J7171" s="311">
        <v>0</v>
      </c>
      <c r="K7171" s="546">
        <v>-4.0899999999999999E-2</v>
      </c>
      <c r="L7171" s="546">
        <v>-2.9399999999999999E-2</v>
      </c>
      <c r="M7171" s="546">
        <v>-1.2200000000000001E-2</v>
      </c>
    </row>
    <row r="7172" spans="10:13" x14ac:dyDescent="0.6">
      <c r="J7172" s="311">
        <v>0</v>
      </c>
      <c r="K7172" s="546">
        <v>-4.0899999999999999E-2</v>
      </c>
      <c r="L7172" s="546">
        <v>-2.9399999999999999E-2</v>
      </c>
      <c r="M7172" s="546">
        <v>-1.2200000000000001E-2</v>
      </c>
    </row>
    <row r="7173" spans="10:13" x14ac:dyDescent="0.6">
      <c r="J7173" s="311">
        <v>0</v>
      </c>
      <c r="K7173" s="546">
        <v>-4.0899999999999999E-2</v>
      </c>
      <c r="L7173" s="546">
        <v>-2.9399999999999999E-2</v>
      </c>
      <c r="M7173" s="546">
        <v>-1.2200000000000001E-2</v>
      </c>
    </row>
    <row r="7174" spans="10:13" x14ac:dyDescent="0.6">
      <c r="J7174" s="311">
        <v>0</v>
      </c>
      <c r="K7174" s="546">
        <v>-4.0899999999999999E-2</v>
      </c>
      <c r="L7174" s="546">
        <v>-2.9399999999999999E-2</v>
      </c>
      <c r="M7174" s="546">
        <v>-1.2200000000000001E-2</v>
      </c>
    </row>
    <row r="7175" spans="10:13" x14ac:dyDescent="0.6">
      <c r="J7175" s="311">
        <v>0</v>
      </c>
      <c r="K7175" s="546">
        <v>-4.0899999999999999E-2</v>
      </c>
      <c r="L7175" s="546">
        <v>-2.9399999999999999E-2</v>
      </c>
      <c r="M7175" s="546">
        <v>-1.2200000000000001E-2</v>
      </c>
    </row>
    <row r="7176" spans="10:13" x14ac:dyDescent="0.6">
      <c r="J7176" s="311">
        <v>0</v>
      </c>
      <c r="K7176" s="546">
        <v>-4.0899999999999999E-2</v>
      </c>
      <c r="L7176" s="546">
        <v>-2.9399999999999999E-2</v>
      </c>
      <c r="M7176" s="546">
        <v>-1.2200000000000001E-2</v>
      </c>
    </row>
    <row r="7177" spans="10:13" x14ac:dyDescent="0.6">
      <c r="J7177" s="311">
        <v>0</v>
      </c>
      <c r="K7177" s="546">
        <v>-4.0899999999999999E-2</v>
      </c>
      <c r="L7177" s="546">
        <v>-2.9399999999999999E-2</v>
      </c>
      <c r="M7177" s="546">
        <v>-1.2200000000000001E-2</v>
      </c>
    </row>
    <row r="7178" spans="10:13" x14ac:dyDescent="0.6">
      <c r="J7178" s="311">
        <v>0</v>
      </c>
      <c r="K7178" s="546">
        <v>-4.0899999999999999E-2</v>
      </c>
      <c r="L7178" s="546">
        <v>-2.9399999999999999E-2</v>
      </c>
      <c r="M7178" s="546">
        <v>-1.2200000000000001E-2</v>
      </c>
    </row>
    <row r="7179" spans="10:13" x14ac:dyDescent="0.6">
      <c r="J7179" s="311">
        <v>0</v>
      </c>
      <c r="K7179" s="546">
        <v>-4.0899999999999999E-2</v>
      </c>
      <c r="L7179" s="546">
        <v>-2.9399999999999999E-2</v>
      </c>
      <c r="M7179" s="546">
        <v>-1.2200000000000001E-2</v>
      </c>
    </row>
    <row r="7180" spans="10:13" x14ac:dyDescent="0.6">
      <c r="J7180" s="311">
        <v>0</v>
      </c>
      <c r="K7180" s="546">
        <v>-4.0899999999999999E-2</v>
      </c>
      <c r="L7180" s="546">
        <v>-2.9399999999999999E-2</v>
      </c>
      <c r="M7180" s="546">
        <v>-1.2200000000000001E-2</v>
      </c>
    </row>
    <row r="7181" spans="10:13" x14ac:dyDescent="0.6">
      <c r="J7181" s="311">
        <v>0</v>
      </c>
      <c r="K7181" s="546">
        <v>-4.0899999999999999E-2</v>
      </c>
      <c r="L7181" s="546">
        <v>-2.9399999999999999E-2</v>
      </c>
      <c r="M7181" s="546">
        <v>-1.2200000000000001E-2</v>
      </c>
    </row>
    <row r="7182" spans="10:13" x14ac:dyDescent="0.6">
      <c r="J7182" s="311">
        <v>0</v>
      </c>
      <c r="K7182" s="546">
        <v>-4.0899999999999999E-2</v>
      </c>
      <c r="L7182" s="546">
        <v>-2.9399999999999999E-2</v>
      </c>
      <c r="M7182" s="546">
        <v>-1.2200000000000001E-2</v>
      </c>
    </row>
    <row r="7183" spans="10:13" x14ac:dyDescent="0.6">
      <c r="J7183" s="311">
        <v>0</v>
      </c>
      <c r="K7183" s="546">
        <v>-4.0899999999999999E-2</v>
      </c>
      <c r="L7183" s="546">
        <v>-2.9399999999999999E-2</v>
      </c>
      <c r="M7183" s="546">
        <v>-1.2200000000000001E-2</v>
      </c>
    </row>
    <row r="7184" spans="10:13" x14ac:dyDescent="0.6">
      <c r="J7184" s="311">
        <v>0</v>
      </c>
      <c r="K7184" s="546">
        <v>-4.0899999999999999E-2</v>
      </c>
      <c r="L7184" s="546">
        <v>-2.9399999999999999E-2</v>
      </c>
      <c r="M7184" s="546">
        <v>-1.2200000000000001E-2</v>
      </c>
    </row>
    <row r="7185" spans="10:13" x14ac:dyDescent="0.6">
      <c r="J7185" s="311">
        <v>0</v>
      </c>
      <c r="K7185" s="546">
        <v>-4.0899999999999999E-2</v>
      </c>
      <c r="L7185" s="546">
        <v>-2.9399999999999999E-2</v>
      </c>
      <c r="M7185" s="546">
        <v>-1.2200000000000001E-2</v>
      </c>
    </row>
    <row r="7186" spans="10:13" x14ac:dyDescent="0.6">
      <c r="J7186" s="311">
        <v>0</v>
      </c>
      <c r="K7186" s="546">
        <v>-4.0899999999999999E-2</v>
      </c>
      <c r="L7186" s="546">
        <v>-2.9399999999999999E-2</v>
      </c>
      <c r="M7186" s="546">
        <v>-1.2200000000000001E-2</v>
      </c>
    </row>
    <row r="7187" spans="10:13" x14ac:dyDescent="0.6">
      <c r="J7187" s="311">
        <v>0</v>
      </c>
      <c r="K7187" s="546">
        <v>-4.0899999999999999E-2</v>
      </c>
      <c r="L7187" s="546">
        <v>-2.9399999999999999E-2</v>
      </c>
      <c r="M7187" s="546">
        <v>-1.2200000000000001E-2</v>
      </c>
    </row>
    <row r="7188" spans="10:13" x14ac:dyDescent="0.6">
      <c r="J7188" s="311">
        <v>0</v>
      </c>
      <c r="K7188" s="546">
        <v>-4.0899999999999999E-2</v>
      </c>
      <c r="L7188" s="546">
        <v>-2.9399999999999999E-2</v>
      </c>
      <c r="M7188" s="546">
        <v>-1.2200000000000001E-2</v>
      </c>
    </row>
    <row r="7189" spans="10:13" x14ac:dyDescent="0.6">
      <c r="J7189" s="311">
        <v>0</v>
      </c>
      <c r="K7189" s="546">
        <v>-4.0899999999999999E-2</v>
      </c>
      <c r="L7189" s="546">
        <v>-2.9399999999999999E-2</v>
      </c>
      <c r="M7189" s="546">
        <v>-1.2200000000000001E-2</v>
      </c>
    </row>
    <row r="7190" spans="10:13" x14ac:dyDescent="0.6">
      <c r="J7190" s="311">
        <v>0</v>
      </c>
      <c r="K7190" s="546">
        <v>-4.0899999999999999E-2</v>
      </c>
      <c r="L7190" s="546">
        <v>-2.9399999999999999E-2</v>
      </c>
      <c r="M7190" s="546">
        <v>-1.2200000000000001E-2</v>
      </c>
    </row>
    <row r="7191" spans="10:13" x14ac:dyDescent="0.6">
      <c r="J7191" s="311">
        <v>0</v>
      </c>
      <c r="K7191" s="546">
        <v>-4.0899999999999999E-2</v>
      </c>
      <c r="L7191" s="546">
        <v>-2.9399999999999999E-2</v>
      </c>
      <c r="M7191" s="546">
        <v>-1.2200000000000001E-2</v>
      </c>
    </row>
    <row r="7192" spans="10:13" x14ac:dyDescent="0.6">
      <c r="J7192" s="311">
        <v>0</v>
      </c>
      <c r="K7192" s="546">
        <v>-4.0899999999999999E-2</v>
      </c>
      <c r="L7192" s="546">
        <v>-2.9399999999999999E-2</v>
      </c>
      <c r="M7192" s="546">
        <v>-1.2200000000000001E-2</v>
      </c>
    </row>
    <row r="7193" spans="10:13" x14ac:dyDescent="0.6">
      <c r="J7193" s="311">
        <v>0</v>
      </c>
      <c r="K7193" s="546">
        <v>-4.0899999999999999E-2</v>
      </c>
      <c r="L7193" s="546">
        <v>-2.9399999999999999E-2</v>
      </c>
      <c r="M7193" s="546">
        <v>-1.2200000000000001E-2</v>
      </c>
    </row>
    <row r="7194" spans="10:13" x14ac:dyDescent="0.6">
      <c r="J7194" s="311">
        <v>0</v>
      </c>
      <c r="K7194" s="546">
        <v>-4.0899999999999999E-2</v>
      </c>
      <c r="L7194" s="546">
        <v>-2.9399999999999999E-2</v>
      </c>
      <c r="M7194" s="546">
        <v>-1.2200000000000001E-2</v>
      </c>
    </row>
    <row r="7195" spans="10:13" x14ac:dyDescent="0.6">
      <c r="J7195" s="311">
        <v>0</v>
      </c>
      <c r="K7195" s="546">
        <v>-4.0899999999999999E-2</v>
      </c>
      <c r="L7195" s="546">
        <v>-2.9399999999999999E-2</v>
      </c>
      <c r="M7195" s="546">
        <v>-1.2200000000000001E-2</v>
      </c>
    </row>
    <row r="7196" spans="10:13" x14ac:dyDescent="0.6">
      <c r="J7196" s="311">
        <v>0</v>
      </c>
      <c r="K7196" s="546">
        <v>-4.0899999999999999E-2</v>
      </c>
      <c r="L7196" s="546">
        <v>-2.9399999999999999E-2</v>
      </c>
      <c r="M7196" s="546">
        <v>-1.2200000000000001E-2</v>
      </c>
    </row>
    <row r="7197" spans="10:13" x14ac:dyDescent="0.6">
      <c r="J7197" s="311">
        <v>0</v>
      </c>
      <c r="K7197" s="546">
        <v>-4.0899999999999999E-2</v>
      </c>
      <c r="L7197" s="546">
        <v>-2.9399999999999999E-2</v>
      </c>
      <c r="M7197" s="546">
        <v>-1.2200000000000001E-2</v>
      </c>
    </row>
    <row r="7198" spans="10:13" x14ac:dyDescent="0.6">
      <c r="J7198" s="311">
        <v>0</v>
      </c>
      <c r="K7198" s="546">
        <v>-4.0899999999999999E-2</v>
      </c>
      <c r="L7198" s="546">
        <v>-2.9399999999999999E-2</v>
      </c>
      <c r="M7198" s="546">
        <v>-1.2200000000000001E-2</v>
      </c>
    </row>
    <row r="7199" spans="10:13" x14ac:dyDescent="0.6">
      <c r="J7199" s="311">
        <v>0</v>
      </c>
      <c r="K7199" s="546">
        <v>-4.0899999999999999E-2</v>
      </c>
      <c r="L7199" s="546">
        <v>-2.9399999999999999E-2</v>
      </c>
      <c r="M7199" s="546">
        <v>-1.2200000000000001E-2</v>
      </c>
    </row>
    <row r="7200" spans="10:13" x14ac:dyDescent="0.6">
      <c r="J7200" s="311">
        <v>0</v>
      </c>
      <c r="K7200" s="546">
        <v>-4.0899999999999999E-2</v>
      </c>
      <c r="L7200" s="546">
        <v>-2.9399999999999999E-2</v>
      </c>
      <c r="M7200" s="546">
        <v>-1.2200000000000001E-2</v>
      </c>
    </row>
    <row r="7201" spans="10:13" x14ac:dyDescent="0.6">
      <c r="J7201" s="311">
        <v>0</v>
      </c>
      <c r="K7201" s="546">
        <v>-4.0899999999999999E-2</v>
      </c>
      <c r="L7201" s="546">
        <v>-2.9399999999999999E-2</v>
      </c>
      <c r="M7201" s="546">
        <v>-1.2200000000000001E-2</v>
      </c>
    </row>
    <row r="7202" spans="10:13" x14ac:dyDescent="0.6">
      <c r="J7202" s="311">
        <v>0</v>
      </c>
      <c r="K7202" s="546">
        <v>-4.0899999999999999E-2</v>
      </c>
      <c r="L7202" s="546">
        <v>-2.9399999999999999E-2</v>
      </c>
      <c r="M7202" s="546">
        <v>-1.2200000000000001E-2</v>
      </c>
    </row>
    <row r="7203" spans="10:13" x14ac:dyDescent="0.6">
      <c r="J7203" s="311">
        <v>0</v>
      </c>
      <c r="K7203" s="546">
        <v>-4.0899999999999999E-2</v>
      </c>
      <c r="L7203" s="546">
        <v>-2.9399999999999999E-2</v>
      </c>
      <c r="M7203" s="546">
        <v>-1.2200000000000001E-2</v>
      </c>
    </row>
    <row r="7204" spans="10:13" x14ac:dyDescent="0.6">
      <c r="J7204" s="311">
        <v>0</v>
      </c>
      <c r="K7204" s="546">
        <v>-4.0899999999999999E-2</v>
      </c>
      <c r="L7204" s="546">
        <v>-2.9399999999999999E-2</v>
      </c>
      <c r="M7204" s="546">
        <v>-1.2200000000000001E-2</v>
      </c>
    </row>
    <row r="7205" spans="10:13" x14ac:dyDescent="0.6">
      <c r="J7205" s="311">
        <v>0</v>
      </c>
      <c r="K7205" s="546">
        <v>-4.0899999999999999E-2</v>
      </c>
      <c r="L7205" s="546">
        <v>-2.9399999999999999E-2</v>
      </c>
      <c r="M7205" s="546">
        <v>-1.2200000000000001E-2</v>
      </c>
    </row>
    <row r="7206" spans="10:13" x14ac:dyDescent="0.6">
      <c r="J7206" s="311">
        <v>0</v>
      </c>
      <c r="K7206" s="546">
        <v>-4.0899999999999999E-2</v>
      </c>
      <c r="L7206" s="546">
        <v>-2.9399999999999999E-2</v>
      </c>
      <c r="M7206" s="546">
        <v>-1.2200000000000001E-2</v>
      </c>
    </row>
    <row r="7207" spans="10:13" x14ac:dyDescent="0.6">
      <c r="J7207" s="311">
        <v>0</v>
      </c>
      <c r="K7207" s="546">
        <v>-4.0899999999999999E-2</v>
      </c>
      <c r="L7207" s="546">
        <v>-2.9399999999999999E-2</v>
      </c>
      <c r="M7207" s="546">
        <v>-1.2200000000000001E-2</v>
      </c>
    </row>
    <row r="7208" spans="10:13" x14ac:dyDescent="0.6">
      <c r="J7208" s="311">
        <v>0</v>
      </c>
      <c r="K7208" s="546">
        <v>-4.0899999999999999E-2</v>
      </c>
      <c r="L7208" s="546">
        <v>-2.9399999999999999E-2</v>
      </c>
      <c r="M7208" s="546">
        <v>-1.2200000000000001E-2</v>
      </c>
    </row>
    <row r="7209" spans="10:13" x14ac:dyDescent="0.6">
      <c r="J7209" s="311">
        <v>0</v>
      </c>
      <c r="K7209" s="546">
        <v>-4.0899999999999999E-2</v>
      </c>
      <c r="L7209" s="546">
        <v>-2.9399999999999999E-2</v>
      </c>
      <c r="M7209" s="546">
        <v>-1.2200000000000001E-2</v>
      </c>
    </row>
    <row r="7210" spans="10:13" x14ac:dyDescent="0.6">
      <c r="J7210" s="311">
        <v>0</v>
      </c>
      <c r="K7210" s="546">
        <v>-4.0899999999999999E-2</v>
      </c>
      <c r="L7210" s="546">
        <v>-2.9399999999999999E-2</v>
      </c>
      <c r="M7210" s="546">
        <v>-1.2200000000000001E-2</v>
      </c>
    </row>
    <row r="7211" spans="10:13" x14ac:dyDescent="0.6">
      <c r="J7211" s="311">
        <v>0</v>
      </c>
      <c r="K7211" s="546">
        <v>-4.0899999999999999E-2</v>
      </c>
      <c r="L7211" s="546">
        <v>-2.9399999999999999E-2</v>
      </c>
      <c r="M7211" s="546">
        <v>-1.2200000000000001E-2</v>
      </c>
    </row>
    <row r="7212" spans="10:13" x14ac:dyDescent="0.6">
      <c r="J7212" s="311">
        <v>0</v>
      </c>
      <c r="K7212" s="546">
        <v>-4.0899999999999999E-2</v>
      </c>
      <c r="L7212" s="546">
        <v>-2.9399999999999999E-2</v>
      </c>
      <c r="M7212" s="546">
        <v>-1.2200000000000001E-2</v>
      </c>
    </row>
    <row r="7213" spans="10:13" x14ac:dyDescent="0.6">
      <c r="J7213" s="311">
        <v>0</v>
      </c>
      <c r="K7213" s="546">
        <v>-4.0899999999999999E-2</v>
      </c>
      <c r="L7213" s="546">
        <v>-2.9399999999999999E-2</v>
      </c>
      <c r="M7213" s="546">
        <v>-1.2200000000000001E-2</v>
      </c>
    </row>
    <row r="7214" spans="10:13" x14ac:dyDescent="0.6">
      <c r="J7214" s="311">
        <v>0</v>
      </c>
      <c r="K7214" s="546">
        <v>-4.0899999999999999E-2</v>
      </c>
      <c r="L7214" s="546">
        <v>-2.9399999999999999E-2</v>
      </c>
      <c r="M7214" s="546">
        <v>-1.2200000000000001E-2</v>
      </c>
    </row>
    <row r="7215" spans="10:13" x14ac:dyDescent="0.6">
      <c r="J7215" s="311">
        <v>0</v>
      </c>
      <c r="K7215" s="546">
        <v>-4.0899999999999999E-2</v>
      </c>
      <c r="L7215" s="546">
        <v>-2.9399999999999999E-2</v>
      </c>
      <c r="M7215" s="546">
        <v>-1.2200000000000001E-2</v>
      </c>
    </row>
    <row r="7216" spans="10:13" x14ac:dyDescent="0.6">
      <c r="J7216" s="311">
        <v>0</v>
      </c>
      <c r="K7216" s="546">
        <v>-4.0899999999999999E-2</v>
      </c>
      <c r="L7216" s="546">
        <v>-2.9399999999999999E-2</v>
      </c>
      <c r="M7216" s="546">
        <v>-1.2200000000000001E-2</v>
      </c>
    </row>
    <row r="7217" spans="10:13" x14ac:dyDescent="0.6">
      <c r="J7217" s="311">
        <v>0</v>
      </c>
      <c r="K7217" s="546">
        <v>-4.0899999999999999E-2</v>
      </c>
      <c r="L7217" s="546">
        <v>-2.9399999999999999E-2</v>
      </c>
      <c r="M7217" s="546">
        <v>-1.2200000000000001E-2</v>
      </c>
    </row>
    <row r="7218" spans="10:13" x14ac:dyDescent="0.6">
      <c r="J7218" s="311">
        <v>0</v>
      </c>
      <c r="K7218" s="546">
        <v>-4.0899999999999999E-2</v>
      </c>
      <c r="L7218" s="546">
        <v>-2.9399999999999999E-2</v>
      </c>
      <c r="M7218" s="546">
        <v>-1.2200000000000001E-2</v>
      </c>
    </row>
    <row r="7219" spans="10:13" x14ac:dyDescent="0.6">
      <c r="J7219" s="311">
        <v>0</v>
      </c>
      <c r="K7219" s="546">
        <v>-4.0899999999999999E-2</v>
      </c>
      <c r="L7219" s="546">
        <v>-2.9399999999999999E-2</v>
      </c>
      <c r="M7219" s="546">
        <v>-1.2200000000000001E-2</v>
      </c>
    </row>
    <row r="7220" spans="10:13" x14ac:dyDescent="0.6">
      <c r="J7220" s="311">
        <v>0</v>
      </c>
      <c r="K7220" s="546">
        <v>-4.0899999999999999E-2</v>
      </c>
      <c r="L7220" s="546">
        <v>-2.9399999999999999E-2</v>
      </c>
      <c r="M7220" s="546">
        <v>-1.2200000000000001E-2</v>
      </c>
    </row>
    <row r="7221" spans="10:13" x14ac:dyDescent="0.6">
      <c r="J7221" s="311">
        <v>0</v>
      </c>
      <c r="K7221" s="546">
        <v>-4.0899999999999999E-2</v>
      </c>
      <c r="L7221" s="546">
        <v>-2.9399999999999999E-2</v>
      </c>
      <c r="M7221" s="546">
        <v>-1.2200000000000001E-2</v>
      </c>
    </row>
    <row r="7222" spans="10:13" x14ac:dyDescent="0.6">
      <c r="J7222" s="311">
        <v>0</v>
      </c>
      <c r="K7222" s="546">
        <v>-4.0899999999999999E-2</v>
      </c>
      <c r="L7222" s="546">
        <v>-2.9399999999999999E-2</v>
      </c>
      <c r="M7222" s="546">
        <v>-1.2200000000000001E-2</v>
      </c>
    </row>
    <row r="7223" spans="10:13" x14ac:dyDescent="0.6">
      <c r="J7223" s="311">
        <v>0</v>
      </c>
      <c r="K7223" s="546">
        <v>-4.0899999999999999E-2</v>
      </c>
      <c r="L7223" s="546">
        <v>-2.9399999999999999E-2</v>
      </c>
      <c r="M7223" s="546">
        <v>-1.2200000000000001E-2</v>
      </c>
    </row>
    <row r="7224" spans="10:13" x14ac:dyDescent="0.6">
      <c r="J7224" s="311">
        <v>0</v>
      </c>
      <c r="K7224" s="546">
        <v>-4.0899999999999999E-2</v>
      </c>
      <c r="L7224" s="546">
        <v>-2.9399999999999999E-2</v>
      </c>
      <c r="M7224" s="546">
        <v>-1.2200000000000001E-2</v>
      </c>
    </row>
    <row r="7225" spans="10:13" x14ac:dyDescent="0.6">
      <c r="J7225" s="311">
        <v>0</v>
      </c>
      <c r="K7225" s="546">
        <v>-4.0899999999999999E-2</v>
      </c>
      <c r="L7225" s="546">
        <v>-2.9399999999999999E-2</v>
      </c>
      <c r="M7225" s="546">
        <v>-1.2200000000000001E-2</v>
      </c>
    </row>
    <row r="7226" spans="10:13" x14ac:dyDescent="0.6">
      <c r="J7226" s="311">
        <v>0</v>
      </c>
      <c r="K7226" s="546">
        <v>-4.0899999999999999E-2</v>
      </c>
      <c r="L7226" s="546">
        <v>-2.9399999999999999E-2</v>
      </c>
      <c r="M7226" s="546">
        <v>-1.2200000000000001E-2</v>
      </c>
    </row>
    <row r="7227" spans="10:13" x14ac:dyDescent="0.6">
      <c r="J7227" s="311">
        <v>0</v>
      </c>
      <c r="K7227" s="546">
        <v>-4.0899999999999999E-2</v>
      </c>
      <c r="L7227" s="546">
        <v>-2.9399999999999999E-2</v>
      </c>
      <c r="M7227" s="546">
        <v>-1.2200000000000001E-2</v>
      </c>
    </row>
    <row r="7228" spans="10:13" x14ac:dyDescent="0.6">
      <c r="J7228" s="311">
        <v>0</v>
      </c>
      <c r="K7228" s="546">
        <v>-4.0899999999999999E-2</v>
      </c>
      <c r="L7228" s="546">
        <v>-2.9399999999999999E-2</v>
      </c>
      <c r="M7228" s="546">
        <v>-1.2200000000000001E-2</v>
      </c>
    </row>
    <row r="7229" spans="10:13" x14ac:dyDescent="0.6">
      <c r="J7229" s="311">
        <v>0</v>
      </c>
      <c r="K7229" s="546">
        <v>-4.0899999999999999E-2</v>
      </c>
      <c r="L7229" s="546">
        <v>-2.9399999999999999E-2</v>
      </c>
      <c r="M7229" s="546">
        <v>-1.2200000000000001E-2</v>
      </c>
    </row>
    <row r="7230" spans="10:13" x14ac:dyDescent="0.6">
      <c r="J7230" s="311">
        <v>0</v>
      </c>
      <c r="K7230" s="546">
        <v>-4.0899999999999999E-2</v>
      </c>
      <c r="L7230" s="546">
        <v>-2.9399999999999999E-2</v>
      </c>
      <c r="M7230" s="546">
        <v>-1.2200000000000001E-2</v>
      </c>
    </row>
    <row r="7231" spans="10:13" x14ac:dyDescent="0.6">
      <c r="J7231" s="311">
        <v>0</v>
      </c>
      <c r="K7231" s="546">
        <v>-4.0899999999999999E-2</v>
      </c>
      <c r="L7231" s="546">
        <v>-2.9399999999999999E-2</v>
      </c>
      <c r="M7231" s="546">
        <v>-1.2200000000000001E-2</v>
      </c>
    </row>
    <row r="7232" spans="10:13" x14ac:dyDescent="0.6">
      <c r="J7232" s="311">
        <v>0</v>
      </c>
      <c r="K7232" s="546">
        <v>-4.0899999999999999E-2</v>
      </c>
      <c r="L7232" s="546">
        <v>-2.9399999999999999E-2</v>
      </c>
      <c r="M7232" s="546">
        <v>-1.2200000000000001E-2</v>
      </c>
    </row>
    <row r="7233" spans="10:13" x14ac:dyDescent="0.6">
      <c r="J7233" s="311">
        <v>0</v>
      </c>
      <c r="K7233" s="546">
        <v>-4.0899999999999999E-2</v>
      </c>
      <c r="L7233" s="546">
        <v>-2.9399999999999999E-2</v>
      </c>
      <c r="M7233" s="546">
        <v>-1.2200000000000001E-2</v>
      </c>
    </row>
    <row r="7234" spans="10:13" x14ac:dyDescent="0.6">
      <c r="J7234" s="311">
        <v>0</v>
      </c>
      <c r="K7234" s="546">
        <v>-4.0899999999999999E-2</v>
      </c>
      <c r="L7234" s="546">
        <v>-2.9399999999999999E-2</v>
      </c>
      <c r="M7234" s="546">
        <v>-1.2200000000000001E-2</v>
      </c>
    </row>
    <row r="7235" spans="10:13" x14ac:dyDescent="0.6">
      <c r="J7235" s="311">
        <v>0</v>
      </c>
      <c r="K7235" s="546">
        <v>-4.0899999999999999E-2</v>
      </c>
      <c r="L7235" s="546">
        <v>-2.9399999999999999E-2</v>
      </c>
      <c r="M7235" s="546">
        <v>-1.2200000000000001E-2</v>
      </c>
    </row>
    <row r="7236" spans="10:13" x14ac:dyDescent="0.6">
      <c r="J7236" s="311">
        <v>0</v>
      </c>
      <c r="K7236" s="546">
        <v>-4.0899999999999999E-2</v>
      </c>
      <c r="L7236" s="546">
        <v>-2.9399999999999999E-2</v>
      </c>
      <c r="M7236" s="546">
        <v>-1.2200000000000001E-2</v>
      </c>
    </row>
    <row r="7237" spans="10:13" x14ac:dyDescent="0.6">
      <c r="J7237" s="311">
        <v>0</v>
      </c>
      <c r="K7237" s="546">
        <v>-4.0899999999999999E-2</v>
      </c>
      <c r="L7237" s="546">
        <v>-2.9399999999999999E-2</v>
      </c>
      <c r="M7237" s="546">
        <v>-1.2200000000000001E-2</v>
      </c>
    </row>
    <row r="7238" spans="10:13" x14ac:dyDescent="0.6">
      <c r="J7238" s="311">
        <v>0</v>
      </c>
      <c r="K7238" s="546">
        <v>-4.0899999999999999E-2</v>
      </c>
      <c r="L7238" s="546">
        <v>-2.9399999999999999E-2</v>
      </c>
      <c r="M7238" s="546">
        <v>-1.2200000000000001E-2</v>
      </c>
    </row>
    <row r="7239" spans="10:13" x14ac:dyDescent="0.6">
      <c r="J7239" s="311">
        <v>0</v>
      </c>
      <c r="K7239" s="546">
        <v>-4.0899999999999999E-2</v>
      </c>
      <c r="L7239" s="546">
        <v>-2.9399999999999999E-2</v>
      </c>
      <c r="M7239" s="546">
        <v>-1.2200000000000001E-2</v>
      </c>
    </row>
    <row r="7240" spans="10:13" x14ac:dyDescent="0.6">
      <c r="J7240" s="311">
        <v>0</v>
      </c>
      <c r="K7240" s="546">
        <v>-4.0899999999999999E-2</v>
      </c>
      <c r="L7240" s="546">
        <v>-2.9399999999999999E-2</v>
      </c>
      <c r="M7240" s="546">
        <v>-1.2200000000000001E-2</v>
      </c>
    </row>
    <row r="7241" spans="10:13" x14ac:dyDescent="0.6">
      <c r="J7241" s="311">
        <v>0</v>
      </c>
      <c r="K7241" s="546">
        <v>-4.0899999999999999E-2</v>
      </c>
      <c r="L7241" s="546">
        <v>-2.9399999999999999E-2</v>
      </c>
      <c r="M7241" s="546">
        <v>-1.2200000000000001E-2</v>
      </c>
    </row>
    <row r="7242" spans="10:13" x14ac:dyDescent="0.6">
      <c r="J7242" s="311">
        <v>0</v>
      </c>
      <c r="K7242" s="546">
        <v>-4.0899999999999999E-2</v>
      </c>
      <c r="L7242" s="546">
        <v>-2.9399999999999999E-2</v>
      </c>
      <c r="M7242" s="546">
        <v>-1.2200000000000001E-2</v>
      </c>
    </row>
    <row r="7243" spans="10:13" x14ac:dyDescent="0.6">
      <c r="J7243" s="311">
        <v>0</v>
      </c>
      <c r="K7243" s="546">
        <v>-4.0899999999999999E-2</v>
      </c>
      <c r="L7243" s="546">
        <v>-2.9399999999999999E-2</v>
      </c>
      <c r="M7243" s="546">
        <v>-1.2200000000000001E-2</v>
      </c>
    </row>
    <row r="7244" spans="10:13" x14ac:dyDescent="0.6">
      <c r="J7244" s="311">
        <v>0</v>
      </c>
      <c r="K7244" s="546">
        <v>-4.0899999999999999E-2</v>
      </c>
      <c r="L7244" s="546">
        <v>-2.9399999999999999E-2</v>
      </c>
      <c r="M7244" s="546">
        <v>-1.2200000000000001E-2</v>
      </c>
    </row>
    <row r="7245" spans="10:13" x14ac:dyDescent="0.6">
      <c r="J7245" s="311">
        <v>0</v>
      </c>
      <c r="K7245" s="546">
        <v>-4.0899999999999999E-2</v>
      </c>
      <c r="L7245" s="546">
        <v>-2.9399999999999999E-2</v>
      </c>
      <c r="M7245" s="546">
        <v>-1.2200000000000001E-2</v>
      </c>
    </row>
    <row r="7246" spans="10:13" x14ac:dyDescent="0.6">
      <c r="J7246" s="311">
        <v>0</v>
      </c>
      <c r="K7246" s="546">
        <v>-4.0899999999999999E-2</v>
      </c>
      <c r="L7246" s="546">
        <v>-2.9399999999999999E-2</v>
      </c>
      <c r="M7246" s="546">
        <v>-1.2200000000000001E-2</v>
      </c>
    </row>
    <row r="7247" spans="10:13" x14ac:dyDescent="0.6">
      <c r="J7247" s="311">
        <v>0</v>
      </c>
      <c r="K7247" s="546">
        <v>-4.0899999999999999E-2</v>
      </c>
      <c r="L7247" s="546">
        <v>-2.9399999999999999E-2</v>
      </c>
      <c r="M7247" s="546">
        <v>-1.2200000000000001E-2</v>
      </c>
    </row>
    <row r="7248" spans="10:13" x14ac:dyDescent="0.6">
      <c r="J7248" s="311">
        <v>0</v>
      </c>
      <c r="K7248" s="546">
        <v>-4.0899999999999999E-2</v>
      </c>
      <c r="L7248" s="546">
        <v>-2.9399999999999999E-2</v>
      </c>
      <c r="M7248" s="546">
        <v>-1.2200000000000001E-2</v>
      </c>
    </row>
    <row r="7249" spans="10:13" x14ac:dyDescent="0.6">
      <c r="J7249" s="311">
        <v>0</v>
      </c>
      <c r="K7249" s="546">
        <v>-4.0899999999999999E-2</v>
      </c>
      <c r="L7249" s="546">
        <v>-2.9399999999999999E-2</v>
      </c>
      <c r="M7249" s="546">
        <v>-1.2200000000000001E-2</v>
      </c>
    </row>
    <row r="7250" spans="10:13" x14ac:dyDescent="0.6">
      <c r="J7250" s="311">
        <v>0</v>
      </c>
      <c r="K7250" s="546">
        <v>-4.0899999999999999E-2</v>
      </c>
      <c r="L7250" s="546">
        <v>-2.9399999999999999E-2</v>
      </c>
      <c r="M7250" s="546">
        <v>-1.2200000000000001E-2</v>
      </c>
    </row>
    <row r="7251" spans="10:13" x14ac:dyDescent="0.6">
      <c r="J7251" s="311">
        <v>0</v>
      </c>
      <c r="K7251" s="546">
        <v>-4.0899999999999999E-2</v>
      </c>
      <c r="L7251" s="546">
        <v>-2.9399999999999999E-2</v>
      </c>
      <c r="M7251" s="546">
        <v>-1.2200000000000001E-2</v>
      </c>
    </row>
    <row r="7252" spans="10:13" x14ac:dyDescent="0.6">
      <c r="J7252" s="311">
        <v>0</v>
      </c>
      <c r="K7252" s="546">
        <v>-4.0899999999999999E-2</v>
      </c>
      <c r="L7252" s="546">
        <v>-2.9399999999999999E-2</v>
      </c>
      <c r="M7252" s="546">
        <v>-1.2200000000000001E-2</v>
      </c>
    </row>
    <row r="7253" spans="10:13" x14ac:dyDescent="0.6">
      <c r="J7253" s="311">
        <v>0</v>
      </c>
      <c r="K7253" s="546">
        <v>-4.0899999999999999E-2</v>
      </c>
      <c r="L7253" s="546">
        <v>-2.9399999999999999E-2</v>
      </c>
      <c r="M7253" s="546">
        <v>-1.2200000000000001E-2</v>
      </c>
    </row>
    <row r="7254" spans="10:13" x14ac:dyDescent="0.6">
      <c r="J7254" s="311">
        <v>0</v>
      </c>
      <c r="K7254" s="546">
        <v>-4.0899999999999999E-2</v>
      </c>
      <c r="L7254" s="546">
        <v>-2.9399999999999999E-2</v>
      </c>
      <c r="M7254" s="546">
        <v>-1.2200000000000001E-2</v>
      </c>
    </row>
    <row r="7255" spans="10:13" x14ac:dyDescent="0.6">
      <c r="J7255" s="311">
        <v>0</v>
      </c>
      <c r="K7255" s="546">
        <v>-4.0899999999999999E-2</v>
      </c>
      <c r="L7255" s="546">
        <v>-2.9399999999999999E-2</v>
      </c>
      <c r="M7255" s="546">
        <v>-1.2200000000000001E-2</v>
      </c>
    </row>
    <row r="7256" spans="10:13" x14ac:dyDescent="0.6">
      <c r="J7256" s="311">
        <v>0</v>
      </c>
      <c r="K7256" s="546">
        <v>-4.0899999999999999E-2</v>
      </c>
      <c r="L7256" s="546">
        <v>-2.9399999999999999E-2</v>
      </c>
      <c r="M7256" s="546">
        <v>-1.2200000000000001E-2</v>
      </c>
    </row>
    <row r="7257" spans="10:13" x14ac:dyDescent="0.6">
      <c r="J7257" s="311">
        <v>0</v>
      </c>
      <c r="K7257" s="546">
        <v>-4.0899999999999999E-2</v>
      </c>
      <c r="L7257" s="546">
        <v>-2.9399999999999999E-2</v>
      </c>
      <c r="M7257" s="546">
        <v>-1.2200000000000001E-2</v>
      </c>
    </row>
    <row r="7258" spans="10:13" x14ac:dyDescent="0.6">
      <c r="J7258" s="311">
        <v>0</v>
      </c>
      <c r="K7258" s="546">
        <v>-4.0899999999999999E-2</v>
      </c>
      <c r="L7258" s="546">
        <v>-2.9399999999999999E-2</v>
      </c>
      <c r="M7258" s="546">
        <v>-1.2200000000000001E-2</v>
      </c>
    </row>
    <row r="7259" spans="10:13" x14ac:dyDescent="0.6">
      <c r="J7259" s="311">
        <v>0</v>
      </c>
      <c r="K7259" s="546">
        <v>-4.0899999999999999E-2</v>
      </c>
      <c r="L7259" s="546">
        <v>-2.9399999999999999E-2</v>
      </c>
      <c r="M7259" s="546">
        <v>-1.2200000000000001E-2</v>
      </c>
    </row>
    <row r="7260" spans="10:13" x14ac:dyDescent="0.6">
      <c r="J7260" s="311">
        <v>0</v>
      </c>
      <c r="K7260" s="546">
        <v>-4.0899999999999999E-2</v>
      </c>
      <c r="L7260" s="546">
        <v>-2.9399999999999999E-2</v>
      </c>
      <c r="M7260" s="546">
        <v>-1.2200000000000001E-2</v>
      </c>
    </row>
    <row r="7261" spans="10:13" x14ac:dyDescent="0.6">
      <c r="J7261" s="311">
        <v>0</v>
      </c>
      <c r="K7261" s="546">
        <v>-4.0899999999999999E-2</v>
      </c>
      <c r="L7261" s="546">
        <v>-2.9399999999999999E-2</v>
      </c>
      <c r="M7261" s="546">
        <v>-1.2200000000000001E-2</v>
      </c>
    </row>
    <row r="7262" spans="10:13" x14ac:dyDescent="0.6">
      <c r="J7262" s="311">
        <v>0</v>
      </c>
      <c r="K7262" s="546">
        <v>-4.0899999999999999E-2</v>
      </c>
      <c r="L7262" s="546">
        <v>-2.9399999999999999E-2</v>
      </c>
      <c r="M7262" s="546">
        <v>-1.2200000000000001E-2</v>
      </c>
    </row>
    <row r="7263" spans="10:13" x14ac:dyDescent="0.6">
      <c r="J7263" s="311">
        <v>0</v>
      </c>
      <c r="K7263" s="546">
        <v>-4.0899999999999999E-2</v>
      </c>
      <c r="L7263" s="546">
        <v>-2.9399999999999999E-2</v>
      </c>
      <c r="M7263" s="546">
        <v>-1.2200000000000001E-2</v>
      </c>
    </row>
    <row r="7264" spans="10:13" x14ac:dyDescent="0.6">
      <c r="J7264" s="311">
        <v>0</v>
      </c>
      <c r="K7264" s="546">
        <v>-4.0899999999999999E-2</v>
      </c>
      <c r="L7264" s="546">
        <v>-2.9399999999999999E-2</v>
      </c>
      <c r="M7264" s="546">
        <v>-1.2200000000000001E-2</v>
      </c>
    </row>
    <row r="7265" spans="10:13" x14ac:dyDescent="0.6">
      <c r="J7265" s="311">
        <v>0</v>
      </c>
      <c r="K7265" s="546">
        <v>-4.0899999999999999E-2</v>
      </c>
      <c r="L7265" s="546">
        <v>-2.9399999999999999E-2</v>
      </c>
      <c r="M7265" s="546">
        <v>-1.2200000000000001E-2</v>
      </c>
    </row>
    <row r="7266" spans="10:13" x14ac:dyDescent="0.6">
      <c r="J7266" s="311">
        <v>0</v>
      </c>
      <c r="K7266" s="546">
        <v>-4.0899999999999999E-2</v>
      </c>
      <c r="L7266" s="546">
        <v>-2.9399999999999999E-2</v>
      </c>
      <c r="M7266" s="546">
        <v>-1.2200000000000001E-2</v>
      </c>
    </row>
    <row r="7267" spans="10:13" x14ac:dyDescent="0.6">
      <c r="J7267" s="311">
        <v>0</v>
      </c>
      <c r="K7267" s="546">
        <v>-4.0899999999999999E-2</v>
      </c>
      <c r="L7267" s="546">
        <v>-2.9399999999999999E-2</v>
      </c>
      <c r="M7267" s="546">
        <v>-1.2200000000000001E-2</v>
      </c>
    </row>
    <row r="7268" spans="10:13" x14ac:dyDescent="0.6">
      <c r="J7268" s="311">
        <v>0</v>
      </c>
      <c r="K7268" s="546">
        <v>-4.0899999999999999E-2</v>
      </c>
      <c r="L7268" s="546">
        <v>-2.9399999999999999E-2</v>
      </c>
      <c r="M7268" s="546">
        <v>-1.2200000000000001E-2</v>
      </c>
    </row>
    <row r="7269" spans="10:13" x14ac:dyDescent="0.6">
      <c r="J7269" s="311">
        <v>0</v>
      </c>
      <c r="K7269" s="546">
        <v>-4.0899999999999999E-2</v>
      </c>
      <c r="L7269" s="546">
        <v>-2.9399999999999999E-2</v>
      </c>
      <c r="M7269" s="546">
        <v>-1.2200000000000001E-2</v>
      </c>
    </row>
    <row r="7270" spans="10:13" x14ac:dyDescent="0.6">
      <c r="J7270" s="311">
        <v>0</v>
      </c>
      <c r="K7270" s="546">
        <v>-4.0899999999999999E-2</v>
      </c>
      <c r="L7270" s="546">
        <v>-2.9399999999999999E-2</v>
      </c>
      <c r="M7270" s="546">
        <v>-1.2200000000000001E-2</v>
      </c>
    </row>
    <row r="7271" spans="10:13" x14ac:dyDescent="0.6">
      <c r="J7271" s="311">
        <v>0</v>
      </c>
      <c r="K7271" s="546">
        <v>-4.0899999999999999E-2</v>
      </c>
      <c r="L7271" s="546">
        <v>-2.9399999999999999E-2</v>
      </c>
      <c r="M7271" s="546">
        <v>-1.2200000000000001E-2</v>
      </c>
    </row>
    <row r="7272" spans="10:13" x14ac:dyDescent="0.6">
      <c r="J7272" s="311">
        <v>0</v>
      </c>
      <c r="K7272" s="546">
        <v>-4.0899999999999999E-2</v>
      </c>
      <c r="L7272" s="546">
        <v>-2.9399999999999999E-2</v>
      </c>
      <c r="M7272" s="546">
        <v>-1.2200000000000001E-2</v>
      </c>
    </row>
    <row r="7273" spans="10:13" x14ac:dyDescent="0.6">
      <c r="J7273" s="311">
        <v>0</v>
      </c>
      <c r="K7273" s="546">
        <v>-4.0899999999999999E-2</v>
      </c>
      <c r="L7273" s="546">
        <v>-2.9399999999999999E-2</v>
      </c>
      <c r="M7273" s="546">
        <v>-1.2200000000000001E-2</v>
      </c>
    </row>
    <row r="7274" spans="10:13" x14ac:dyDescent="0.6">
      <c r="J7274" s="311">
        <v>0</v>
      </c>
      <c r="K7274" s="546">
        <v>-4.0899999999999999E-2</v>
      </c>
      <c r="L7274" s="546">
        <v>-2.9399999999999999E-2</v>
      </c>
      <c r="M7274" s="546">
        <v>-1.2200000000000001E-2</v>
      </c>
    </row>
    <row r="7275" spans="10:13" x14ac:dyDescent="0.6">
      <c r="J7275" s="311">
        <v>0</v>
      </c>
      <c r="K7275" s="546">
        <v>-4.0899999999999999E-2</v>
      </c>
      <c r="L7275" s="546">
        <v>-2.9399999999999999E-2</v>
      </c>
      <c r="M7275" s="546">
        <v>-1.2200000000000001E-2</v>
      </c>
    </row>
    <row r="7276" spans="10:13" x14ac:dyDescent="0.6">
      <c r="J7276" s="311">
        <v>0</v>
      </c>
      <c r="K7276" s="546">
        <v>-4.0899999999999999E-2</v>
      </c>
      <c r="L7276" s="546">
        <v>-2.9399999999999999E-2</v>
      </c>
      <c r="M7276" s="546">
        <v>-1.2200000000000001E-2</v>
      </c>
    </row>
    <row r="7277" spans="10:13" x14ac:dyDescent="0.6">
      <c r="J7277" s="311">
        <v>0</v>
      </c>
      <c r="K7277" s="546">
        <v>-4.0899999999999999E-2</v>
      </c>
      <c r="L7277" s="546">
        <v>-2.9399999999999999E-2</v>
      </c>
      <c r="M7277" s="546">
        <v>-1.2200000000000001E-2</v>
      </c>
    </row>
    <row r="7278" spans="10:13" x14ac:dyDescent="0.6">
      <c r="J7278" s="311">
        <v>0</v>
      </c>
      <c r="K7278" s="546">
        <v>-4.0899999999999999E-2</v>
      </c>
      <c r="L7278" s="546">
        <v>-2.9399999999999999E-2</v>
      </c>
      <c r="M7278" s="546">
        <v>-1.2200000000000001E-2</v>
      </c>
    </row>
    <row r="7279" spans="10:13" x14ac:dyDescent="0.6">
      <c r="J7279" s="311">
        <v>0</v>
      </c>
      <c r="K7279" s="546">
        <v>-4.0899999999999999E-2</v>
      </c>
      <c r="L7279" s="546">
        <v>-2.9399999999999999E-2</v>
      </c>
      <c r="M7279" s="546">
        <v>-1.2200000000000001E-2</v>
      </c>
    </row>
    <row r="7280" spans="10:13" x14ac:dyDescent="0.6">
      <c r="J7280" s="311">
        <v>0</v>
      </c>
      <c r="K7280" s="546">
        <v>-4.0899999999999999E-2</v>
      </c>
      <c r="L7280" s="546">
        <v>-2.9399999999999999E-2</v>
      </c>
      <c r="M7280" s="546">
        <v>-1.2200000000000001E-2</v>
      </c>
    </row>
    <row r="7281" spans="10:13" x14ac:dyDescent="0.6">
      <c r="J7281" s="311">
        <v>0</v>
      </c>
      <c r="K7281" s="546">
        <v>-4.0899999999999999E-2</v>
      </c>
      <c r="L7281" s="546">
        <v>-2.9399999999999999E-2</v>
      </c>
      <c r="M7281" s="546">
        <v>-1.2200000000000001E-2</v>
      </c>
    </row>
    <row r="7282" spans="10:13" x14ac:dyDescent="0.6">
      <c r="J7282" s="311">
        <v>0</v>
      </c>
      <c r="K7282" s="546">
        <v>-4.0899999999999999E-2</v>
      </c>
      <c r="L7282" s="546">
        <v>-2.9399999999999999E-2</v>
      </c>
      <c r="M7282" s="546">
        <v>-1.2200000000000001E-2</v>
      </c>
    </row>
    <row r="7283" spans="10:13" x14ac:dyDescent="0.6">
      <c r="J7283" s="311">
        <v>0</v>
      </c>
      <c r="K7283" s="546">
        <v>-4.0899999999999999E-2</v>
      </c>
      <c r="L7283" s="546">
        <v>-2.9399999999999999E-2</v>
      </c>
      <c r="M7283" s="546">
        <v>-1.2200000000000001E-2</v>
      </c>
    </row>
    <row r="7284" spans="10:13" x14ac:dyDescent="0.6">
      <c r="J7284" s="311">
        <v>0</v>
      </c>
      <c r="K7284" s="546">
        <v>-4.0899999999999999E-2</v>
      </c>
      <c r="L7284" s="546">
        <v>-2.9399999999999999E-2</v>
      </c>
      <c r="M7284" s="546">
        <v>-1.2200000000000001E-2</v>
      </c>
    </row>
    <row r="7285" spans="10:13" x14ac:dyDescent="0.6">
      <c r="J7285" s="311">
        <v>0</v>
      </c>
      <c r="K7285" s="546">
        <v>-4.0899999999999999E-2</v>
      </c>
      <c r="L7285" s="546">
        <v>-2.9399999999999999E-2</v>
      </c>
      <c r="M7285" s="546">
        <v>-1.2200000000000001E-2</v>
      </c>
    </row>
    <row r="7286" spans="10:13" x14ac:dyDescent="0.6">
      <c r="J7286" s="311">
        <v>0</v>
      </c>
      <c r="K7286" s="546">
        <v>-4.0899999999999999E-2</v>
      </c>
      <c r="L7286" s="546">
        <v>-2.9399999999999999E-2</v>
      </c>
      <c r="M7286" s="546">
        <v>-1.2200000000000001E-2</v>
      </c>
    </row>
    <row r="7287" spans="10:13" x14ac:dyDescent="0.6">
      <c r="J7287" s="311">
        <v>0</v>
      </c>
      <c r="K7287" s="546">
        <v>-4.0899999999999999E-2</v>
      </c>
      <c r="L7287" s="546">
        <v>-2.9399999999999999E-2</v>
      </c>
      <c r="M7287" s="546">
        <v>-1.2200000000000001E-2</v>
      </c>
    </row>
    <row r="7288" spans="10:13" x14ac:dyDescent="0.6">
      <c r="J7288" s="311">
        <v>0</v>
      </c>
      <c r="K7288" s="546">
        <v>-4.0899999999999999E-2</v>
      </c>
      <c r="L7288" s="546">
        <v>-2.9399999999999999E-2</v>
      </c>
      <c r="M7288" s="546">
        <v>-1.2200000000000001E-2</v>
      </c>
    </row>
    <row r="7289" spans="10:13" x14ac:dyDescent="0.6">
      <c r="J7289" s="311">
        <v>0</v>
      </c>
      <c r="K7289" s="546">
        <v>-4.0899999999999999E-2</v>
      </c>
      <c r="L7289" s="546">
        <v>-2.9399999999999999E-2</v>
      </c>
      <c r="M7289" s="546">
        <v>-1.2200000000000001E-2</v>
      </c>
    </row>
    <row r="7290" spans="10:13" x14ac:dyDescent="0.6">
      <c r="J7290" s="311">
        <v>0</v>
      </c>
      <c r="K7290" s="546">
        <v>-4.0899999999999999E-2</v>
      </c>
      <c r="L7290" s="546">
        <v>-2.9399999999999999E-2</v>
      </c>
      <c r="M7290" s="546">
        <v>-1.2200000000000001E-2</v>
      </c>
    </row>
    <row r="7291" spans="10:13" x14ac:dyDescent="0.6">
      <c r="J7291" s="311">
        <v>0</v>
      </c>
      <c r="K7291" s="546">
        <v>-4.0899999999999999E-2</v>
      </c>
      <c r="L7291" s="546">
        <v>-2.9399999999999999E-2</v>
      </c>
      <c r="M7291" s="546">
        <v>-1.2200000000000001E-2</v>
      </c>
    </row>
    <row r="7292" spans="10:13" x14ac:dyDescent="0.6">
      <c r="J7292" s="311">
        <v>0</v>
      </c>
      <c r="K7292" s="546">
        <v>-4.0899999999999999E-2</v>
      </c>
      <c r="L7292" s="546">
        <v>-2.9399999999999999E-2</v>
      </c>
      <c r="M7292" s="546">
        <v>-1.2200000000000001E-2</v>
      </c>
    </row>
    <row r="7293" spans="10:13" x14ac:dyDescent="0.6">
      <c r="J7293" s="311">
        <v>0</v>
      </c>
      <c r="K7293" s="546">
        <v>-4.0899999999999999E-2</v>
      </c>
      <c r="L7293" s="546">
        <v>-2.9399999999999999E-2</v>
      </c>
      <c r="M7293" s="546">
        <v>-1.2200000000000001E-2</v>
      </c>
    </row>
    <row r="7294" spans="10:13" x14ac:dyDescent="0.6">
      <c r="J7294" s="311">
        <v>0</v>
      </c>
      <c r="K7294" s="546">
        <v>-4.0899999999999999E-2</v>
      </c>
      <c r="L7294" s="546">
        <v>-2.9399999999999999E-2</v>
      </c>
      <c r="M7294" s="546">
        <v>-1.2200000000000001E-2</v>
      </c>
    </row>
    <row r="7295" spans="10:13" x14ac:dyDescent="0.6">
      <c r="J7295" s="311">
        <v>0</v>
      </c>
      <c r="K7295" s="546">
        <v>-4.0899999999999999E-2</v>
      </c>
      <c r="L7295" s="546">
        <v>-2.9399999999999999E-2</v>
      </c>
      <c r="M7295" s="546">
        <v>-1.2200000000000001E-2</v>
      </c>
    </row>
    <row r="7296" spans="10:13" x14ac:dyDescent="0.6">
      <c r="J7296" s="311">
        <v>0</v>
      </c>
      <c r="K7296" s="546">
        <v>-4.0899999999999999E-2</v>
      </c>
      <c r="L7296" s="546">
        <v>-2.9399999999999999E-2</v>
      </c>
      <c r="M7296" s="546">
        <v>-1.2200000000000001E-2</v>
      </c>
    </row>
    <row r="7297" spans="10:13" x14ac:dyDescent="0.6">
      <c r="J7297" s="311">
        <v>0</v>
      </c>
      <c r="K7297" s="546">
        <v>-4.0899999999999999E-2</v>
      </c>
      <c r="L7297" s="546">
        <v>-2.9399999999999999E-2</v>
      </c>
      <c r="M7297" s="546">
        <v>-1.2200000000000001E-2</v>
      </c>
    </row>
    <row r="7298" spans="10:13" x14ac:dyDescent="0.6">
      <c r="J7298" s="311">
        <v>0</v>
      </c>
      <c r="K7298" s="546">
        <v>-4.0899999999999999E-2</v>
      </c>
      <c r="L7298" s="546">
        <v>-2.9399999999999999E-2</v>
      </c>
      <c r="M7298" s="546">
        <v>-1.2200000000000001E-2</v>
      </c>
    </row>
    <row r="7299" spans="10:13" x14ac:dyDescent="0.6">
      <c r="J7299" s="311">
        <v>0</v>
      </c>
      <c r="K7299" s="546">
        <v>-4.0899999999999999E-2</v>
      </c>
      <c r="L7299" s="546">
        <v>-2.9399999999999999E-2</v>
      </c>
      <c r="M7299" s="546">
        <v>-1.2200000000000001E-2</v>
      </c>
    </row>
    <row r="7300" spans="10:13" x14ac:dyDescent="0.6">
      <c r="J7300" s="311">
        <v>0</v>
      </c>
      <c r="K7300" s="546">
        <v>-4.0899999999999999E-2</v>
      </c>
      <c r="L7300" s="546">
        <v>-2.9399999999999999E-2</v>
      </c>
      <c r="M7300" s="546">
        <v>-1.2200000000000001E-2</v>
      </c>
    </row>
    <row r="7301" spans="10:13" x14ac:dyDescent="0.6">
      <c r="J7301" s="311">
        <v>0</v>
      </c>
      <c r="K7301" s="546">
        <v>-4.0899999999999999E-2</v>
      </c>
      <c r="L7301" s="546">
        <v>-2.9399999999999999E-2</v>
      </c>
      <c r="M7301" s="546">
        <v>-1.2200000000000001E-2</v>
      </c>
    </row>
    <row r="7302" spans="10:13" x14ac:dyDescent="0.6">
      <c r="J7302" s="311">
        <v>0</v>
      </c>
      <c r="K7302" s="546">
        <v>-4.0899999999999999E-2</v>
      </c>
      <c r="L7302" s="546">
        <v>-2.9399999999999999E-2</v>
      </c>
      <c r="M7302" s="546">
        <v>-1.2200000000000001E-2</v>
      </c>
    </row>
    <row r="7303" spans="10:13" x14ac:dyDescent="0.6">
      <c r="J7303" s="311">
        <v>0</v>
      </c>
      <c r="K7303" s="546">
        <v>-4.0899999999999999E-2</v>
      </c>
      <c r="L7303" s="546">
        <v>-2.9399999999999999E-2</v>
      </c>
      <c r="M7303" s="546">
        <v>-1.2200000000000001E-2</v>
      </c>
    </row>
    <row r="7304" spans="10:13" x14ac:dyDescent="0.6">
      <c r="J7304" s="311">
        <v>0</v>
      </c>
      <c r="K7304" s="546">
        <v>-4.0899999999999999E-2</v>
      </c>
      <c r="L7304" s="546">
        <v>-2.9399999999999999E-2</v>
      </c>
      <c r="M7304" s="546">
        <v>-1.2200000000000001E-2</v>
      </c>
    </row>
    <row r="7305" spans="10:13" x14ac:dyDescent="0.6">
      <c r="J7305" s="311">
        <v>0</v>
      </c>
      <c r="K7305" s="546">
        <v>-4.0899999999999999E-2</v>
      </c>
      <c r="L7305" s="546">
        <v>-2.9399999999999999E-2</v>
      </c>
      <c r="M7305" s="546">
        <v>-1.2200000000000001E-2</v>
      </c>
    </row>
    <row r="7306" spans="10:13" x14ac:dyDescent="0.6">
      <c r="J7306" s="311">
        <v>0</v>
      </c>
      <c r="K7306" s="546">
        <v>-4.0899999999999999E-2</v>
      </c>
      <c r="L7306" s="546">
        <v>-2.9399999999999999E-2</v>
      </c>
      <c r="M7306" s="546">
        <v>-1.2200000000000001E-2</v>
      </c>
    </row>
    <row r="7307" spans="10:13" x14ac:dyDescent="0.6">
      <c r="J7307" s="311">
        <v>0</v>
      </c>
      <c r="K7307" s="546">
        <v>-4.0899999999999999E-2</v>
      </c>
      <c r="L7307" s="546">
        <v>-2.9399999999999999E-2</v>
      </c>
      <c r="M7307" s="546">
        <v>-1.2200000000000001E-2</v>
      </c>
    </row>
    <row r="7308" spans="10:13" x14ac:dyDescent="0.6">
      <c r="J7308" s="311">
        <v>0</v>
      </c>
      <c r="K7308" s="546">
        <v>-4.0899999999999999E-2</v>
      </c>
      <c r="L7308" s="546">
        <v>-2.9399999999999999E-2</v>
      </c>
      <c r="M7308" s="546">
        <v>-1.2200000000000001E-2</v>
      </c>
    </row>
    <row r="7309" spans="10:13" x14ac:dyDescent="0.6">
      <c r="J7309" s="311">
        <v>0</v>
      </c>
      <c r="K7309" s="546">
        <v>-4.0899999999999999E-2</v>
      </c>
      <c r="L7309" s="546">
        <v>-2.9399999999999999E-2</v>
      </c>
      <c r="M7309" s="546">
        <v>-1.2200000000000001E-2</v>
      </c>
    </row>
    <row r="7310" spans="10:13" x14ac:dyDescent="0.6">
      <c r="J7310" s="311">
        <v>0</v>
      </c>
      <c r="K7310" s="546">
        <v>-4.0899999999999999E-2</v>
      </c>
      <c r="L7310" s="546">
        <v>-2.9399999999999999E-2</v>
      </c>
      <c r="M7310" s="546">
        <v>-1.2200000000000001E-2</v>
      </c>
    </row>
    <row r="7311" spans="10:13" x14ac:dyDescent="0.6">
      <c r="J7311" s="311">
        <v>0</v>
      </c>
      <c r="K7311" s="546">
        <v>-4.0899999999999999E-2</v>
      </c>
      <c r="L7311" s="546">
        <v>-2.9399999999999999E-2</v>
      </c>
      <c r="M7311" s="546">
        <v>-1.2200000000000001E-2</v>
      </c>
    </row>
    <row r="7312" spans="10:13" x14ac:dyDescent="0.6">
      <c r="J7312" s="311">
        <v>0</v>
      </c>
      <c r="K7312" s="546">
        <v>-4.0899999999999999E-2</v>
      </c>
      <c r="L7312" s="546">
        <v>-2.9399999999999999E-2</v>
      </c>
      <c r="M7312" s="546">
        <v>-1.2200000000000001E-2</v>
      </c>
    </row>
    <row r="7313" spans="10:13" x14ac:dyDescent="0.6">
      <c r="J7313" s="311">
        <v>0</v>
      </c>
      <c r="K7313" s="546">
        <v>-4.0899999999999999E-2</v>
      </c>
      <c r="L7313" s="546">
        <v>-2.9399999999999999E-2</v>
      </c>
      <c r="M7313" s="546">
        <v>-1.2200000000000001E-2</v>
      </c>
    </row>
    <row r="7314" spans="10:13" x14ac:dyDescent="0.6">
      <c r="J7314" s="311">
        <v>0</v>
      </c>
      <c r="K7314" s="546">
        <v>-4.0899999999999999E-2</v>
      </c>
      <c r="L7314" s="546">
        <v>-2.9399999999999999E-2</v>
      </c>
      <c r="M7314" s="546">
        <v>-1.2200000000000001E-2</v>
      </c>
    </row>
    <row r="7315" spans="10:13" x14ac:dyDescent="0.6">
      <c r="J7315" s="311">
        <v>0</v>
      </c>
      <c r="K7315" s="546">
        <v>-4.0899999999999999E-2</v>
      </c>
      <c r="L7315" s="546">
        <v>-2.9399999999999999E-2</v>
      </c>
      <c r="M7315" s="546">
        <v>-1.2200000000000001E-2</v>
      </c>
    </row>
    <row r="7316" spans="10:13" x14ac:dyDescent="0.6">
      <c r="J7316" s="311">
        <v>0</v>
      </c>
      <c r="K7316" s="546">
        <v>-4.0899999999999999E-2</v>
      </c>
      <c r="L7316" s="546">
        <v>-2.9399999999999999E-2</v>
      </c>
      <c r="M7316" s="546">
        <v>-1.2200000000000001E-2</v>
      </c>
    </row>
    <row r="7317" spans="10:13" x14ac:dyDescent="0.6">
      <c r="J7317" s="311">
        <v>0</v>
      </c>
      <c r="K7317" s="546">
        <v>-4.0899999999999999E-2</v>
      </c>
      <c r="L7317" s="546">
        <v>-2.9399999999999999E-2</v>
      </c>
      <c r="M7317" s="546">
        <v>-1.2200000000000001E-2</v>
      </c>
    </row>
    <row r="7318" spans="10:13" x14ac:dyDescent="0.6">
      <c r="J7318" s="311">
        <v>0</v>
      </c>
      <c r="K7318" s="546">
        <v>-4.0899999999999999E-2</v>
      </c>
      <c r="L7318" s="546">
        <v>-2.9399999999999999E-2</v>
      </c>
      <c r="M7318" s="546">
        <v>-1.2200000000000001E-2</v>
      </c>
    </row>
    <row r="7319" spans="10:13" x14ac:dyDescent="0.6">
      <c r="J7319" s="311">
        <v>0</v>
      </c>
      <c r="K7319" s="546">
        <v>-4.0899999999999999E-2</v>
      </c>
      <c r="L7319" s="546">
        <v>-2.9399999999999999E-2</v>
      </c>
      <c r="M7319" s="546">
        <v>-1.2200000000000001E-2</v>
      </c>
    </row>
    <row r="7320" spans="10:13" x14ac:dyDescent="0.6">
      <c r="J7320" s="311">
        <v>0</v>
      </c>
      <c r="K7320" s="546">
        <v>-4.0899999999999999E-2</v>
      </c>
      <c r="L7320" s="546">
        <v>-2.9399999999999999E-2</v>
      </c>
      <c r="M7320" s="546">
        <v>-1.2200000000000001E-2</v>
      </c>
    </row>
    <row r="7321" spans="10:13" x14ac:dyDescent="0.6">
      <c r="J7321" s="311">
        <v>0</v>
      </c>
      <c r="K7321" s="546">
        <v>-4.0899999999999999E-2</v>
      </c>
      <c r="L7321" s="546">
        <v>-2.9399999999999999E-2</v>
      </c>
      <c r="M7321" s="546">
        <v>-1.2200000000000001E-2</v>
      </c>
    </row>
    <row r="7322" spans="10:13" x14ac:dyDescent="0.6">
      <c r="J7322" s="311">
        <v>0</v>
      </c>
      <c r="K7322" s="546">
        <v>-4.0899999999999999E-2</v>
      </c>
      <c r="L7322" s="546">
        <v>-2.9399999999999999E-2</v>
      </c>
      <c r="M7322" s="546">
        <v>-1.2200000000000001E-2</v>
      </c>
    </row>
    <row r="7323" spans="10:13" x14ac:dyDescent="0.6">
      <c r="J7323" s="311">
        <v>0</v>
      </c>
      <c r="K7323" s="546">
        <v>-4.0899999999999999E-2</v>
      </c>
      <c r="L7323" s="546">
        <v>-2.9399999999999999E-2</v>
      </c>
      <c r="M7323" s="546">
        <v>-1.2200000000000001E-2</v>
      </c>
    </row>
    <row r="7324" spans="10:13" x14ac:dyDescent="0.6">
      <c r="J7324" s="311">
        <v>0</v>
      </c>
      <c r="K7324" s="546">
        <v>-4.0899999999999999E-2</v>
      </c>
      <c r="L7324" s="546">
        <v>-2.9399999999999999E-2</v>
      </c>
      <c r="M7324" s="546">
        <v>-1.2200000000000001E-2</v>
      </c>
    </row>
    <row r="7325" spans="10:13" x14ac:dyDescent="0.6">
      <c r="J7325" s="311">
        <v>0</v>
      </c>
      <c r="K7325" s="546">
        <v>-4.0899999999999999E-2</v>
      </c>
      <c r="L7325" s="546">
        <v>-2.9399999999999999E-2</v>
      </c>
      <c r="M7325" s="546">
        <v>-1.2200000000000001E-2</v>
      </c>
    </row>
    <row r="7326" spans="10:13" x14ac:dyDescent="0.6">
      <c r="J7326" s="311">
        <v>0</v>
      </c>
      <c r="K7326" s="546">
        <v>-4.0899999999999999E-2</v>
      </c>
      <c r="L7326" s="546">
        <v>-2.9399999999999999E-2</v>
      </c>
      <c r="M7326" s="546">
        <v>-1.2200000000000001E-2</v>
      </c>
    </row>
    <row r="7327" spans="10:13" x14ac:dyDescent="0.6">
      <c r="J7327" s="311">
        <v>0</v>
      </c>
      <c r="K7327" s="546">
        <v>-4.0899999999999999E-2</v>
      </c>
      <c r="L7327" s="546">
        <v>-2.9399999999999999E-2</v>
      </c>
      <c r="M7327" s="546">
        <v>-1.2200000000000001E-2</v>
      </c>
    </row>
    <row r="7328" spans="10:13" x14ac:dyDescent="0.6">
      <c r="J7328" s="311">
        <v>0</v>
      </c>
      <c r="K7328" s="546">
        <v>-4.0899999999999999E-2</v>
      </c>
      <c r="L7328" s="546">
        <v>-2.9399999999999999E-2</v>
      </c>
      <c r="M7328" s="546">
        <v>-1.2200000000000001E-2</v>
      </c>
    </row>
    <row r="7329" spans="10:13" x14ac:dyDescent="0.6">
      <c r="J7329" s="311">
        <v>0</v>
      </c>
      <c r="K7329" s="546">
        <v>-4.0899999999999999E-2</v>
      </c>
      <c r="L7329" s="546">
        <v>-2.9399999999999999E-2</v>
      </c>
      <c r="M7329" s="546">
        <v>-1.2200000000000001E-2</v>
      </c>
    </row>
    <row r="7330" spans="10:13" x14ac:dyDescent="0.6">
      <c r="J7330" s="311">
        <v>0</v>
      </c>
      <c r="K7330" s="546">
        <v>-4.0899999999999999E-2</v>
      </c>
      <c r="L7330" s="546">
        <v>-2.9399999999999999E-2</v>
      </c>
      <c r="M7330" s="546">
        <v>-1.2200000000000001E-2</v>
      </c>
    </row>
    <row r="7331" spans="10:13" x14ac:dyDescent="0.6">
      <c r="J7331" s="311">
        <v>0</v>
      </c>
      <c r="K7331" s="546">
        <v>-4.0899999999999999E-2</v>
      </c>
      <c r="L7331" s="546">
        <v>-2.9399999999999999E-2</v>
      </c>
      <c r="M7331" s="546">
        <v>-1.2200000000000001E-2</v>
      </c>
    </row>
    <row r="7332" spans="10:13" x14ac:dyDescent="0.6">
      <c r="J7332" s="311">
        <v>0</v>
      </c>
      <c r="K7332" s="546">
        <v>-4.0899999999999999E-2</v>
      </c>
      <c r="L7332" s="546">
        <v>-2.9399999999999999E-2</v>
      </c>
      <c r="M7332" s="546">
        <v>-1.2200000000000001E-2</v>
      </c>
    </row>
    <row r="7333" spans="10:13" x14ac:dyDescent="0.6">
      <c r="J7333" s="311">
        <v>0</v>
      </c>
      <c r="K7333" s="546">
        <v>-4.0899999999999999E-2</v>
      </c>
      <c r="L7333" s="546">
        <v>-2.9399999999999999E-2</v>
      </c>
      <c r="M7333" s="546">
        <v>-1.2200000000000001E-2</v>
      </c>
    </row>
    <row r="7334" spans="10:13" x14ac:dyDescent="0.6">
      <c r="J7334" s="311">
        <v>0</v>
      </c>
      <c r="K7334" s="546">
        <v>-4.0899999999999999E-2</v>
      </c>
      <c r="L7334" s="546">
        <v>-2.9399999999999999E-2</v>
      </c>
      <c r="M7334" s="546">
        <v>-1.2200000000000001E-2</v>
      </c>
    </row>
    <row r="7335" spans="10:13" x14ac:dyDescent="0.6">
      <c r="J7335" s="311">
        <v>0</v>
      </c>
      <c r="K7335" s="546">
        <v>-4.0899999999999999E-2</v>
      </c>
      <c r="L7335" s="546">
        <v>-2.9399999999999999E-2</v>
      </c>
      <c r="M7335" s="546">
        <v>-1.2200000000000001E-2</v>
      </c>
    </row>
    <row r="7336" spans="10:13" x14ac:dyDescent="0.6">
      <c r="J7336" s="311">
        <v>0</v>
      </c>
      <c r="K7336" s="546">
        <v>-4.0899999999999999E-2</v>
      </c>
      <c r="L7336" s="546">
        <v>-2.9399999999999999E-2</v>
      </c>
      <c r="M7336" s="546">
        <v>-1.2200000000000001E-2</v>
      </c>
    </row>
    <row r="7337" spans="10:13" x14ac:dyDescent="0.6">
      <c r="J7337" s="311">
        <v>0</v>
      </c>
      <c r="K7337" s="546">
        <v>-4.0899999999999999E-2</v>
      </c>
      <c r="L7337" s="546">
        <v>-2.9399999999999999E-2</v>
      </c>
      <c r="M7337" s="546">
        <v>-1.2200000000000001E-2</v>
      </c>
    </row>
    <row r="7338" spans="10:13" x14ac:dyDescent="0.6">
      <c r="J7338" s="311">
        <v>0</v>
      </c>
      <c r="K7338" s="546">
        <v>-4.0899999999999999E-2</v>
      </c>
      <c r="L7338" s="546">
        <v>-2.9399999999999999E-2</v>
      </c>
      <c r="M7338" s="546">
        <v>-1.2200000000000001E-2</v>
      </c>
    </row>
    <row r="7339" spans="10:13" x14ac:dyDescent="0.6">
      <c r="J7339" s="311">
        <v>0</v>
      </c>
      <c r="K7339" s="546">
        <v>-4.0899999999999999E-2</v>
      </c>
      <c r="L7339" s="546">
        <v>-2.9399999999999999E-2</v>
      </c>
      <c r="M7339" s="546">
        <v>-1.2200000000000001E-2</v>
      </c>
    </row>
    <row r="7340" spans="10:13" x14ac:dyDescent="0.6">
      <c r="J7340" s="311">
        <v>0</v>
      </c>
      <c r="K7340" s="546">
        <v>-4.0899999999999999E-2</v>
      </c>
      <c r="L7340" s="546">
        <v>-2.9399999999999999E-2</v>
      </c>
      <c r="M7340" s="546">
        <v>-1.2200000000000001E-2</v>
      </c>
    </row>
    <row r="7341" spans="10:13" x14ac:dyDescent="0.6">
      <c r="J7341" s="311">
        <v>0</v>
      </c>
      <c r="K7341" s="546">
        <v>-4.0899999999999999E-2</v>
      </c>
      <c r="L7341" s="546">
        <v>-2.9399999999999999E-2</v>
      </c>
      <c r="M7341" s="546">
        <v>-1.2200000000000001E-2</v>
      </c>
    </row>
    <row r="7342" spans="10:13" x14ac:dyDescent="0.6">
      <c r="J7342" s="311">
        <v>0</v>
      </c>
      <c r="K7342" s="546">
        <v>-4.0899999999999999E-2</v>
      </c>
      <c r="L7342" s="546">
        <v>-2.9399999999999999E-2</v>
      </c>
      <c r="M7342" s="546">
        <v>-1.2200000000000001E-2</v>
      </c>
    </row>
    <row r="7343" spans="10:13" x14ac:dyDescent="0.6">
      <c r="J7343" s="311">
        <v>0</v>
      </c>
      <c r="K7343" s="546">
        <v>-4.0899999999999999E-2</v>
      </c>
      <c r="L7343" s="546">
        <v>-2.9399999999999999E-2</v>
      </c>
      <c r="M7343" s="546">
        <v>-1.2200000000000001E-2</v>
      </c>
    </row>
    <row r="7344" spans="10:13" x14ac:dyDescent="0.6">
      <c r="J7344" s="311">
        <v>0</v>
      </c>
      <c r="K7344" s="546">
        <v>-4.0899999999999999E-2</v>
      </c>
      <c r="L7344" s="546">
        <v>-2.9399999999999999E-2</v>
      </c>
      <c r="M7344" s="546">
        <v>-1.2200000000000001E-2</v>
      </c>
    </row>
    <row r="7345" spans="10:13" x14ac:dyDescent="0.6">
      <c r="J7345" s="311">
        <v>0</v>
      </c>
      <c r="K7345" s="546">
        <v>-4.0899999999999999E-2</v>
      </c>
      <c r="L7345" s="546">
        <v>-2.9399999999999999E-2</v>
      </c>
      <c r="M7345" s="546">
        <v>-1.2200000000000001E-2</v>
      </c>
    </row>
    <row r="7346" spans="10:13" x14ac:dyDescent="0.6">
      <c r="J7346" s="311">
        <v>0</v>
      </c>
      <c r="K7346" s="546">
        <v>-4.0899999999999999E-2</v>
      </c>
      <c r="L7346" s="546">
        <v>-2.9399999999999999E-2</v>
      </c>
      <c r="M7346" s="546">
        <v>-1.2200000000000001E-2</v>
      </c>
    </row>
    <row r="7347" spans="10:13" x14ac:dyDescent="0.6">
      <c r="J7347" s="311">
        <v>0</v>
      </c>
      <c r="K7347" s="546">
        <v>-4.0899999999999999E-2</v>
      </c>
      <c r="L7347" s="546">
        <v>-2.9399999999999999E-2</v>
      </c>
      <c r="M7347" s="546">
        <v>-1.2200000000000001E-2</v>
      </c>
    </row>
    <row r="7348" spans="10:13" x14ac:dyDescent="0.6">
      <c r="J7348" s="311">
        <v>0</v>
      </c>
      <c r="K7348" s="546">
        <v>-4.0899999999999999E-2</v>
      </c>
      <c r="L7348" s="546">
        <v>-2.9399999999999999E-2</v>
      </c>
      <c r="M7348" s="546">
        <v>-1.2200000000000001E-2</v>
      </c>
    </row>
    <row r="7349" spans="10:13" x14ac:dyDescent="0.6">
      <c r="J7349" s="311">
        <v>0</v>
      </c>
      <c r="K7349" s="546">
        <v>-4.0899999999999999E-2</v>
      </c>
      <c r="L7349" s="546">
        <v>-2.9399999999999999E-2</v>
      </c>
      <c r="M7349" s="546">
        <v>-1.2200000000000001E-2</v>
      </c>
    </row>
    <row r="7350" spans="10:13" x14ac:dyDescent="0.6">
      <c r="J7350" s="311">
        <v>0</v>
      </c>
      <c r="K7350" s="546">
        <v>-4.0899999999999999E-2</v>
      </c>
      <c r="L7350" s="546">
        <v>-2.9399999999999999E-2</v>
      </c>
      <c r="M7350" s="546">
        <v>-1.2200000000000001E-2</v>
      </c>
    </row>
    <row r="7351" spans="10:13" x14ac:dyDescent="0.6">
      <c r="J7351" s="311">
        <v>0</v>
      </c>
      <c r="K7351" s="546">
        <v>-4.0899999999999999E-2</v>
      </c>
      <c r="L7351" s="546">
        <v>-2.9399999999999999E-2</v>
      </c>
      <c r="M7351" s="546">
        <v>-1.2200000000000001E-2</v>
      </c>
    </row>
    <row r="7352" spans="10:13" x14ac:dyDescent="0.6">
      <c r="J7352" s="311">
        <v>0</v>
      </c>
      <c r="K7352" s="546">
        <v>-4.0899999999999999E-2</v>
      </c>
      <c r="L7352" s="546">
        <v>-2.9399999999999999E-2</v>
      </c>
      <c r="M7352" s="546">
        <v>-1.2200000000000001E-2</v>
      </c>
    </row>
    <row r="7353" spans="10:13" x14ac:dyDescent="0.6">
      <c r="J7353" s="311">
        <v>0</v>
      </c>
      <c r="K7353" s="546">
        <v>-4.0899999999999999E-2</v>
      </c>
      <c r="L7353" s="546">
        <v>-2.9399999999999999E-2</v>
      </c>
      <c r="M7353" s="546">
        <v>-1.2200000000000001E-2</v>
      </c>
    </row>
    <row r="7354" spans="10:13" x14ac:dyDescent="0.6">
      <c r="J7354" s="311">
        <v>0</v>
      </c>
      <c r="K7354" s="546">
        <v>-4.0899999999999999E-2</v>
      </c>
      <c r="L7354" s="546">
        <v>-2.9399999999999999E-2</v>
      </c>
      <c r="M7354" s="546">
        <v>-1.2200000000000001E-2</v>
      </c>
    </row>
    <row r="7355" spans="10:13" x14ac:dyDescent="0.6">
      <c r="J7355" s="311">
        <v>0</v>
      </c>
      <c r="K7355" s="546">
        <v>-4.0899999999999999E-2</v>
      </c>
      <c r="L7355" s="546">
        <v>-2.9399999999999999E-2</v>
      </c>
      <c r="M7355" s="546">
        <v>-1.2200000000000001E-2</v>
      </c>
    </row>
    <row r="7356" spans="10:13" x14ac:dyDescent="0.6">
      <c r="J7356" s="311">
        <v>0</v>
      </c>
      <c r="K7356" s="546">
        <v>-4.0899999999999999E-2</v>
      </c>
      <c r="L7356" s="546">
        <v>-2.9399999999999999E-2</v>
      </c>
      <c r="M7356" s="546">
        <v>-1.2200000000000001E-2</v>
      </c>
    </row>
    <row r="7357" spans="10:13" x14ac:dyDescent="0.6">
      <c r="J7357" s="311">
        <v>0</v>
      </c>
      <c r="K7357" s="546">
        <v>-4.0899999999999999E-2</v>
      </c>
      <c r="L7357" s="546">
        <v>-2.9399999999999999E-2</v>
      </c>
      <c r="M7357" s="546">
        <v>-1.2200000000000001E-2</v>
      </c>
    </row>
    <row r="7358" spans="10:13" x14ac:dyDescent="0.6">
      <c r="J7358" s="311">
        <v>0</v>
      </c>
      <c r="K7358" s="546">
        <v>-4.0899999999999999E-2</v>
      </c>
      <c r="L7358" s="546">
        <v>-2.9399999999999999E-2</v>
      </c>
      <c r="M7358" s="546">
        <v>-1.2200000000000001E-2</v>
      </c>
    </row>
    <row r="7359" spans="10:13" x14ac:dyDescent="0.6">
      <c r="J7359" s="311">
        <v>0</v>
      </c>
      <c r="K7359" s="546">
        <v>-4.0899999999999999E-2</v>
      </c>
      <c r="L7359" s="546">
        <v>-2.9399999999999999E-2</v>
      </c>
      <c r="M7359" s="546">
        <v>-1.2200000000000001E-2</v>
      </c>
    </row>
    <row r="7360" spans="10:13" x14ac:dyDescent="0.6">
      <c r="J7360" s="311">
        <v>0</v>
      </c>
      <c r="K7360" s="546">
        <v>-4.0899999999999999E-2</v>
      </c>
      <c r="L7360" s="546">
        <v>-2.9399999999999999E-2</v>
      </c>
      <c r="M7360" s="546">
        <v>-1.2200000000000001E-2</v>
      </c>
    </row>
    <row r="7361" spans="10:13" x14ac:dyDescent="0.6">
      <c r="J7361" s="311">
        <v>0</v>
      </c>
      <c r="K7361" s="546">
        <v>-4.0899999999999999E-2</v>
      </c>
      <c r="L7361" s="546">
        <v>-2.9399999999999999E-2</v>
      </c>
      <c r="M7361" s="546">
        <v>-1.2200000000000001E-2</v>
      </c>
    </row>
    <row r="7362" spans="10:13" x14ac:dyDescent="0.6">
      <c r="J7362" s="311">
        <v>0</v>
      </c>
      <c r="K7362" s="546">
        <v>-4.0899999999999999E-2</v>
      </c>
      <c r="L7362" s="546">
        <v>-2.9399999999999999E-2</v>
      </c>
      <c r="M7362" s="546">
        <v>-1.2200000000000001E-2</v>
      </c>
    </row>
    <row r="7363" spans="10:13" x14ac:dyDescent="0.6">
      <c r="J7363" s="311">
        <v>0</v>
      </c>
      <c r="K7363" s="546">
        <v>-4.0899999999999999E-2</v>
      </c>
      <c r="L7363" s="546">
        <v>-2.9399999999999999E-2</v>
      </c>
      <c r="M7363" s="546">
        <v>-1.2200000000000001E-2</v>
      </c>
    </row>
    <row r="7364" spans="10:13" x14ac:dyDescent="0.6">
      <c r="J7364" s="311">
        <v>0</v>
      </c>
      <c r="K7364" s="546">
        <v>-4.0899999999999999E-2</v>
      </c>
      <c r="L7364" s="546">
        <v>-2.9399999999999999E-2</v>
      </c>
      <c r="M7364" s="546">
        <v>-1.2200000000000001E-2</v>
      </c>
    </row>
    <row r="7365" spans="10:13" x14ac:dyDescent="0.6">
      <c r="J7365" s="311">
        <v>0</v>
      </c>
      <c r="K7365" s="546">
        <v>-4.0899999999999999E-2</v>
      </c>
      <c r="L7365" s="546">
        <v>-2.9399999999999999E-2</v>
      </c>
      <c r="M7365" s="546">
        <v>-1.2200000000000001E-2</v>
      </c>
    </row>
    <row r="7366" spans="10:13" x14ac:dyDescent="0.6">
      <c r="J7366" s="311">
        <v>0</v>
      </c>
      <c r="K7366" s="546">
        <v>-4.0899999999999999E-2</v>
      </c>
      <c r="L7366" s="546">
        <v>-2.9399999999999999E-2</v>
      </c>
      <c r="M7366" s="546">
        <v>-1.2200000000000001E-2</v>
      </c>
    </row>
    <row r="7367" spans="10:13" x14ac:dyDescent="0.6">
      <c r="J7367" s="311">
        <v>0</v>
      </c>
      <c r="K7367" s="546">
        <v>-4.0899999999999999E-2</v>
      </c>
      <c r="L7367" s="546">
        <v>-2.9399999999999999E-2</v>
      </c>
      <c r="M7367" s="546">
        <v>-1.2200000000000001E-2</v>
      </c>
    </row>
    <row r="7368" spans="10:13" x14ac:dyDescent="0.6">
      <c r="J7368" s="311">
        <v>0</v>
      </c>
      <c r="K7368" s="546">
        <v>-4.0899999999999999E-2</v>
      </c>
      <c r="L7368" s="546">
        <v>-2.9399999999999999E-2</v>
      </c>
      <c r="M7368" s="546">
        <v>-1.2200000000000001E-2</v>
      </c>
    </row>
    <row r="7369" spans="10:13" x14ac:dyDescent="0.6">
      <c r="J7369" s="311">
        <v>0</v>
      </c>
      <c r="K7369" s="546">
        <v>-4.0899999999999999E-2</v>
      </c>
      <c r="L7369" s="546">
        <v>-2.9399999999999999E-2</v>
      </c>
      <c r="M7369" s="546">
        <v>-1.2200000000000001E-2</v>
      </c>
    </row>
    <row r="7370" spans="10:13" x14ac:dyDescent="0.6">
      <c r="J7370" s="311">
        <v>0</v>
      </c>
      <c r="K7370" s="546">
        <v>-4.0899999999999999E-2</v>
      </c>
      <c r="L7370" s="546">
        <v>-2.9399999999999999E-2</v>
      </c>
      <c r="M7370" s="546">
        <v>-1.2200000000000001E-2</v>
      </c>
    </row>
    <row r="7371" spans="10:13" x14ac:dyDescent="0.6">
      <c r="J7371" s="311">
        <v>0</v>
      </c>
      <c r="K7371" s="546">
        <v>-4.0899999999999999E-2</v>
      </c>
      <c r="L7371" s="546">
        <v>-2.9399999999999999E-2</v>
      </c>
      <c r="M7371" s="546">
        <v>-1.2200000000000001E-2</v>
      </c>
    </row>
    <row r="7372" spans="10:13" x14ac:dyDescent="0.6">
      <c r="J7372" s="311">
        <v>0</v>
      </c>
      <c r="K7372" s="546">
        <v>-4.0899999999999999E-2</v>
      </c>
      <c r="L7372" s="546">
        <v>-2.9399999999999999E-2</v>
      </c>
      <c r="M7372" s="546">
        <v>-1.2200000000000001E-2</v>
      </c>
    </row>
    <row r="7373" spans="10:13" x14ac:dyDescent="0.6">
      <c r="J7373" s="311">
        <v>0</v>
      </c>
      <c r="K7373" s="546">
        <v>-4.0899999999999999E-2</v>
      </c>
      <c r="L7373" s="546">
        <v>-2.9399999999999999E-2</v>
      </c>
      <c r="M7373" s="546">
        <v>-1.2200000000000001E-2</v>
      </c>
    </row>
    <row r="7374" spans="10:13" x14ac:dyDescent="0.6">
      <c r="J7374" s="311">
        <v>0</v>
      </c>
      <c r="K7374" s="546">
        <v>-4.0899999999999999E-2</v>
      </c>
      <c r="L7374" s="546">
        <v>-2.9399999999999999E-2</v>
      </c>
      <c r="M7374" s="546">
        <v>-1.2200000000000001E-2</v>
      </c>
    </row>
    <row r="7375" spans="10:13" x14ac:dyDescent="0.6">
      <c r="J7375" s="311">
        <v>0</v>
      </c>
      <c r="K7375" s="546">
        <v>-4.0899999999999999E-2</v>
      </c>
      <c r="L7375" s="546">
        <v>-2.9399999999999999E-2</v>
      </c>
      <c r="M7375" s="546">
        <v>-1.2200000000000001E-2</v>
      </c>
    </row>
    <row r="7376" spans="10:13" x14ac:dyDescent="0.6">
      <c r="J7376" s="311">
        <v>0</v>
      </c>
      <c r="K7376" s="546">
        <v>-4.0899999999999999E-2</v>
      </c>
      <c r="L7376" s="546">
        <v>-2.9399999999999999E-2</v>
      </c>
      <c r="M7376" s="546">
        <v>-1.2200000000000001E-2</v>
      </c>
    </row>
    <row r="7377" spans="10:13" x14ac:dyDescent="0.6">
      <c r="J7377" s="311">
        <v>0</v>
      </c>
      <c r="K7377" s="546">
        <v>-4.0899999999999999E-2</v>
      </c>
      <c r="L7377" s="546">
        <v>-2.9399999999999999E-2</v>
      </c>
      <c r="M7377" s="546">
        <v>-1.2200000000000001E-2</v>
      </c>
    </row>
    <row r="7378" spans="10:13" x14ac:dyDescent="0.6">
      <c r="J7378" s="311">
        <v>0</v>
      </c>
      <c r="K7378" s="546">
        <v>-4.0899999999999999E-2</v>
      </c>
      <c r="L7378" s="546">
        <v>-2.9399999999999999E-2</v>
      </c>
      <c r="M7378" s="546">
        <v>-1.2200000000000001E-2</v>
      </c>
    </row>
    <row r="7379" spans="10:13" x14ac:dyDescent="0.6">
      <c r="J7379" s="311">
        <v>0</v>
      </c>
      <c r="K7379" s="546">
        <v>-4.0899999999999999E-2</v>
      </c>
      <c r="L7379" s="546">
        <v>-2.9399999999999999E-2</v>
      </c>
      <c r="M7379" s="546">
        <v>-1.2200000000000001E-2</v>
      </c>
    </row>
    <row r="7380" spans="10:13" x14ac:dyDescent="0.6">
      <c r="J7380" s="311">
        <v>0</v>
      </c>
      <c r="K7380" s="546">
        <v>-4.0899999999999999E-2</v>
      </c>
      <c r="L7380" s="546">
        <v>-2.9399999999999999E-2</v>
      </c>
      <c r="M7380" s="546">
        <v>-1.2200000000000001E-2</v>
      </c>
    </row>
    <row r="7381" spans="10:13" x14ac:dyDescent="0.6">
      <c r="J7381" s="311">
        <v>0</v>
      </c>
      <c r="K7381" s="546">
        <v>-4.0899999999999999E-2</v>
      </c>
      <c r="L7381" s="546">
        <v>-2.9399999999999999E-2</v>
      </c>
      <c r="M7381" s="546">
        <v>-1.2200000000000001E-2</v>
      </c>
    </row>
    <row r="7382" spans="10:13" x14ac:dyDescent="0.6">
      <c r="J7382" s="311">
        <v>0</v>
      </c>
      <c r="K7382" s="546">
        <v>-4.0899999999999999E-2</v>
      </c>
      <c r="L7382" s="546">
        <v>-2.9399999999999999E-2</v>
      </c>
      <c r="M7382" s="546">
        <v>-1.2200000000000001E-2</v>
      </c>
    </row>
    <row r="7383" spans="10:13" x14ac:dyDescent="0.6">
      <c r="J7383" s="311">
        <v>0</v>
      </c>
      <c r="K7383" s="546">
        <v>-4.0899999999999999E-2</v>
      </c>
      <c r="L7383" s="546">
        <v>-2.9399999999999999E-2</v>
      </c>
      <c r="M7383" s="546">
        <v>-1.2200000000000001E-2</v>
      </c>
    </row>
    <row r="7384" spans="10:13" x14ac:dyDescent="0.6">
      <c r="J7384" s="311">
        <v>0</v>
      </c>
      <c r="K7384" s="546">
        <v>-4.0899999999999999E-2</v>
      </c>
      <c r="L7384" s="546">
        <v>-2.9399999999999999E-2</v>
      </c>
      <c r="M7384" s="546">
        <v>-1.2200000000000001E-2</v>
      </c>
    </row>
    <row r="7385" spans="10:13" x14ac:dyDescent="0.6">
      <c r="J7385" s="311">
        <v>0</v>
      </c>
      <c r="K7385" s="546">
        <v>-4.0899999999999999E-2</v>
      </c>
      <c r="L7385" s="546">
        <v>-2.9399999999999999E-2</v>
      </c>
      <c r="M7385" s="546">
        <v>-1.2200000000000001E-2</v>
      </c>
    </row>
    <row r="7386" spans="10:13" x14ac:dyDescent="0.6">
      <c r="J7386" s="311">
        <v>0</v>
      </c>
      <c r="K7386" s="546">
        <v>-4.0899999999999999E-2</v>
      </c>
      <c r="L7386" s="546">
        <v>-2.9399999999999999E-2</v>
      </c>
      <c r="M7386" s="546">
        <v>-1.2200000000000001E-2</v>
      </c>
    </row>
    <row r="7387" spans="10:13" x14ac:dyDescent="0.6">
      <c r="J7387" s="311">
        <v>0</v>
      </c>
      <c r="K7387" s="546">
        <v>-4.0899999999999999E-2</v>
      </c>
      <c r="L7387" s="546">
        <v>-2.9399999999999999E-2</v>
      </c>
      <c r="M7387" s="546">
        <v>-1.2200000000000001E-2</v>
      </c>
    </row>
    <row r="7388" spans="10:13" x14ac:dyDescent="0.6">
      <c r="J7388" s="311">
        <v>0</v>
      </c>
      <c r="K7388" s="546">
        <v>-4.0899999999999999E-2</v>
      </c>
      <c r="L7388" s="546">
        <v>-2.9399999999999999E-2</v>
      </c>
      <c r="M7388" s="546">
        <v>-1.2200000000000001E-2</v>
      </c>
    </row>
    <row r="7389" spans="10:13" x14ac:dyDescent="0.6">
      <c r="J7389" s="311">
        <v>0</v>
      </c>
      <c r="K7389" s="546">
        <v>-4.0899999999999999E-2</v>
      </c>
      <c r="L7389" s="546">
        <v>-2.9399999999999999E-2</v>
      </c>
      <c r="M7389" s="546">
        <v>-1.2200000000000001E-2</v>
      </c>
    </row>
    <row r="7390" spans="10:13" x14ac:dyDescent="0.6">
      <c r="J7390" s="311">
        <v>0</v>
      </c>
      <c r="K7390" s="546">
        <v>-4.0899999999999999E-2</v>
      </c>
      <c r="L7390" s="546">
        <v>-2.9399999999999999E-2</v>
      </c>
      <c r="M7390" s="546">
        <v>-1.2200000000000001E-2</v>
      </c>
    </row>
    <row r="7391" spans="10:13" x14ac:dyDescent="0.6">
      <c r="J7391" s="311">
        <v>0</v>
      </c>
      <c r="K7391" s="546">
        <v>-4.0899999999999999E-2</v>
      </c>
      <c r="L7391" s="546">
        <v>-2.9399999999999999E-2</v>
      </c>
      <c r="M7391" s="546">
        <v>-1.2200000000000001E-2</v>
      </c>
    </row>
    <row r="7392" spans="10:13" x14ac:dyDescent="0.6">
      <c r="J7392" s="311">
        <v>0</v>
      </c>
      <c r="K7392" s="546">
        <v>-4.0899999999999999E-2</v>
      </c>
      <c r="L7392" s="546">
        <v>-2.9399999999999999E-2</v>
      </c>
      <c r="M7392" s="546">
        <v>-1.2200000000000001E-2</v>
      </c>
    </row>
    <row r="7393" spans="10:13" x14ac:dyDescent="0.6">
      <c r="J7393" s="311">
        <v>0</v>
      </c>
      <c r="K7393" s="546">
        <v>-4.0899999999999999E-2</v>
      </c>
      <c r="L7393" s="546">
        <v>-2.9399999999999999E-2</v>
      </c>
      <c r="M7393" s="546">
        <v>-1.2200000000000001E-2</v>
      </c>
    </row>
    <row r="7394" spans="10:13" x14ac:dyDescent="0.6">
      <c r="J7394" s="311">
        <v>0</v>
      </c>
      <c r="K7394" s="546">
        <v>-4.0899999999999999E-2</v>
      </c>
      <c r="L7394" s="546">
        <v>-2.9399999999999999E-2</v>
      </c>
      <c r="M7394" s="546">
        <v>-1.2200000000000001E-2</v>
      </c>
    </row>
    <row r="7395" spans="10:13" x14ac:dyDescent="0.6">
      <c r="J7395" s="311">
        <v>0</v>
      </c>
      <c r="K7395" s="546">
        <v>-4.0899999999999999E-2</v>
      </c>
      <c r="L7395" s="546">
        <v>-2.9399999999999999E-2</v>
      </c>
      <c r="M7395" s="546">
        <v>-1.2200000000000001E-2</v>
      </c>
    </row>
    <row r="7396" spans="10:13" x14ac:dyDescent="0.6">
      <c r="J7396" s="311">
        <v>0</v>
      </c>
      <c r="K7396" s="546">
        <v>-4.0899999999999999E-2</v>
      </c>
      <c r="L7396" s="546">
        <v>-2.9399999999999999E-2</v>
      </c>
      <c r="M7396" s="546">
        <v>-1.2200000000000001E-2</v>
      </c>
    </row>
    <row r="7397" spans="10:13" x14ac:dyDescent="0.6">
      <c r="J7397" s="311">
        <v>0</v>
      </c>
      <c r="K7397" s="546">
        <v>-4.0899999999999999E-2</v>
      </c>
      <c r="L7397" s="546">
        <v>-2.9399999999999999E-2</v>
      </c>
      <c r="M7397" s="546">
        <v>-1.2200000000000001E-2</v>
      </c>
    </row>
    <row r="7398" spans="10:13" x14ac:dyDescent="0.6">
      <c r="J7398" s="311">
        <v>0</v>
      </c>
      <c r="K7398" s="546">
        <v>-4.0899999999999999E-2</v>
      </c>
      <c r="L7398" s="546">
        <v>-2.9399999999999999E-2</v>
      </c>
      <c r="M7398" s="546">
        <v>-1.2200000000000001E-2</v>
      </c>
    </row>
    <row r="7399" spans="10:13" x14ac:dyDescent="0.6">
      <c r="J7399" s="311">
        <v>0</v>
      </c>
      <c r="K7399" s="546">
        <v>-4.0899999999999999E-2</v>
      </c>
      <c r="L7399" s="546">
        <v>-2.9399999999999999E-2</v>
      </c>
      <c r="M7399" s="546">
        <v>-1.2200000000000001E-2</v>
      </c>
    </row>
    <row r="7400" spans="10:13" x14ac:dyDescent="0.6">
      <c r="J7400" s="311">
        <v>0</v>
      </c>
      <c r="K7400" s="546">
        <v>-4.0899999999999999E-2</v>
      </c>
      <c r="L7400" s="546">
        <v>-2.9399999999999999E-2</v>
      </c>
      <c r="M7400" s="546">
        <v>-1.2200000000000001E-2</v>
      </c>
    </row>
    <row r="7401" spans="10:13" x14ac:dyDescent="0.6">
      <c r="J7401" s="311">
        <v>0</v>
      </c>
      <c r="K7401" s="546">
        <v>-4.0899999999999999E-2</v>
      </c>
      <c r="L7401" s="546">
        <v>-2.9399999999999999E-2</v>
      </c>
      <c r="M7401" s="546">
        <v>-1.2200000000000001E-2</v>
      </c>
    </row>
    <row r="7402" spans="10:13" x14ac:dyDescent="0.6">
      <c r="J7402" s="311">
        <v>0</v>
      </c>
      <c r="K7402" s="546">
        <v>-4.0899999999999999E-2</v>
      </c>
      <c r="L7402" s="546">
        <v>-2.9399999999999999E-2</v>
      </c>
      <c r="M7402" s="546">
        <v>-1.2200000000000001E-2</v>
      </c>
    </row>
    <row r="7403" spans="10:13" x14ac:dyDescent="0.6">
      <c r="J7403" s="311">
        <v>0</v>
      </c>
      <c r="K7403" s="546">
        <v>-4.0899999999999999E-2</v>
      </c>
      <c r="L7403" s="546">
        <v>-2.9399999999999999E-2</v>
      </c>
      <c r="M7403" s="546">
        <v>-1.2200000000000001E-2</v>
      </c>
    </row>
    <row r="7404" spans="10:13" x14ac:dyDescent="0.6">
      <c r="J7404" s="311">
        <v>0</v>
      </c>
      <c r="K7404" s="546">
        <v>-4.0899999999999999E-2</v>
      </c>
      <c r="L7404" s="546">
        <v>-2.9399999999999999E-2</v>
      </c>
      <c r="M7404" s="546">
        <v>-1.2200000000000001E-2</v>
      </c>
    </row>
    <row r="7405" spans="10:13" x14ac:dyDescent="0.6">
      <c r="J7405" s="311">
        <v>0</v>
      </c>
      <c r="K7405" s="546">
        <v>-4.0899999999999999E-2</v>
      </c>
      <c r="L7405" s="546">
        <v>-2.9399999999999999E-2</v>
      </c>
      <c r="M7405" s="546">
        <v>-1.2200000000000001E-2</v>
      </c>
    </row>
    <row r="7406" spans="10:13" x14ac:dyDescent="0.6">
      <c r="J7406" s="311">
        <v>0</v>
      </c>
      <c r="K7406" s="546">
        <v>-4.0899999999999999E-2</v>
      </c>
      <c r="L7406" s="546">
        <v>-2.9399999999999999E-2</v>
      </c>
      <c r="M7406" s="546">
        <v>-1.2200000000000001E-2</v>
      </c>
    </row>
    <row r="7407" spans="10:13" x14ac:dyDescent="0.6">
      <c r="J7407" s="311">
        <v>0</v>
      </c>
      <c r="K7407" s="546">
        <v>-4.0899999999999999E-2</v>
      </c>
      <c r="L7407" s="546">
        <v>-2.9399999999999999E-2</v>
      </c>
      <c r="M7407" s="546">
        <v>-1.2200000000000001E-2</v>
      </c>
    </row>
    <row r="7408" spans="10:13" x14ac:dyDescent="0.6">
      <c r="J7408" s="311">
        <v>0</v>
      </c>
      <c r="K7408" s="546">
        <v>-4.0899999999999999E-2</v>
      </c>
      <c r="L7408" s="546">
        <v>-2.9399999999999999E-2</v>
      </c>
      <c r="M7408" s="546">
        <v>-1.2200000000000001E-2</v>
      </c>
    </row>
    <row r="7409" spans="10:13" x14ac:dyDescent="0.6">
      <c r="J7409" s="311">
        <v>0</v>
      </c>
      <c r="K7409" s="546">
        <v>-4.0899999999999999E-2</v>
      </c>
      <c r="L7409" s="546">
        <v>-2.9399999999999999E-2</v>
      </c>
      <c r="M7409" s="546">
        <v>-1.2200000000000001E-2</v>
      </c>
    </row>
    <row r="7410" spans="10:13" x14ac:dyDescent="0.6">
      <c r="J7410" s="311">
        <v>0</v>
      </c>
      <c r="K7410" s="546">
        <v>-4.0899999999999999E-2</v>
      </c>
      <c r="L7410" s="546">
        <v>-2.9399999999999999E-2</v>
      </c>
      <c r="M7410" s="546">
        <v>-1.2200000000000001E-2</v>
      </c>
    </row>
    <row r="7411" spans="10:13" x14ac:dyDescent="0.6">
      <c r="J7411" s="311">
        <v>0</v>
      </c>
      <c r="K7411" s="546">
        <v>-4.0899999999999999E-2</v>
      </c>
      <c r="L7411" s="546">
        <v>-2.9399999999999999E-2</v>
      </c>
      <c r="M7411" s="546">
        <v>-1.2200000000000001E-2</v>
      </c>
    </row>
    <row r="7412" spans="10:13" x14ac:dyDescent="0.6">
      <c r="J7412" s="311">
        <v>0</v>
      </c>
      <c r="K7412" s="546">
        <v>-4.0899999999999999E-2</v>
      </c>
      <c r="L7412" s="546">
        <v>-2.9399999999999999E-2</v>
      </c>
      <c r="M7412" s="546">
        <v>-1.2200000000000001E-2</v>
      </c>
    </row>
    <row r="7413" spans="10:13" x14ac:dyDescent="0.6">
      <c r="J7413" s="311">
        <v>0</v>
      </c>
      <c r="K7413" s="546">
        <v>-4.0899999999999999E-2</v>
      </c>
      <c r="L7413" s="546">
        <v>-2.9399999999999999E-2</v>
      </c>
      <c r="M7413" s="546">
        <v>-1.2200000000000001E-2</v>
      </c>
    </row>
    <row r="7414" spans="10:13" x14ac:dyDescent="0.6">
      <c r="J7414" s="311">
        <v>0</v>
      </c>
      <c r="K7414" s="546">
        <v>-4.0899999999999999E-2</v>
      </c>
      <c r="L7414" s="546">
        <v>-2.9399999999999999E-2</v>
      </c>
      <c r="M7414" s="546">
        <v>-1.2200000000000001E-2</v>
      </c>
    </row>
    <row r="7415" spans="10:13" x14ac:dyDescent="0.6">
      <c r="J7415" s="311">
        <v>0</v>
      </c>
      <c r="K7415" s="546">
        <v>-4.0899999999999999E-2</v>
      </c>
      <c r="L7415" s="546">
        <v>-2.9399999999999999E-2</v>
      </c>
      <c r="M7415" s="546">
        <v>-1.2200000000000001E-2</v>
      </c>
    </row>
    <row r="7416" spans="10:13" x14ac:dyDescent="0.6">
      <c r="J7416" s="311">
        <v>0</v>
      </c>
      <c r="K7416" s="546">
        <v>-4.0899999999999999E-2</v>
      </c>
      <c r="L7416" s="546">
        <v>-2.9399999999999999E-2</v>
      </c>
      <c r="M7416" s="546">
        <v>-1.2200000000000001E-2</v>
      </c>
    </row>
    <row r="7417" spans="10:13" x14ac:dyDescent="0.6">
      <c r="J7417" s="311">
        <v>0</v>
      </c>
      <c r="K7417" s="546">
        <v>-4.0899999999999999E-2</v>
      </c>
      <c r="L7417" s="546">
        <v>-2.9399999999999999E-2</v>
      </c>
      <c r="M7417" s="546">
        <v>-1.2200000000000001E-2</v>
      </c>
    </row>
    <row r="7418" spans="10:13" x14ac:dyDescent="0.6">
      <c r="J7418" s="311">
        <v>0</v>
      </c>
      <c r="K7418" s="546">
        <v>-4.0899999999999999E-2</v>
      </c>
      <c r="L7418" s="546">
        <v>-2.9399999999999999E-2</v>
      </c>
      <c r="M7418" s="546">
        <v>-1.2200000000000001E-2</v>
      </c>
    </row>
    <row r="7419" spans="10:13" x14ac:dyDescent="0.6">
      <c r="J7419" s="311">
        <v>0</v>
      </c>
      <c r="K7419" s="546">
        <v>-4.0899999999999999E-2</v>
      </c>
      <c r="L7419" s="546">
        <v>-2.9399999999999999E-2</v>
      </c>
      <c r="M7419" s="546">
        <v>-1.2200000000000001E-2</v>
      </c>
    </row>
    <row r="7420" spans="10:13" x14ac:dyDescent="0.6">
      <c r="J7420" s="311">
        <v>0</v>
      </c>
      <c r="K7420" s="546">
        <v>-4.0899999999999999E-2</v>
      </c>
      <c r="L7420" s="546">
        <v>-2.9399999999999999E-2</v>
      </c>
      <c r="M7420" s="546">
        <v>-1.2200000000000001E-2</v>
      </c>
    </row>
    <row r="7421" spans="10:13" x14ac:dyDescent="0.6">
      <c r="J7421" s="311">
        <v>0</v>
      </c>
      <c r="K7421" s="546">
        <v>-4.0899999999999999E-2</v>
      </c>
      <c r="L7421" s="546">
        <v>-2.9399999999999999E-2</v>
      </c>
      <c r="M7421" s="546">
        <v>-1.2200000000000001E-2</v>
      </c>
    </row>
    <row r="7422" spans="10:13" x14ac:dyDescent="0.6">
      <c r="J7422" s="311">
        <v>0</v>
      </c>
      <c r="K7422" s="546">
        <v>-4.0899999999999999E-2</v>
      </c>
      <c r="L7422" s="546">
        <v>-2.9399999999999999E-2</v>
      </c>
      <c r="M7422" s="546">
        <v>-1.2200000000000001E-2</v>
      </c>
    </row>
    <row r="7423" spans="10:13" x14ac:dyDescent="0.6">
      <c r="J7423" s="311">
        <v>0</v>
      </c>
      <c r="K7423" s="546">
        <v>-4.0899999999999999E-2</v>
      </c>
      <c r="L7423" s="546">
        <v>-2.9399999999999999E-2</v>
      </c>
      <c r="M7423" s="546">
        <v>-1.2200000000000001E-2</v>
      </c>
    </row>
    <row r="7424" spans="10:13" x14ac:dyDescent="0.6">
      <c r="J7424" s="311">
        <v>0</v>
      </c>
      <c r="K7424" s="546">
        <v>-4.0899999999999999E-2</v>
      </c>
      <c r="L7424" s="546">
        <v>-2.9399999999999999E-2</v>
      </c>
      <c r="M7424" s="546">
        <v>-1.2200000000000001E-2</v>
      </c>
    </row>
    <row r="7425" spans="10:13" x14ac:dyDescent="0.6">
      <c r="J7425" s="311">
        <v>0</v>
      </c>
      <c r="K7425" s="546">
        <v>-4.0899999999999999E-2</v>
      </c>
      <c r="L7425" s="546">
        <v>-2.9399999999999999E-2</v>
      </c>
      <c r="M7425" s="546">
        <v>-1.2200000000000001E-2</v>
      </c>
    </row>
    <row r="7426" spans="10:13" x14ac:dyDescent="0.6">
      <c r="J7426" s="311">
        <v>0</v>
      </c>
      <c r="K7426" s="546">
        <v>-4.0899999999999999E-2</v>
      </c>
      <c r="L7426" s="546">
        <v>-2.9399999999999999E-2</v>
      </c>
      <c r="M7426" s="546">
        <v>-1.2200000000000001E-2</v>
      </c>
    </row>
    <row r="7427" spans="10:13" x14ac:dyDescent="0.6">
      <c r="J7427" s="311">
        <v>0</v>
      </c>
      <c r="K7427" s="546">
        <v>-4.0899999999999999E-2</v>
      </c>
      <c r="L7427" s="546">
        <v>-2.9399999999999999E-2</v>
      </c>
      <c r="M7427" s="546">
        <v>-1.2200000000000001E-2</v>
      </c>
    </row>
    <row r="7428" spans="10:13" x14ac:dyDescent="0.6">
      <c r="J7428" s="311">
        <v>0</v>
      </c>
      <c r="K7428" s="546">
        <v>-4.0899999999999999E-2</v>
      </c>
      <c r="L7428" s="546">
        <v>-2.9399999999999999E-2</v>
      </c>
      <c r="M7428" s="546">
        <v>-1.2200000000000001E-2</v>
      </c>
    </row>
    <row r="7429" spans="10:13" x14ac:dyDescent="0.6">
      <c r="J7429" s="311">
        <v>0</v>
      </c>
      <c r="K7429" s="546">
        <v>-4.0899999999999999E-2</v>
      </c>
      <c r="L7429" s="546">
        <v>-2.9399999999999999E-2</v>
      </c>
      <c r="M7429" s="546">
        <v>-1.2200000000000001E-2</v>
      </c>
    </row>
    <row r="7430" spans="10:13" x14ac:dyDescent="0.6">
      <c r="J7430" s="311">
        <v>0</v>
      </c>
      <c r="K7430" s="546">
        <v>-4.0899999999999999E-2</v>
      </c>
      <c r="L7430" s="546">
        <v>-2.9399999999999999E-2</v>
      </c>
      <c r="M7430" s="546">
        <v>-1.2200000000000001E-2</v>
      </c>
    </row>
    <row r="7431" spans="10:13" x14ac:dyDescent="0.6">
      <c r="J7431" s="311">
        <v>0</v>
      </c>
      <c r="K7431" s="546">
        <v>-4.0899999999999999E-2</v>
      </c>
      <c r="L7431" s="546">
        <v>-2.9399999999999999E-2</v>
      </c>
      <c r="M7431" s="546">
        <v>-1.2200000000000001E-2</v>
      </c>
    </row>
    <row r="7432" spans="10:13" x14ac:dyDescent="0.6">
      <c r="J7432" s="311">
        <v>0</v>
      </c>
      <c r="K7432" s="546">
        <v>-4.0899999999999999E-2</v>
      </c>
      <c r="L7432" s="546">
        <v>-2.9399999999999999E-2</v>
      </c>
      <c r="M7432" s="546">
        <v>-1.2200000000000001E-2</v>
      </c>
    </row>
    <row r="7433" spans="10:13" x14ac:dyDescent="0.6">
      <c r="J7433" s="311">
        <v>0</v>
      </c>
      <c r="K7433" s="546">
        <v>-4.0899999999999999E-2</v>
      </c>
      <c r="L7433" s="546">
        <v>-2.9399999999999999E-2</v>
      </c>
      <c r="M7433" s="546">
        <v>-1.2200000000000001E-2</v>
      </c>
    </row>
    <row r="7434" spans="10:13" x14ac:dyDescent="0.6">
      <c r="J7434" s="311">
        <v>0</v>
      </c>
      <c r="K7434" s="546">
        <v>-4.0899999999999999E-2</v>
      </c>
      <c r="L7434" s="546">
        <v>-2.9399999999999999E-2</v>
      </c>
      <c r="M7434" s="546">
        <v>-1.2200000000000001E-2</v>
      </c>
    </row>
    <row r="7435" spans="10:13" x14ac:dyDescent="0.6">
      <c r="J7435" s="311">
        <v>0</v>
      </c>
      <c r="K7435" s="546">
        <v>-4.0899999999999999E-2</v>
      </c>
      <c r="L7435" s="546">
        <v>-2.9399999999999999E-2</v>
      </c>
      <c r="M7435" s="546">
        <v>-1.2200000000000001E-2</v>
      </c>
    </row>
    <row r="7436" spans="10:13" x14ac:dyDescent="0.6">
      <c r="J7436" s="311">
        <v>0</v>
      </c>
      <c r="K7436" s="546">
        <v>-4.0899999999999999E-2</v>
      </c>
      <c r="L7436" s="546">
        <v>-2.9399999999999999E-2</v>
      </c>
      <c r="M7436" s="546">
        <v>-1.2200000000000001E-2</v>
      </c>
    </row>
    <row r="7437" spans="10:13" x14ac:dyDescent="0.6">
      <c r="J7437" s="311">
        <v>0</v>
      </c>
      <c r="K7437" s="546">
        <v>-4.0899999999999999E-2</v>
      </c>
      <c r="L7437" s="546">
        <v>-2.9399999999999999E-2</v>
      </c>
      <c r="M7437" s="546">
        <v>-1.2200000000000001E-2</v>
      </c>
    </row>
    <row r="7438" spans="10:13" x14ac:dyDescent="0.6">
      <c r="J7438" s="311">
        <v>0</v>
      </c>
      <c r="K7438" s="546">
        <v>-4.0899999999999999E-2</v>
      </c>
      <c r="L7438" s="546">
        <v>-2.9399999999999999E-2</v>
      </c>
      <c r="M7438" s="546">
        <v>-1.2200000000000001E-2</v>
      </c>
    </row>
    <row r="7439" spans="10:13" x14ac:dyDescent="0.6">
      <c r="J7439" s="311">
        <v>0</v>
      </c>
      <c r="K7439" s="546">
        <v>-4.0899999999999999E-2</v>
      </c>
      <c r="L7439" s="546">
        <v>-2.9399999999999999E-2</v>
      </c>
      <c r="M7439" s="546">
        <v>-1.2200000000000001E-2</v>
      </c>
    </row>
    <row r="7440" spans="10:13" x14ac:dyDescent="0.6">
      <c r="J7440" s="311">
        <v>0</v>
      </c>
      <c r="K7440" s="546">
        <v>-4.0899999999999999E-2</v>
      </c>
      <c r="L7440" s="546">
        <v>-2.9399999999999999E-2</v>
      </c>
      <c r="M7440" s="546">
        <v>-1.2200000000000001E-2</v>
      </c>
    </row>
    <row r="7441" spans="10:13" x14ac:dyDescent="0.6">
      <c r="J7441" s="311">
        <v>0</v>
      </c>
      <c r="K7441" s="546">
        <v>-4.0899999999999999E-2</v>
      </c>
      <c r="L7441" s="546">
        <v>-2.9399999999999999E-2</v>
      </c>
      <c r="M7441" s="546">
        <v>-1.2200000000000001E-2</v>
      </c>
    </row>
    <row r="7442" spans="10:13" x14ac:dyDescent="0.6">
      <c r="J7442" s="311">
        <v>0</v>
      </c>
      <c r="K7442" s="546">
        <v>-4.0899999999999999E-2</v>
      </c>
      <c r="L7442" s="546">
        <v>-2.9399999999999999E-2</v>
      </c>
      <c r="M7442" s="546">
        <v>-1.2200000000000001E-2</v>
      </c>
    </row>
    <row r="7443" spans="10:13" x14ac:dyDescent="0.6">
      <c r="J7443" s="311">
        <v>0</v>
      </c>
      <c r="K7443" s="546">
        <v>-4.0899999999999999E-2</v>
      </c>
      <c r="L7443" s="546">
        <v>-2.9399999999999999E-2</v>
      </c>
      <c r="M7443" s="546">
        <v>-1.2200000000000001E-2</v>
      </c>
    </row>
    <row r="7444" spans="10:13" x14ac:dyDescent="0.6">
      <c r="J7444" s="311">
        <v>0</v>
      </c>
      <c r="K7444" s="546">
        <v>-4.0899999999999999E-2</v>
      </c>
      <c r="L7444" s="546">
        <v>-2.9399999999999999E-2</v>
      </c>
      <c r="M7444" s="546">
        <v>-1.2200000000000001E-2</v>
      </c>
    </row>
    <row r="7445" spans="10:13" x14ac:dyDescent="0.6">
      <c r="J7445" s="311">
        <v>0</v>
      </c>
      <c r="K7445" s="546">
        <v>-4.0899999999999999E-2</v>
      </c>
      <c r="L7445" s="546">
        <v>-2.9399999999999999E-2</v>
      </c>
      <c r="M7445" s="546">
        <v>-1.2200000000000001E-2</v>
      </c>
    </row>
    <row r="7446" spans="10:13" x14ac:dyDescent="0.6">
      <c r="J7446" s="311">
        <v>0</v>
      </c>
      <c r="K7446" s="546">
        <v>-4.0899999999999999E-2</v>
      </c>
      <c r="L7446" s="546">
        <v>-2.9399999999999999E-2</v>
      </c>
      <c r="M7446" s="546">
        <v>-1.2200000000000001E-2</v>
      </c>
    </row>
    <row r="7447" spans="10:13" x14ac:dyDescent="0.6">
      <c r="J7447" s="311">
        <v>0</v>
      </c>
      <c r="K7447" s="546">
        <v>-4.0899999999999999E-2</v>
      </c>
      <c r="L7447" s="546">
        <v>-2.9399999999999999E-2</v>
      </c>
      <c r="M7447" s="546">
        <v>-1.2200000000000001E-2</v>
      </c>
    </row>
    <row r="7448" spans="10:13" x14ac:dyDescent="0.6">
      <c r="J7448" s="311">
        <v>0</v>
      </c>
      <c r="K7448" s="546">
        <v>-4.0899999999999999E-2</v>
      </c>
      <c r="L7448" s="546">
        <v>-2.9399999999999999E-2</v>
      </c>
      <c r="M7448" s="546">
        <v>-1.2200000000000001E-2</v>
      </c>
    </row>
    <row r="7449" spans="10:13" x14ac:dyDescent="0.6">
      <c r="J7449" s="311">
        <v>0</v>
      </c>
      <c r="K7449" s="546">
        <v>-4.0899999999999999E-2</v>
      </c>
      <c r="L7449" s="546">
        <v>-2.9399999999999999E-2</v>
      </c>
      <c r="M7449" s="546">
        <v>-1.2200000000000001E-2</v>
      </c>
    </row>
    <row r="7450" spans="10:13" x14ac:dyDescent="0.6">
      <c r="J7450" s="311">
        <v>0</v>
      </c>
      <c r="K7450" s="546">
        <v>-4.0899999999999999E-2</v>
      </c>
      <c r="L7450" s="546">
        <v>-2.9399999999999999E-2</v>
      </c>
      <c r="M7450" s="546">
        <v>-1.2200000000000001E-2</v>
      </c>
    </row>
    <row r="7451" spans="10:13" x14ac:dyDescent="0.6">
      <c r="J7451" s="311">
        <v>0</v>
      </c>
      <c r="K7451" s="546">
        <v>-4.0899999999999999E-2</v>
      </c>
      <c r="L7451" s="546">
        <v>-2.9399999999999999E-2</v>
      </c>
      <c r="M7451" s="546">
        <v>-1.2200000000000001E-2</v>
      </c>
    </row>
    <row r="7452" spans="10:13" x14ac:dyDescent="0.6">
      <c r="J7452" s="311">
        <v>0</v>
      </c>
      <c r="K7452" s="546">
        <v>-4.0899999999999999E-2</v>
      </c>
      <c r="L7452" s="546">
        <v>-2.9399999999999999E-2</v>
      </c>
      <c r="M7452" s="546">
        <v>-1.2200000000000001E-2</v>
      </c>
    </row>
    <row r="7453" spans="10:13" x14ac:dyDescent="0.6">
      <c r="J7453" s="311">
        <v>0</v>
      </c>
      <c r="K7453" s="546">
        <v>-4.0899999999999999E-2</v>
      </c>
      <c r="L7453" s="546">
        <v>-2.9399999999999999E-2</v>
      </c>
      <c r="M7453" s="546">
        <v>-1.2200000000000001E-2</v>
      </c>
    </row>
    <row r="7454" spans="10:13" x14ac:dyDescent="0.6">
      <c r="J7454" s="311">
        <v>0</v>
      </c>
      <c r="K7454" s="546">
        <v>-4.0899999999999999E-2</v>
      </c>
      <c r="L7454" s="546">
        <v>-2.9399999999999999E-2</v>
      </c>
      <c r="M7454" s="546">
        <v>-1.2200000000000001E-2</v>
      </c>
    </row>
    <row r="7455" spans="10:13" x14ac:dyDescent="0.6">
      <c r="J7455" s="311">
        <v>0</v>
      </c>
      <c r="K7455" s="546">
        <v>-4.0899999999999999E-2</v>
      </c>
      <c r="L7455" s="546">
        <v>-2.9399999999999999E-2</v>
      </c>
      <c r="M7455" s="546">
        <v>-1.2200000000000001E-2</v>
      </c>
    </row>
    <row r="7456" spans="10:13" x14ac:dyDescent="0.6">
      <c r="J7456" s="311">
        <v>0</v>
      </c>
      <c r="K7456" s="546">
        <v>-4.0899999999999999E-2</v>
      </c>
      <c r="L7456" s="546">
        <v>-2.9399999999999999E-2</v>
      </c>
      <c r="M7456" s="546">
        <v>-1.2200000000000001E-2</v>
      </c>
    </row>
    <row r="7457" spans="10:13" x14ac:dyDescent="0.6">
      <c r="J7457" s="311">
        <v>0</v>
      </c>
      <c r="K7457" s="546">
        <v>-4.0899999999999999E-2</v>
      </c>
      <c r="L7457" s="546">
        <v>-2.9399999999999999E-2</v>
      </c>
      <c r="M7457" s="546">
        <v>-1.2200000000000001E-2</v>
      </c>
    </row>
    <row r="7458" spans="10:13" x14ac:dyDescent="0.6">
      <c r="J7458" s="311">
        <v>0</v>
      </c>
      <c r="K7458" s="546">
        <v>-4.0899999999999999E-2</v>
      </c>
      <c r="L7458" s="546">
        <v>-2.9399999999999999E-2</v>
      </c>
      <c r="M7458" s="546">
        <v>-1.2200000000000001E-2</v>
      </c>
    </row>
    <row r="7459" spans="10:13" x14ac:dyDescent="0.6">
      <c r="J7459" s="311">
        <v>0</v>
      </c>
      <c r="K7459" s="546">
        <v>-4.0899999999999999E-2</v>
      </c>
      <c r="L7459" s="546">
        <v>-2.9399999999999999E-2</v>
      </c>
      <c r="M7459" s="546">
        <v>-1.2200000000000001E-2</v>
      </c>
    </row>
    <row r="7460" spans="10:13" x14ac:dyDescent="0.6">
      <c r="J7460" s="311">
        <v>0</v>
      </c>
      <c r="K7460" s="546">
        <v>-4.0899999999999999E-2</v>
      </c>
      <c r="L7460" s="546">
        <v>-2.9399999999999999E-2</v>
      </c>
      <c r="M7460" s="546">
        <v>-1.2200000000000001E-2</v>
      </c>
    </row>
    <row r="7461" spans="10:13" x14ac:dyDescent="0.6">
      <c r="J7461" s="311">
        <v>0</v>
      </c>
      <c r="K7461" s="546">
        <v>-4.0899999999999999E-2</v>
      </c>
      <c r="L7461" s="546">
        <v>-2.9399999999999999E-2</v>
      </c>
      <c r="M7461" s="546">
        <v>-1.2200000000000001E-2</v>
      </c>
    </row>
    <row r="7462" spans="10:13" x14ac:dyDescent="0.6">
      <c r="J7462" s="311">
        <v>0</v>
      </c>
      <c r="K7462" s="546">
        <v>-4.0899999999999999E-2</v>
      </c>
      <c r="L7462" s="546">
        <v>-2.9399999999999999E-2</v>
      </c>
      <c r="M7462" s="546">
        <v>-1.2200000000000001E-2</v>
      </c>
    </row>
    <row r="7463" spans="10:13" x14ac:dyDescent="0.6">
      <c r="J7463" s="311">
        <v>0</v>
      </c>
      <c r="K7463" s="546">
        <v>-4.0899999999999999E-2</v>
      </c>
      <c r="L7463" s="546">
        <v>-2.9399999999999999E-2</v>
      </c>
      <c r="M7463" s="546">
        <v>-1.2200000000000001E-2</v>
      </c>
    </row>
    <row r="7464" spans="10:13" x14ac:dyDescent="0.6">
      <c r="J7464" s="311">
        <v>0</v>
      </c>
      <c r="K7464" s="546">
        <v>-4.0899999999999999E-2</v>
      </c>
      <c r="L7464" s="546">
        <v>-2.9399999999999999E-2</v>
      </c>
      <c r="M7464" s="546">
        <v>-1.2200000000000001E-2</v>
      </c>
    </row>
    <row r="7465" spans="10:13" x14ac:dyDescent="0.6">
      <c r="J7465" s="311">
        <v>0</v>
      </c>
      <c r="K7465" s="546">
        <v>-4.0899999999999999E-2</v>
      </c>
      <c r="L7465" s="546">
        <v>-2.9399999999999999E-2</v>
      </c>
      <c r="M7465" s="546">
        <v>-1.2200000000000001E-2</v>
      </c>
    </row>
    <row r="7466" spans="10:13" x14ac:dyDescent="0.6">
      <c r="J7466" s="311">
        <v>0</v>
      </c>
      <c r="K7466" s="546">
        <v>-4.0899999999999999E-2</v>
      </c>
      <c r="L7466" s="546">
        <v>-2.9399999999999999E-2</v>
      </c>
      <c r="M7466" s="546">
        <v>-1.2200000000000001E-2</v>
      </c>
    </row>
    <row r="7467" spans="10:13" x14ac:dyDescent="0.6">
      <c r="J7467" s="311">
        <v>0</v>
      </c>
      <c r="K7467" s="546">
        <v>-4.0899999999999999E-2</v>
      </c>
      <c r="L7467" s="546">
        <v>-2.9399999999999999E-2</v>
      </c>
      <c r="M7467" s="546">
        <v>-1.2200000000000001E-2</v>
      </c>
    </row>
    <row r="7468" spans="10:13" x14ac:dyDescent="0.6">
      <c r="J7468" s="311">
        <v>0</v>
      </c>
      <c r="K7468" s="546">
        <v>-4.0899999999999999E-2</v>
      </c>
      <c r="L7468" s="546">
        <v>-2.9399999999999999E-2</v>
      </c>
      <c r="M7468" s="546">
        <v>-1.2200000000000001E-2</v>
      </c>
    </row>
    <row r="7469" spans="10:13" x14ac:dyDescent="0.6">
      <c r="J7469" s="311">
        <v>0</v>
      </c>
      <c r="K7469" s="546">
        <v>-4.0899999999999999E-2</v>
      </c>
      <c r="L7469" s="546">
        <v>-2.9399999999999999E-2</v>
      </c>
      <c r="M7469" s="546">
        <v>-1.2200000000000001E-2</v>
      </c>
    </row>
    <row r="7470" spans="10:13" x14ac:dyDescent="0.6">
      <c r="J7470" s="311">
        <v>0</v>
      </c>
      <c r="K7470" s="546">
        <v>-4.0899999999999999E-2</v>
      </c>
      <c r="L7470" s="546">
        <v>-2.9399999999999999E-2</v>
      </c>
      <c r="M7470" s="546">
        <v>-1.2200000000000001E-2</v>
      </c>
    </row>
    <row r="7471" spans="10:13" x14ac:dyDescent="0.6">
      <c r="J7471" s="311">
        <v>0</v>
      </c>
      <c r="K7471" s="546">
        <v>-4.0899999999999999E-2</v>
      </c>
      <c r="L7471" s="546">
        <v>-2.9399999999999999E-2</v>
      </c>
      <c r="M7471" s="546">
        <v>-1.2200000000000001E-2</v>
      </c>
    </row>
    <row r="7472" spans="10:13" x14ac:dyDescent="0.6">
      <c r="J7472" s="311">
        <v>0</v>
      </c>
      <c r="K7472" s="546">
        <v>-4.0899999999999999E-2</v>
      </c>
      <c r="L7472" s="546">
        <v>-2.9399999999999999E-2</v>
      </c>
      <c r="M7472" s="546">
        <v>-1.2200000000000001E-2</v>
      </c>
    </row>
    <row r="7473" spans="10:13" x14ac:dyDescent="0.6">
      <c r="J7473" s="311">
        <v>0</v>
      </c>
      <c r="K7473" s="546">
        <v>-4.0899999999999999E-2</v>
      </c>
      <c r="L7473" s="546">
        <v>-2.9399999999999999E-2</v>
      </c>
      <c r="M7473" s="546">
        <v>-1.2200000000000001E-2</v>
      </c>
    </row>
    <row r="7474" spans="10:13" x14ac:dyDescent="0.6">
      <c r="J7474" s="311">
        <v>0</v>
      </c>
      <c r="K7474" s="546">
        <v>-4.0899999999999999E-2</v>
      </c>
      <c r="L7474" s="546">
        <v>-2.9399999999999999E-2</v>
      </c>
      <c r="M7474" s="546">
        <v>-1.2200000000000001E-2</v>
      </c>
    </row>
    <row r="7475" spans="10:13" x14ac:dyDescent="0.6">
      <c r="J7475" s="311">
        <v>0</v>
      </c>
      <c r="K7475" s="546">
        <v>-4.0899999999999999E-2</v>
      </c>
      <c r="L7475" s="546">
        <v>-2.9399999999999999E-2</v>
      </c>
      <c r="M7475" s="546">
        <v>-1.2200000000000001E-2</v>
      </c>
    </row>
    <row r="7476" spans="10:13" x14ac:dyDescent="0.6">
      <c r="J7476" s="311">
        <v>0</v>
      </c>
      <c r="K7476" s="546">
        <v>-4.0899999999999999E-2</v>
      </c>
      <c r="L7476" s="546">
        <v>-2.9399999999999999E-2</v>
      </c>
      <c r="M7476" s="546">
        <v>-1.2200000000000001E-2</v>
      </c>
    </row>
    <row r="7477" spans="10:13" x14ac:dyDescent="0.6">
      <c r="J7477" s="311">
        <v>0</v>
      </c>
      <c r="K7477" s="546">
        <v>-4.0899999999999999E-2</v>
      </c>
      <c r="L7477" s="546">
        <v>-2.9399999999999999E-2</v>
      </c>
      <c r="M7477" s="546">
        <v>-1.2200000000000001E-2</v>
      </c>
    </row>
    <row r="7478" spans="10:13" x14ac:dyDescent="0.6">
      <c r="J7478" s="311">
        <v>0</v>
      </c>
      <c r="K7478" s="546">
        <v>-4.0899999999999999E-2</v>
      </c>
      <c r="L7478" s="546">
        <v>-2.9399999999999999E-2</v>
      </c>
      <c r="M7478" s="546">
        <v>-1.2200000000000001E-2</v>
      </c>
    </row>
    <row r="7479" spans="10:13" x14ac:dyDescent="0.6">
      <c r="J7479" s="311">
        <v>0</v>
      </c>
      <c r="K7479" s="546">
        <v>-4.0899999999999999E-2</v>
      </c>
      <c r="L7479" s="546">
        <v>-2.9399999999999999E-2</v>
      </c>
      <c r="M7479" s="546">
        <v>-1.2200000000000001E-2</v>
      </c>
    </row>
    <row r="7480" spans="10:13" x14ac:dyDescent="0.6">
      <c r="J7480" s="311">
        <v>0</v>
      </c>
      <c r="K7480" s="546">
        <v>-4.0899999999999999E-2</v>
      </c>
      <c r="L7480" s="546">
        <v>-2.9399999999999999E-2</v>
      </c>
      <c r="M7480" s="546">
        <v>-1.2200000000000001E-2</v>
      </c>
    </row>
    <row r="7481" spans="10:13" x14ac:dyDescent="0.6">
      <c r="J7481" s="311">
        <v>0</v>
      </c>
      <c r="K7481" s="546">
        <v>-4.0899999999999999E-2</v>
      </c>
      <c r="L7481" s="546">
        <v>-2.9399999999999999E-2</v>
      </c>
      <c r="M7481" s="546">
        <v>-1.2200000000000001E-2</v>
      </c>
    </row>
    <row r="7482" spans="10:13" x14ac:dyDescent="0.6">
      <c r="J7482" s="311">
        <v>0</v>
      </c>
      <c r="K7482" s="546">
        <v>-4.0899999999999999E-2</v>
      </c>
      <c r="L7482" s="546">
        <v>-2.9399999999999999E-2</v>
      </c>
      <c r="M7482" s="546">
        <v>-1.2200000000000001E-2</v>
      </c>
    </row>
    <row r="7483" spans="10:13" x14ac:dyDescent="0.6">
      <c r="J7483" s="311">
        <v>0</v>
      </c>
      <c r="K7483" s="546">
        <v>-4.0899999999999999E-2</v>
      </c>
      <c r="L7483" s="546">
        <v>-2.9399999999999999E-2</v>
      </c>
      <c r="M7483" s="546">
        <v>-1.2200000000000001E-2</v>
      </c>
    </row>
    <row r="7484" spans="10:13" x14ac:dyDescent="0.6">
      <c r="J7484" s="311">
        <v>0</v>
      </c>
      <c r="K7484" s="546">
        <v>-4.0899999999999999E-2</v>
      </c>
      <c r="L7484" s="546">
        <v>-2.9399999999999999E-2</v>
      </c>
      <c r="M7484" s="546">
        <v>-1.2200000000000001E-2</v>
      </c>
    </row>
    <row r="7485" spans="10:13" x14ac:dyDescent="0.6">
      <c r="J7485" s="311">
        <v>0</v>
      </c>
      <c r="K7485" s="546">
        <v>-4.0899999999999999E-2</v>
      </c>
      <c r="L7485" s="546">
        <v>-2.9399999999999999E-2</v>
      </c>
      <c r="M7485" s="546">
        <v>-1.2200000000000001E-2</v>
      </c>
    </row>
    <row r="7486" spans="10:13" x14ac:dyDescent="0.6">
      <c r="J7486" s="311">
        <v>0</v>
      </c>
      <c r="K7486" s="546">
        <v>-4.0899999999999999E-2</v>
      </c>
      <c r="L7486" s="546">
        <v>-2.9399999999999999E-2</v>
      </c>
      <c r="M7486" s="546">
        <v>-1.2200000000000001E-2</v>
      </c>
    </row>
    <row r="7487" spans="10:13" x14ac:dyDescent="0.6">
      <c r="J7487" s="311">
        <v>0</v>
      </c>
      <c r="K7487" s="546">
        <v>-4.0899999999999999E-2</v>
      </c>
      <c r="L7487" s="546">
        <v>-2.9399999999999999E-2</v>
      </c>
      <c r="M7487" s="546">
        <v>-1.2200000000000001E-2</v>
      </c>
    </row>
    <row r="7488" spans="10:13" x14ac:dyDescent="0.6">
      <c r="J7488" s="311">
        <v>0</v>
      </c>
      <c r="K7488" s="546">
        <v>-4.0899999999999999E-2</v>
      </c>
      <c r="L7488" s="546">
        <v>-2.9399999999999999E-2</v>
      </c>
      <c r="M7488" s="546">
        <v>-1.2200000000000001E-2</v>
      </c>
    </row>
    <row r="7489" spans="10:13" x14ac:dyDescent="0.6">
      <c r="J7489" s="311">
        <v>0</v>
      </c>
      <c r="K7489" s="546">
        <v>-4.0899999999999999E-2</v>
      </c>
      <c r="L7489" s="546">
        <v>-2.9399999999999999E-2</v>
      </c>
      <c r="M7489" s="546">
        <v>-1.2200000000000001E-2</v>
      </c>
    </row>
    <row r="7490" spans="10:13" x14ac:dyDescent="0.6">
      <c r="J7490" s="311">
        <v>0</v>
      </c>
      <c r="K7490" s="546">
        <v>-4.0899999999999999E-2</v>
      </c>
      <c r="L7490" s="546">
        <v>-2.9399999999999999E-2</v>
      </c>
      <c r="M7490" s="546">
        <v>-1.2200000000000001E-2</v>
      </c>
    </row>
    <row r="7491" spans="10:13" x14ac:dyDescent="0.6">
      <c r="J7491" s="311">
        <v>0</v>
      </c>
      <c r="K7491" s="546">
        <v>-4.0899999999999999E-2</v>
      </c>
      <c r="L7491" s="546">
        <v>-2.9399999999999999E-2</v>
      </c>
      <c r="M7491" s="546">
        <v>-1.2200000000000001E-2</v>
      </c>
    </row>
    <row r="7492" spans="10:13" x14ac:dyDescent="0.6">
      <c r="J7492" s="311">
        <v>0</v>
      </c>
      <c r="K7492" s="546">
        <v>-4.0899999999999999E-2</v>
      </c>
      <c r="L7492" s="546">
        <v>-2.9399999999999999E-2</v>
      </c>
      <c r="M7492" s="546">
        <v>-1.2200000000000001E-2</v>
      </c>
    </row>
    <row r="7493" spans="10:13" x14ac:dyDescent="0.6">
      <c r="J7493" s="311">
        <v>0</v>
      </c>
      <c r="K7493" s="546">
        <v>-4.0899999999999999E-2</v>
      </c>
      <c r="L7493" s="546">
        <v>-2.9399999999999999E-2</v>
      </c>
      <c r="M7493" s="546">
        <v>-1.2200000000000001E-2</v>
      </c>
    </row>
    <row r="7494" spans="10:13" x14ac:dyDescent="0.6">
      <c r="J7494" s="311">
        <v>0</v>
      </c>
      <c r="K7494" s="546">
        <v>-4.0899999999999999E-2</v>
      </c>
      <c r="L7494" s="546">
        <v>-2.9399999999999999E-2</v>
      </c>
      <c r="M7494" s="546">
        <v>-1.2200000000000001E-2</v>
      </c>
    </row>
    <row r="7495" spans="10:13" x14ac:dyDescent="0.6">
      <c r="J7495" s="311">
        <v>0</v>
      </c>
      <c r="K7495" s="546">
        <v>-4.0899999999999999E-2</v>
      </c>
      <c r="L7495" s="546">
        <v>-2.9399999999999999E-2</v>
      </c>
      <c r="M7495" s="546">
        <v>-1.2200000000000001E-2</v>
      </c>
    </row>
    <row r="7496" spans="10:13" x14ac:dyDescent="0.6">
      <c r="J7496" s="311">
        <v>0</v>
      </c>
      <c r="K7496" s="546">
        <v>-4.0899999999999999E-2</v>
      </c>
      <c r="L7496" s="546">
        <v>-2.9399999999999999E-2</v>
      </c>
      <c r="M7496" s="546">
        <v>-1.2200000000000001E-2</v>
      </c>
    </row>
    <row r="7497" spans="10:13" x14ac:dyDescent="0.6">
      <c r="J7497" s="311">
        <v>0</v>
      </c>
      <c r="K7497" s="546">
        <v>-4.0899999999999999E-2</v>
      </c>
      <c r="L7497" s="546">
        <v>-2.9399999999999999E-2</v>
      </c>
      <c r="M7497" s="546">
        <v>-1.2200000000000001E-2</v>
      </c>
    </row>
    <row r="7498" spans="10:13" x14ac:dyDescent="0.6">
      <c r="J7498" s="311">
        <v>0</v>
      </c>
      <c r="K7498" s="546">
        <v>-4.0899999999999999E-2</v>
      </c>
      <c r="L7498" s="546">
        <v>-2.9399999999999999E-2</v>
      </c>
      <c r="M7498" s="546">
        <v>-1.2200000000000001E-2</v>
      </c>
    </row>
    <row r="7499" spans="10:13" x14ac:dyDescent="0.6">
      <c r="J7499" s="311">
        <v>0</v>
      </c>
      <c r="K7499" s="546">
        <v>-4.0899999999999999E-2</v>
      </c>
      <c r="L7499" s="546">
        <v>-2.9399999999999999E-2</v>
      </c>
      <c r="M7499" s="546">
        <v>-1.2200000000000001E-2</v>
      </c>
    </row>
    <row r="7500" spans="10:13" x14ac:dyDescent="0.6">
      <c r="J7500" s="311">
        <v>0</v>
      </c>
      <c r="K7500" s="546">
        <v>-4.0899999999999999E-2</v>
      </c>
      <c r="L7500" s="546">
        <v>-2.9399999999999999E-2</v>
      </c>
      <c r="M7500" s="546">
        <v>-1.2200000000000001E-2</v>
      </c>
    </row>
    <row r="7501" spans="10:13" x14ac:dyDescent="0.6">
      <c r="J7501" s="311">
        <v>0</v>
      </c>
      <c r="K7501" s="546">
        <v>-4.0899999999999999E-2</v>
      </c>
      <c r="L7501" s="546">
        <v>-2.9399999999999999E-2</v>
      </c>
      <c r="M7501" s="546">
        <v>-1.2200000000000001E-2</v>
      </c>
    </row>
    <row r="7502" spans="10:13" x14ac:dyDescent="0.6">
      <c r="J7502" s="311">
        <v>0</v>
      </c>
      <c r="K7502" s="546">
        <v>-4.0899999999999999E-2</v>
      </c>
      <c r="L7502" s="546">
        <v>-2.9399999999999999E-2</v>
      </c>
      <c r="M7502" s="546">
        <v>-1.2200000000000001E-2</v>
      </c>
    </row>
    <row r="7503" spans="10:13" x14ac:dyDescent="0.6">
      <c r="J7503" s="311">
        <v>0</v>
      </c>
      <c r="K7503" s="546">
        <v>-4.0899999999999999E-2</v>
      </c>
      <c r="L7503" s="546">
        <v>-2.9399999999999999E-2</v>
      </c>
      <c r="M7503" s="546">
        <v>-1.2200000000000001E-2</v>
      </c>
    </row>
    <row r="7504" spans="10:13" x14ac:dyDescent="0.6">
      <c r="J7504" s="311">
        <v>0</v>
      </c>
      <c r="K7504" s="546">
        <v>-4.0899999999999999E-2</v>
      </c>
      <c r="L7504" s="546">
        <v>-2.9399999999999999E-2</v>
      </c>
      <c r="M7504" s="546">
        <v>-1.2200000000000001E-2</v>
      </c>
    </row>
    <row r="7505" spans="10:13" x14ac:dyDescent="0.6">
      <c r="J7505" s="311">
        <v>0</v>
      </c>
      <c r="K7505" s="546">
        <v>-4.0899999999999999E-2</v>
      </c>
      <c r="L7505" s="546">
        <v>-2.9399999999999999E-2</v>
      </c>
      <c r="M7505" s="546">
        <v>-1.2200000000000001E-2</v>
      </c>
    </row>
    <row r="7506" spans="10:13" x14ac:dyDescent="0.6">
      <c r="J7506" s="311">
        <v>0</v>
      </c>
      <c r="K7506" s="546">
        <v>-4.0899999999999999E-2</v>
      </c>
      <c r="L7506" s="546">
        <v>-2.9399999999999999E-2</v>
      </c>
      <c r="M7506" s="546">
        <v>-1.2200000000000001E-2</v>
      </c>
    </row>
    <row r="7507" spans="10:13" x14ac:dyDescent="0.6">
      <c r="J7507" s="311">
        <v>0</v>
      </c>
      <c r="K7507" s="546">
        <v>-4.0899999999999999E-2</v>
      </c>
      <c r="L7507" s="546">
        <v>-2.9399999999999999E-2</v>
      </c>
      <c r="M7507" s="546">
        <v>-1.2200000000000001E-2</v>
      </c>
    </row>
    <row r="7508" spans="10:13" x14ac:dyDescent="0.6">
      <c r="J7508" s="311">
        <v>0</v>
      </c>
      <c r="K7508" s="546">
        <v>-4.0899999999999999E-2</v>
      </c>
      <c r="L7508" s="546">
        <v>-2.9399999999999999E-2</v>
      </c>
      <c r="M7508" s="546">
        <v>-1.2200000000000001E-2</v>
      </c>
    </row>
    <row r="7509" spans="10:13" x14ac:dyDescent="0.6">
      <c r="J7509" s="311">
        <v>0</v>
      </c>
      <c r="K7509" s="546">
        <v>-4.0899999999999999E-2</v>
      </c>
      <c r="L7509" s="546">
        <v>-2.9399999999999999E-2</v>
      </c>
      <c r="M7509" s="546">
        <v>-1.2200000000000001E-2</v>
      </c>
    </row>
    <row r="7510" spans="10:13" x14ac:dyDescent="0.6">
      <c r="J7510" s="311">
        <v>0</v>
      </c>
      <c r="K7510" s="546">
        <v>-4.0899999999999999E-2</v>
      </c>
      <c r="L7510" s="546">
        <v>-2.9399999999999999E-2</v>
      </c>
      <c r="M7510" s="546">
        <v>-1.2200000000000001E-2</v>
      </c>
    </row>
    <row r="7511" spans="10:13" x14ac:dyDescent="0.6">
      <c r="J7511" s="311">
        <v>0</v>
      </c>
      <c r="K7511" s="546">
        <v>-4.0899999999999999E-2</v>
      </c>
      <c r="L7511" s="546">
        <v>-2.9399999999999999E-2</v>
      </c>
      <c r="M7511" s="546">
        <v>-1.2200000000000001E-2</v>
      </c>
    </row>
    <row r="7512" spans="10:13" x14ac:dyDescent="0.6">
      <c r="J7512" s="311">
        <v>0</v>
      </c>
      <c r="K7512" s="546">
        <v>-4.0899999999999999E-2</v>
      </c>
      <c r="L7512" s="546">
        <v>-2.9399999999999999E-2</v>
      </c>
      <c r="M7512" s="546">
        <v>-1.2200000000000001E-2</v>
      </c>
    </row>
    <row r="7513" spans="10:13" x14ac:dyDescent="0.6">
      <c r="J7513" s="311">
        <v>0</v>
      </c>
      <c r="K7513" s="546">
        <v>-4.0899999999999999E-2</v>
      </c>
      <c r="L7513" s="546">
        <v>-2.9399999999999999E-2</v>
      </c>
      <c r="M7513" s="546">
        <v>-1.2200000000000001E-2</v>
      </c>
    </row>
    <row r="7514" spans="10:13" x14ac:dyDescent="0.6">
      <c r="J7514" s="311">
        <v>0</v>
      </c>
      <c r="K7514" s="546">
        <v>-4.0899999999999999E-2</v>
      </c>
      <c r="L7514" s="546">
        <v>-2.9399999999999999E-2</v>
      </c>
      <c r="M7514" s="546">
        <v>-1.2200000000000001E-2</v>
      </c>
    </row>
    <row r="7515" spans="10:13" x14ac:dyDescent="0.6">
      <c r="J7515" s="311">
        <v>0</v>
      </c>
      <c r="K7515" s="546">
        <v>-4.0899999999999999E-2</v>
      </c>
      <c r="L7515" s="546">
        <v>-2.9399999999999999E-2</v>
      </c>
      <c r="M7515" s="546">
        <v>-1.2200000000000001E-2</v>
      </c>
    </row>
    <row r="7516" spans="10:13" x14ac:dyDescent="0.6">
      <c r="J7516" s="311">
        <v>0</v>
      </c>
      <c r="K7516" s="546">
        <v>-4.0899999999999999E-2</v>
      </c>
      <c r="L7516" s="546">
        <v>-2.9399999999999999E-2</v>
      </c>
      <c r="M7516" s="546">
        <v>-1.2200000000000001E-2</v>
      </c>
    </row>
    <row r="7517" spans="10:13" x14ac:dyDescent="0.6">
      <c r="J7517" s="311">
        <v>0</v>
      </c>
      <c r="K7517" s="546">
        <v>-4.0899999999999999E-2</v>
      </c>
      <c r="L7517" s="546">
        <v>-2.9399999999999999E-2</v>
      </c>
      <c r="M7517" s="546">
        <v>-1.2200000000000001E-2</v>
      </c>
    </row>
    <row r="7518" spans="10:13" x14ac:dyDescent="0.6">
      <c r="J7518" s="311">
        <v>0</v>
      </c>
      <c r="K7518" s="546">
        <v>-4.0899999999999999E-2</v>
      </c>
      <c r="L7518" s="546">
        <v>-2.9399999999999999E-2</v>
      </c>
      <c r="M7518" s="546">
        <v>-1.2200000000000001E-2</v>
      </c>
    </row>
    <row r="7519" spans="10:13" x14ac:dyDescent="0.6">
      <c r="J7519" s="311">
        <v>0</v>
      </c>
      <c r="K7519" s="546">
        <v>-4.0899999999999999E-2</v>
      </c>
      <c r="L7519" s="546">
        <v>-2.9399999999999999E-2</v>
      </c>
      <c r="M7519" s="546">
        <v>-1.2200000000000001E-2</v>
      </c>
    </row>
    <row r="7520" spans="10:13" x14ac:dyDescent="0.6">
      <c r="J7520" s="311">
        <v>0</v>
      </c>
      <c r="K7520" s="546">
        <v>-4.0899999999999999E-2</v>
      </c>
      <c r="L7520" s="546">
        <v>-2.9399999999999999E-2</v>
      </c>
      <c r="M7520" s="546">
        <v>-1.2200000000000001E-2</v>
      </c>
    </row>
    <row r="7521" spans="10:13" x14ac:dyDescent="0.6">
      <c r="J7521" s="311">
        <v>0</v>
      </c>
      <c r="K7521" s="546">
        <v>-4.0899999999999999E-2</v>
      </c>
      <c r="L7521" s="546">
        <v>-2.9399999999999999E-2</v>
      </c>
      <c r="M7521" s="546">
        <v>-1.2200000000000001E-2</v>
      </c>
    </row>
    <row r="7522" spans="10:13" x14ac:dyDescent="0.6">
      <c r="J7522" s="311">
        <v>0</v>
      </c>
      <c r="K7522" s="546">
        <v>-4.0899999999999999E-2</v>
      </c>
      <c r="L7522" s="546">
        <v>-2.9399999999999999E-2</v>
      </c>
      <c r="M7522" s="546">
        <v>-1.2200000000000001E-2</v>
      </c>
    </row>
    <row r="7523" spans="10:13" x14ac:dyDescent="0.6">
      <c r="J7523" s="311">
        <v>0</v>
      </c>
      <c r="K7523" s="546">
        <v>-4.0899999999999999E-2</v>
      </c>
      <c r="L7523" s="546">
        <v>-2.9399999999999999E-2</v>
      </c>
      <c r="M7523" s="546">
        <v>-1.2200000000000001E-2</v>
      </c>
    </row>
    <row r="7524" spans="10:13" x14ac:dyDescent="0.6">
      <c r="J7524" s="311">
        <v>0</v>
      </c>
      <c r="K7524" s="546">
        <v>-4.0899999999999999E-2</v>
      </c>
      <c r="L7524" s="546">
        <v>-2.9399999999999999E-2</v>
      </c>
      <c r="M7524" s="546">
        <v>-1.2200000000000001E-2</v>
      </c>
    </row>
    <row r="7525" spans="10:13" x14ac:dyDescent="0.6">
      <c r="J7525" s="311">
        <v>0</v>
      </c>
      <c r="K7525" s="546">
        <v>-4.0899999999999999E-2</v>
      </c>
      <c r="L7525" s="546">
        <v>-2.9399999999999999E-2</v>
      </c>
      <c r="M7525" s="546">
        <v>-1.2200000000000001E-2</v>
      </c>
    </row>
    <row r="7526" spans="10:13" x14ac:dyDescent="0.6">
      <c r="J7526" s="311">
        <v>0</v>
      </c>
      <c r="K7526" s="546">
        <v>-4.0899999999999999E-2</v>
      </c>
      <c r="L7526" s="546">
        <v>-2.9399999999999999E-2</v>
      </c>
      <c r="M7526" s="546">
        <v>-1.2200000000000001E-2</v>
      </c>
    </row>
    <row r="7527" spans="10:13" x14ac:dyDescent="0.6">
      <c r="J7527" s="311">
        <v>0</v>
      </c>
      <c r="K7527" s="546">
        <v>-4.0899999999999999E-2</v>
      </c>
      <c r="L7527" s="546">
        <v>-2.9399999999999999E-2</v>
      </c>
      <c r="M7527" s="546">
        <v>-1.2200000000000001E-2</v>
      </c>
    </row>
    <row r="7528" spans="10:13" x14ac:dyDescent="0.6">
      <c r="J7528" s="311">
        <v>0</v>
      </c>
      <c r="K7528" s="546">
        <v>-4.0899999999999999E-2</v>
      </c>
      <c r="L7528" s="546">
        <v>-2.9399999999999999E-2</v>
      </c>
      <c r="M7528" s="546">
        <v>-1.2200000000000001E-2</v>
      </c>
    </row>
    <row r="7529" spans="10:13" x14ac:dyDescent="0.6">
      <c r="J7529" s="311">
        <v>0</v>
      </c>
      <c r="K7529" s="546">
        <v>-4.0899999999999999E-2</v>
      </c>
      <c r="L7529" s="546">
        <v>-2.9399999999999999E-2</v>
      </c>
      <c r="M7529" s="546">
        <v>-1.2200000000000001E-2</v>
      </c>
    </row>
    <row r="7530" spans="10:13" x14ac:dyDescent="0.6">
      <c r="J7530" s="311">
        <v>0</v>
      </c>
      <c r="K7530" s="546">
        <v>-4.0899999999999999E-2</v>
      </c>
      <c r="L7530" s="546">
        <v>-2.9399999999999999E-2</v>
      </c>
      <c r="M7530" s="546">
        <v>-1.2200000000000001E-2</v>
      </c>
    </row>
    <row r="7531" spans="10:13" x14ac:dyDescent="0.6">
      <c r="J7531" s="311">
        <v>0</v>
      </c>
      <c r="K7531" s="546">
        <v>-4.0899999999999999E-2</v>
      </c>
      <c r="L7531" s="546">
        <v>-2.9399999999999999E-2</v>
      </c>
      <c r="M7531" s="546">
        <v>-1.2200000000000001E-2</v>
      </c>
    </row>
    <row r="7532" spans="10:13" x14ac:dyDescent="0.6">
      <c r="J7532" s="311">
        <v>0</v>
      </c>
      <c r="K7532" s="546">
        <v>-4.0899999999999999E-2</v>
      </c>
      <c r="L7532" s="546">
        <v>-2.9399999999999999E-2</v>
      </c>
      <c r="M7532" s="546">
        <v>-1.2200000000000001E-2</v>
      </c>
    </row>
    <row r="7533" spans="10:13" x14ac:dyDescent="0.6">
      <c r="J7533" s="311">
        <v>0</v>
      </c>
      <c r="K7533" s="546">
        <v>-4.0899999999999999E-2</v>
      </c>
      <c r="L7533" s="546">
        <v>-2.9399999999999999E-2</v>
      </c>
      <c r="M7533" s="546">
        <v>-1.2200000000000001E-2</v>
      </c>
    </row>
    <row r="7534" spans="10:13" x14ac:dyDescent="0.6">
      <c r="J7534" s="311">
        <v>0</v>
      </c>
      <c r="K7534" s="546">
        <v>-4.0899999999999999E-2</v>
      </c>
      <c r="L7534" s="546">
        <v>-2.9399999999999999E-2</v>
      </c>
      <c r="M7534" s="546">
        <v>-1.2200000000000001E-2</v>
      </c>
    </row>
    <row r="7535" spans="10:13" x14ac:dyDescent="0.6">
      <c r="J7535" s="311">
        <v>0</v>
      </c>
      <c r="K7535" s="546">
        <v>-4.0899999999999999E-2</v>
      </c>
      <c r="L7535" s="546">
        <v>-2.9399999999999999E-2</v>
      </c>
      <c r="M7535" s="546">
        <v>-1.2200000000000001E-2</v>
      </c>
    </row>
    <row r="7536" spans="10:13" x14ac:dyDescent="0.6">
      <c r="J7536" s="311">
        <v>0</v>
      </c>
      <c r="K7536" s="546">
        <v>-4.0899999999999999E-2</v>
      </c>
      <c r="L7536" s="546">
        <v>-2.9399999999999999E-2</v>
      </c>
      <c r="M7536" s="546">
        <v>-1.2200000000000001E-2</v>
      </c>
    </row>
    <row r="7537" spans="10:13" x14ac:dyDescent="0.6">
      <c r="J7537" s="311">
        <v>0</v>
      </c>
      <c r="K7537" s="546">
        <v>-4.0899999999999999E-2</v>
      </c>
      <c r="L7537" s="546">
        <v>-2.9399999999999999E-2</v>
      </c>
      <c r="M7537" s="546">
        <v>-1.2200000000000001E-2</v>
      </c>
    </row>
    <row r="7538" spans="10:13" x14ac:dyDescent="0.6">
      <c r="J7538" s="311">
        <v>0</v>
      </c>
      <c r="K7538" s="546">
        <v>-4.0899999999999999E-2</v>
      </c>
      <c r="L7538" s="546">
        <v>-2.9399999999999999E-2</v>
      </c>
      <c r="M7538" s="546">
        <v>-1.2200000000000001E-2</v>
      </c>
    </row>
    <row r="7539" spans="10:13" x14ac:dyDescent="0.6">
      <c r="J7539" s="311">
        <v>0</v>
      </c>
      <c r="K7539" s="546">
        <v>-4.0899999999999999E-2</v>
      </c>
      <c r="L7539" s="546">
        <v>-2.9399999999999999E-2</v>
      </c>
      <c r="M7539" s="546">
        <v>-1.2200000000000001E-2</v>
      </c>
    </row>
    <row r="7540" spans="10:13" x14ac:dyDescent="0.6">
      <c r="J7540" s="311">
        <v>0</v>
      </c>
      <c r="K7540" s="546">
        <v>-4.0899999999999999E-2</v>
      </c>
      <c r="L7540" s="546">
        <v>-2.9399999999999999E-2</v>
      </c>
      <c r="M7540" s="546">
        <v>-1.2200000000000001E-2</v>
      </c>
    </row>
    <row r="7541" spans="10:13" x14ac:dyDescent="0.6">
      <c r="J7541" s="311">
        <v>0</v>
      </c>
      <c r="K7541" s="546">
        <v>-4.0899999999999999E-2</v>
      </c>
      <c r="L7541" s="546">
        <v>-2.9399999999999999E-2</v>
      </c>
      <c r="M7541" s="546">
        <v>-1.2200000000000001E-2</v>
      </c>
    </row>
    <row r="7542" spans="10:13" x14ac:dyDescent="0.6">
      <c r="J7542" s="311">
        <v>0</v>
      </c>
      <c r="K7542" s="546">
        <v>-4.0899999999999999E-2</v>
      </c>
      <c r="L7542" s="546">
        <v>-2.9399999999999999E-2</v>
      </c>
      <c r="M7542" s="546">
        <v>-1.2200000000000001E-2</v>
      </c>
    </row>
    <row r="7543" spans="10:13" x14ac:dyDescent="0.6">
      <c r="J7543" s="311">
        <v>0</v>
      </c>
      <c r="K7543" s="546">
        <v>-4.0899999999999999E-2</v>
      </c>
      <c r="L7543" s="546">
        <v>-2.9399999999999999E-2</v>
      </c>
      <c r="M7543" s="546">
        <v>-1.2200000000000001E-2</v>
      </c>
    </row>
    <row r="7544" spans="10:13" x14ac:dyDescent="0.6">
      <c r="J7544" s="311">
        <v>0</v>
      </c>
      <c r="K7544" s="546">
        <v>-4.0899999999999999E-2</v>
      </c>
      <c r="L7544" s="546">
        <v>-2.9399999999999999E-2</v>
      </c>
      <c r="M7544" s="546">
        <v>-1.2200000000000001E-2</v>
      </c>
    </row>
    <row r="7545" spans="10:13" x14ac:dyDescent="0.6">
      <c r="J7545" s="311">
        <v>0</v>
      </c>
      <c r="K7545" s="546">
        <v>-4.0899999999999999E-2</v>
      </c>
      <c r="L7545" s="546">
        <v>-2.9399999999999999E-2</v>
      </c>
      <c r="M7545" s="546">
        <v>-1.2200000000000001E-2</v>
      </c>
    </row>
    <row r="7546" spans="10:13" x14ac:dyDescent="0.6">
      <c r="J7546" s="311">
        <v>0</v>
      </c>
      <c r="K7546" s="546">
        <v>-4.0899999999999999E-2</v>
      </c>
      <c r="L7546" s="546">
        <v>-2.9399999999999999E-2</v>
      </c>
      <c r="M7546" s="546">
        <v>-1.2200000000000001E-2</v>
      </c>
    </row>
    <row r="7547" spans="10:13" x14ac:dyDescent="0.6">
      <c r="J7547" s="311">
        <v>0</v>
      </c>
      <c r="K7547" s="546">
        <v>-4.0899999999999999E-2</v>
      </c>
      <c r="L7547" s="546">
        <v>-2.9399999999999999E-2</v>
      </c>
      <c r="M7547" s="546">
        <v>-1.2200000000000001E-2</v>
      </c>
    </row>
    <row r="7548" spans="10:13" x14ac:dyDescent="0.6">
      <c r="J7548" s="311">
        <v>0</v>
      </c>
      <c r="K7548" s="546">
        <v>-4.0899999999999999E-2</v>
      </c>
      <c r="L7548" s="546">
        <v>-2.9399999999999999E-2</v>
      </c>
      <c r="M7548" s="546">
        <v>-1.2200000000000001E-2</v>
      </c>
    </row>
    <row r="7549" spans="10:13" x14ac:dyDescent="0.6">
      <c r="J7549" s="311">
        <v>0</v>
      </c>
      <c r="K7549" s="546">
        <v>-4.0899999999999999E-2</v>
      </c>
      <c r="L7549" s="546">
        <v>-2.9399999999999999E-2</v>
      </c>
      <c r="M7549" s="546">
        <v>-1.2200000000000001E-2</v>
      </c>
    </row>
    <row r="7550" spans="10:13" x14ac:dyDescent="0.6">
      <c r="J7550" s="311">
        <v>0</v>
      </c>
      <c r="K7550" s="546">
        <v>-4.0899999999999999E-2</v>
      </c>
      <c r="L7550" s="546">
        <v>-2.9399999999999999E-2</v>
      </c>
      <c r="M7550" s="546">
        <v>-1.2200000000000001E-2</v>
      </c>
    </row>
    <row r="7551" spans="10:13" x14ac:dyDescent="0.6">
      <c r="J7551" s="311">
        <v>0</v>
      </c>
      <c r="K7551" s="546">
        <v>-4.0899999999999999E-2</v>
      </c>
      <c r="L7551" s="546">
        <v>-2.9399999999999999E-2</v>
      </c>
      <c r="M7551" s="546">
        <v>-1.2200000000000001E-2</v>
      </c>
    </row>
    <row r="7552" spans="10:13" x14ac:dyDescent="0.6">
      <c r="J7552" s="311">
        <v>0</v>
      </c>
      <c r="K7552" s="546">
        <v>-4.0899999999999999E-2</v>
      </c>
      <c r="L7552" s="546">
        <v>-2.9399999999999999E-2</v>
      </c>
      <c r="M7552" s="546">
        <v>-1.2200000000000001E-2</v>
      </c>
    </row>
    <row r="7553" spans="10:13" x14ac:dyDescent="0.6">
      <c r="J7553" s="311">
        <v>0</v>
      </c>
      <c r="K7553" s="546">
        <v>-4.0899999999999999E-2</v>
      </c>
      <c r="L7553" s="546">
        <v>-2.9399999999999999E-2</v>
      </c>
      <c r="M7553" s="546">
        <v>-1.2200000000000001E-2</v>
      </c>
    </row>
    <row r="7554" spans="10:13" x14ac:dyDescent="0.6">
      <c r="J7554" s="311">
        <v>0</v>
      </c>
      <c r="K7554" s="546">
        <v>-4.0899999999999999E-2</v>
      </c>
      <c r="L7554" s="546">
        <v>-2.9399999999999999E-2</v>
      </c>
      <c r="M7554" s="546">
        <v>-1.2200000000000001E-2</v>
      </c>
    </row>
    <row r="7555" spans="10:13" x14ac:dyDescent="0.6">
      <c r="J7555" s="311">
        <v>0</v>
      </c>
      <c r="K7555" s="546">
        <v>-4.0899999999999999E-2</v>
      </c>
      <c r="L7555" s="546">
        <v>-2.9399999999999999E-2</v>
      </c>
      <c r="M7555" s="546">
        <v>-1.2200000000000001E-2</v>
      </c>
    </row>
    <row r="7556" spans="10:13" x14ac:dyDescent="0.6">
      <c r="J7556" s="311">
        <v>0</v>
      </c>
      <c r="K7556" s="546">
        <v>-4.0899999999999999E-2</v>
      </c>
      <c r="L7556" s="546">
        <v>-2.9399999999999999E-2</v>
      </c>
      <c r="M7556" s="546">
        <v>-1.2200000000000001E-2</v>
      </c>
    </row>
    <row r="7557" spans="10:13" x14ac:dyDescent="0.6">
      <c r="J7557" s="311">
        <v>0</v>
      </c>
      <c r="K7557" s="546">
        <v>-4.0899999999999999E-2</v>
      </c>
      <c r="L7557" s="546">
        <v>-2.9399999999999999E-2</v>
      </c>
      <c r="M7557" s="546">
        <v>-1.2200000000000001E-2</v>
      </c>
    </row>
    <row r="7558" spans="10:13" x14ac:dyDescent="0.6">
      <c r="J7558" s="311">
        <v>0</v>
      </c>
      <c r="K7558" s="546">
        <v>-4.0899999999999999E-2</v>
      </c>
      <c r="L7558" s="546">
        <v>-2.9399999999999999E-2</v>
      </c>
      <c r="M7558" s="546">
        <v>-1.2200000000000001E-2</v>
      </c>
    </row>
    <row r="7559" spans="10:13" x14ac:dyDescent="0.6">
      <c r="J7559" s="311">
        <v>0</v>
      </c>
      <c r="K7559" s="546">
        <v>-4.0899999999999999E-2</v>
      </c>
      <c r="L7559" s="546">
        <v>-2.9399999999999999E-2</v>
      </c>
      <c r="M7559" s="546">
        <v>-1.2200000000000001E-2</v>
      </c>
    </row>
    <row r="7560" spans="10:13" x14ac:dyDescent="0.6">
      <c r="J7560" s="311">
        <v>0</v>
      </c>
      <c r="K7560" s="546">
        <v>-4.0899999999999999E-2</v>
      </c>
      <c r="L7560" s="546">
        <v>-2.9399999999999999E-2</v>
      </c>
      <c r="M7560" s="546">
        <v>-1.2200000000000001E-2</v>
      </c>
    </row>
    <row r="7561" spans="10:13" x14ac:dyDescent="0.6">
      <c r="J7561" s="311">
        <v>0</v>
      </c>
      <c r="K7561" s="546">
        <v>-4.0899999999999999E-2</v>
      </c>
      <c r="L7561" s="546">
        <v>-2.9399999999999999E-2</v>
      </c>
      <c r="M7561" s="546">
        <v>-1.2200000000000001E-2</v>
      </c>
    </row>
    <row r="7562" spans="10:13" x14ac:dyDescent="0.6">
      <c r="J7562" s="311">
        <v>0</v>
      </c>
      <c r="K7562" s="546">
        <v>-4.0899999999999999E-2</v>
      </c>
      <c r="L7562" s="546">
        <v>-2.9399999999999999E-2</v>
      </c>
      <c r="M7562" s="546">
        <v>-1.2200000000000001E-2</v>
      </c>
    </row>
    <row r="7563" spans="10:13" x14ac:dyDescent="0.6">
      <c r="J7563" s="311">
        <v>0</v>
      </c>
      <c r="K7563" s="546">
        <v>-4.0899999999999999E-2</v>
      </c>
      <c r="L7563" s="546">
        <v>-2.9399999999999999E-2</v>
      </c>
      <c r="M7563" s="546">
        <v>-1.2200000000000001E-2</v>
      </c>
    </row>
    <row r="7564" spans="10:13" x14ac:dyDescent="0.6">
      <c r="J7564" s="311">
        <v>0</v>
      </c>
      <c r="K7564" s="546">
        <v>-4.0899999999999999E-2</v>
      </c>
      <c r="L7564" s="546">
        <v>-2.9399999999999999E-2</v>
      </c>
      <c r="M7564" s="546">
        <v>-1.2200000000000001E-2</v>
      </c>
    </row>
    <row r="7565" spans="10:13" x14ac:dyDescent="0.6">
      <c r="J7565" s="311">
        <v>0</v>
      </c>
      <c r="K7565" s="546">
        <v>-4.0899999999999999E-2</v>
      </c>
      <c r="L7565" s="546">
        <v>-2.9399999999999999E-2</v>
      </c>
      <c r="M7565" s="546">
        <v>-1.2200000000000001E-2</v>
      </c>
    </row>
    <row r="7566" spans="10:13" x14ac:dyDescent="0.6">
      <c r="J7566" s="311">
        <v>0</v>
      </c>
      <c r="K7566" s="546">
        <v>-4.0899999999999999E-2</v>
      </c>
      <c r="L7566" s="546">
        <v>-2.9399999999999999E-2</v>
      </c>
      <c r="M7566" s="546">
        <v>-1.2200000000000001E-2</v>
      </c>
    </row>
    <row r="7567" spans="10:13" x14ac:dyDescent="0.6">
      <c r="J7567" s="311">
        <v>0</v>
      </c>
      <c r="K7567" s="546">
        <v>-4.0899999999999999E-2</v>
      </c>
      <c r="L7567" s="546">
        <v>-2.9399999999999999E-2</v>
      </c>
      <c r="M7567" s="546">
        <v>-1.2200000000000001E-2</v>
      </c>
    </row>
    <row r="7568" spans="10:13" x14ac:dyDescent="0.6">
      <c r="J7568" s="311">
        <v>0</v>
      </c>
      <c r="K7568" s="546">
        <v>-4.0899999999999999E-2</v>
      </c>
      <c r="L7568" s="546">
        <v>-2.9399999999999999E-2</v>
      </c>
      <c r="M7568" s="546">
        <v>-1.2200000000000001E-2</v>
      </c>
    </row>
    <row r="7569" spans="10:13" x14ac:dyDescent="0.6">
      <c r="J7569" s="311">
        <v>0</v>
      </c>
      <c r="K7569" s="546">
        <v>-4.0899999999999999E-2</v>
      </c>
      <c r="L7569" s="546">
        <v>-2.9399999999999999E-2</v>
      </c>
      <c r="M7569" s="546">
        <v>-1.2200000000000001E-2</v>
      </c>
    </row>
    <row r="7570" spans="10:13" x14ac:dyDescent="0.6">
      <c r="J7570" s="311">
        <v>0</v>
      </c>
      <c r="K7570" s="546">
        <v>-4.0899999999999999E-2</v>
      </c>
      <c r="L7570" s="546">
        <v>-2.9399999999999999E-2</v>
      </c>
      <c r="M7570" s="546">
        <v>-1.2200000000000001E-2</v>
      </c>
    </row>
    <row r="7571" spans="10:13" x14ac:dyDescent="0.6">
      <c r="J7571" s="311">
        <v>0</v>
      </c>
      <c r="K7571" s="546">
        <v>-4.0899999999999999E-2</v>
      </c>
      <c r="L7571" s="546">
        <v>-2.9399999999999999E-2</v>
      </c>
      <c r="M7571" s="546">
        <v>-1.2200000000000001E-2</v>
      </c>
    </row>
    <row r="7572" spans="10:13" x14ac:dyDescent="0.6">
      <c r="J7572" s="311">
        <v>0</v>
      </c>
      <c r="K7572" s="546">
        <v>-4.0899999999999999E-2</v>
      </c>
      <c r="L7572" s="546">
        <v>-2.9399999999999999E-2</v>
      </c>
      <c r="M7572" s="546">
        <v>-1.2200000000000001E-2</v>
      </c>
    </row>
    <row r="7573" spans="10:13" x14ac:dyDescent="0.6">
      <c r="J7573" s="311">
        <v>0</v>
      </c>
      <c r="K7573" s="546">
        <v>-4.0899999999999999E-2</v>
      </c>
      <c r="L7573" s="546">
        <v>-2.9399999999999999E-2</v>
      </c>
      <c r="M7573" s="546">
        <v>-1.2200000000000001E-2</v>
      </c>
    </row>
    <row r="7574" spans="10:13" x14ac:dyDescent="0.6">
      <c r="J7574" s="311">
        <v>0</v>
      </c>
      <c r="K7574" s="546">
        <v>-4.0899999999999999E-2</v>
      </c>
      <c r="L7574" s="546">
        <v>-2.9399999999999999E-2</v>
      </c>
      <c r="M7574" s="546">
        <v>-1.2200000000000001E-2</v>
      </c>
    </row>
    <row r="7575" spans="10:13" x14ac:dyDescent="0.6">
      <c r="J7575" s="311">
        <v>0</v>
      </c>
      <c r="K7575" s="546">
        <v>-4.0899999999999999E-2</v>
      </c>
      <c r="L7575" s="546">
        <v>-2.9399999999999999E-2</v>
      </c>
      <c r="M7575" s="546">
        <v>-1.2200000000000001E-2</v>
      </c>
    </row>
    <row r="7576" spans="10:13" x14ac:dyDescent="0.6">
      <c r="J7576" s="311">
        <v>0</v>
      </c>
      <c r="K7576" s="546">
        <v>-4.0899999999999999E-2</v>
      </c>
      <c r="L7576" s="546">
        <v>-2.9399999999999999E-2</v>
      </c>
      <c r="M7576" s="546">
        <v>-1.2200000000000001E-2</v>
      </c>
    </row>
    <row r="7577" spans="10:13" x14ac:dyDescent="0.6">
      <c r="J7577" s="311">
        <v>0</v>
      </c>
      <c r="K7577" s="546">
        <v>-4.0899999999999999E-2</v>
      </c>
      <c r="L7577" s="546">
        <v>-2.9399999999999999E-2</v>
      </c>
      <c r="M7577" s="546">
        <v>-1.2200000000000001E-2</v>
      </c>
    </row>
    <row r="7578" spans="10:13" x14ac:dyDescent="0.6">
      <c r="J7578" s="311">
        <v>0</v>
      </c>
      <c r="K7578" s="546">
        <v>-4.0899999999999999E-2</v>
      </c>
      <c r="L7578" s="546">
        <v>-2.9399999999999999E-2</v>
      </c>
      <c r="M7578" s="546">
        <v>-1.2200000000000001E-2</v>
      </c>
    </row>
    <row r="7579" spans="10:13" x14ac:dyDescent="0.6">
      <c r="J7579" s="311">
        <v>0</v>
      </c>
      <c r="K7579" s="546">
        <v>-4.0899999999999999E-2</v>
      </c>
      <c r="L7579" s="546">
        <v>-2.9399999999999999E-2</v>
      </c>
      <c r="M7579" s="546">
        <v>-1.2200000000000001E-2</v>
      </c>
    </row>
    <row r="7580" spans="10:13" x14ac:dyDescent="0.6">
      <c r="J7580" s="311">
        <v>0</v>
      </c>
      <c r="K7580" s="546">
        <v>-4.0899999999999999E-2</v>
      </c>
      <c r="L7580" s="546">
        <v>-2.9399999999999999E-2</v>
      </c>
      <c r="M7580" s="546">
        <v>-1.2200000000000001E-2</v>
      </c>
    </row>
    <row r="7581" spans="10:13" x14ac:dyDescent="0.6">
      <c r="J7581" s="311">
        <v>0</v>
      </c>
      <c r="K7581" s="546">
        <v>-4.0899999999999999E-2</v>
      </c>
      <c r="L7581" s="546">
        <v>-2.9399999999999999E-2</v>
      </c>
      <c r="M7581" s="546">
        <v>-1.2200000000000001E-2</v>
      </c>
    </row>
    <row r="7582" spans="10:13" x14ac:dyDescent="0.6">
      <c r="J7582" s="311">
        <v>0</v>
      </c>
      <c r="K7582" s="546">
        <v>-4.0899999999999999E-2</v>
      </c>
      <c r="L7582" s="546">
        <v>-2.9399999999999999E-2</v>
      </c>
      <c r="M7582" s="546">
        <v>-1.2200000000000001E-2</v>
      </c>
    </row>
    <row r="7583" spans="10:13" x14ac:dyDescent="0.6">
      <c r="J7583" s="311">
        <v>0</v>
      </c>
      <c r="K7583" s="546">
        <v>-4.0899999999999999E-2</v>
      </c>
      <c r="L7583" s="546">
        <v>-2.9399999999999999E-2</v>
      </c>
      <c r="M7583" s="546">
        <v>-1.2200000000000001E-2</v>
      </c>
    </row>
    <row r="7584" spans="10:13" x14ac:dyDescent="0.6">
      <c r="J7584" s="311">
        <v>0</v>
      </c>
      <c r="K7584" s="546">
        <v>-4.0899999999999999E-2</v>
      </c>
      <c r="L7584" s="546">
        <v>-2.9399999999999999E-2</v>
      </c>
      <c r="M7584" s="546">
        <v>-1.2200000000000001E-2</v>
      </c>
    </row>
    <row r="7585" spans="10:13" x14ac:dyDescent="0.6">
      <c r="J7585" s="311">
        <v>0</v>
      </c>
      <c r="K7585" s="546">
        <v>-4.0899999999999999E-2</v>
      </c>
      <c r="L7585" s="546">
        <v>-2.9399999999999999E-2</v>
      </c>
      <c r="M7585" s="546">
        <v>-1.2200000000000001E-2</v>
      </c>
    </row>
    <row r="7586" spans="10:13" x14ac:dyDescent="0.6">
      <c r="J7586" s="311">
        <v>0</v>
      </c>
      <c r="K7586" s="546">
        <v>-4.0899999999999999E-2</v>
      </c>
      <c r="L7586" s="546">
        <v>-2.9399999999999999E-2</v>
      </c>
      <c r="M7586" s="546">
        <v>-1.2200000000000001E-2</v>
      </c>
    </row>
    <row r="7587" spans="10:13" x14ac:dyDescent="0.6">
      <c r="J7587" s="311">
        <v>0</v>
      </c>
      <c r="K7587" s="546">
        <v>-4.0899999999999999E-2</v>
      </c>
      <c r="L7587" s="546">
        <v>-2.9399999999999999E-2</v>
      </c>
      <c r="M7587" s="546">
        <v>-1.2200000000000001E-2</v>
      </c>
    </row>
    <row r="7588" spans="10:13" x14ac:dyDescent="0.6">
      <c r="J7588" s="311">
        <v>0</v>
      </c>
      <c r="K7588" s="546">
        <v>-4.0899999999999999E-2</v>
      </c>
      <c r="L7588" s="546">
        <v>-2.9399999999999999E-2</v>
      </c>
      <c r="M7588" s="546">
        <v>-1.2200000000000001E-2</v>
      </c>
    </row>
    <row r="7589" spans="10:13" x14ac:dyDescent="0.6">
      <c r="J7589" s="311">
        <v>0</v>
      </c>
      <c r="K7589" s="546">
        <v>-4.0899999999999999E-2</v>
      </c>
      <c r="L7589" s="546">
        <v>-2.9399999999999999E-2</v>
      </c>
      <c r="M7589" s="546">
        <v>-1.2200000000000001E-2</v>
      </c>
    </row>
    <row r="7590" spans="10:13" x14ac:dyDescent="0.6">
      <c r="J7590" s="311">
        <v>0</v>
      </c>
      <c r="K7590" s="546">
        <v>-4.0899999999999999E-2</v>
      </c>
      <c r="L7590" s="546">
        <v>-2.9399999999999999E-2</v>
      </c>
      <c r="M7590" s="546">
        <v>-1.2200000000000001E-2</v>
      </c>
    </row>
    <row r="7591" spans="10:13" x14ac:dyDescent="0.6">
      <c r="J7591" s="311">
        <v>0</v>
      </c>
      <c r="K7591" s="546">
        <v>-4.0899999999999999E-2</v>
      </c>
      <c r="L7591" s="546">
        <v>-2.9399999999999999E-2</v>
      </c>
      <c r="M7591" s="546">
        <v>-1.2200000000000001E-2</v>
      </c>
    </row>
    <row r="7592" spans="10:13" x14ac:dyDescent="0.6">
      <c r="J7592" s="311">
        <v>0</v>
      </c>
      <c r="K7592" s="546">
        <v>-4.0899999999999999E-2</v>
      </c>
      <c r="L7592" s="546">
        <v>-2.9399999999999999E-2</v>
      </c>
      <c r="M7592" s="546">
        <v>-1.2200000000000001E-2</v>
      </c>
    </row>
    <row r="7593" spans="10:13" x14ac:dyDescent="0.6">
      <c r="J7593" s="311">
        <v>0</v>
      </c>
      <c r="K7593" s="546">
        <v>-4.0899999999999999E-2</v>
      </c>
      <c r="L7593" s="546">
        <v>-2.9399999999999999E-2</v>
      </c>
      <c r="M7593" s="546">
        <v>-1.2200000000000001E-2</v>
      </c>
    </row>
    <row r="7594" spans="10:13" x14ac:dyDescent="0.6">
      <c r="J7594" s="311">
        <v>0</v>
      </c>
      <c r="K7594" s="546">
        <v>-4.0899999999999999E-2</v>
      </c>
      <c r="L7594" s="546">
        <v>-2.9399999999999999E-2</v>
      </c>
      <c r="M7594" s="546">
        <v>-1.2200000000000001E-2</v>
      </c>
    </row>
    <row r="7595" spans="10:13" x14ac:dyDescent="0.6">
      <c r="J7595" s="311">
        <v>0</v>
      </c>
      <c r="K7595" s="546">
        <v>-4.0899999999999999E-2</v>
      </c>
      <c r="L7595" s="546">
        <v>-2.9399999999999999E-2</v>
      </c>
      <c r="M7595" s="546">
        <v>-1.2200000000000001E-2</v>
      </c>
    </row>
    <row r="7596" spans="10:13" x14ac:dyDescent="0.6">
      <c r="J7596" s="311">
        <v>0</v>
      </c>
      <c r="K7596" s="546">
        <v>-4.0899999999999999E-2</v>
      </c>
      <c r="L7596" s="546">
        <v>-2.9399999999999999E-2</v>
      </c>
      <c r="M7596" s="546">
        <v>-1.2200000000000001E-2</v>
      </c>
    </row>
    <row r="7597" spans="10:13" x14ac:dyDescent="0.6">
      <c r="J7597" s="311">
        <v>0</v>
      </c>
      <c r="K7597" s="546">
        <v>-4.0899999999999999E-2</v>
      </c>
      <c r="L7597" s="546">
        <v>-2.9399999999999999E-2</v>
      </c>
      <c r="M7597" s="546">
        <v>-1.2200000000000001E-2</v>
      </c>
    </row>
    <row r="7598" spans="10:13" x14ac:dyDescent="0.6">
      <c r="J7598" s="311">
        <v>0</v>
      </c>
      <c r="K7598" s="546">
        <v>-4.0899999999999999E-2</v>
      </c>
      <c r="L7598" s="546">
        <v>-2.9399999999999999E-2</v>
      </c>
      <c r="M7598" s="546">
        <v>-1.2200000000000001E-2</v>
      </c>
    </row>
    <row r="7599" spans="10:13" x14ac:dyDescent="0.6">
      <c r="J7599" s="311">
        <v>0</v>
      </c>
      <c r="K7599" s="546">
        <v>-4.0899999999999999E-2</v>
      </c>
      <c r="L7599" s="546">
        <v>-2.9399999999999999E-2</v>
      </c>
      <c r="M7599" s="546">
        <v>-1.2200000000000001E-2</v>
      </c>
    </row>
    <row r="7600" spans="10:13" x14ac:dyDescent="0.6">
      <c r="J7600" s="311">
        <v>0</v>
      </c>
      <c r="K7600" s="546">
        <v>-4.0899999999999999E-2</v>
      </c>
      <c r="L7600" s="546">
        <v>-2.9399999999999999E-2</v>
      </c>
      <c r="M7600" s="546">
        <v>-1.2200000000000001E-2</v>
      </c>
    </row>
    <row r="7601" spans="10:13" x14ac:dyDescent="0.6">
      <c r="J7601" s="311">
        <v>0</v>
      </c>
      <c r="K7601" s="546">
        <v>-4.0899999999999999E-2</v>
      </c>
      <c r="L7601" s="546">
        <v>-2.9399999999999999E-2</v>
      </c>
      <c r="M7601" s="546">
        <v>-1.2200000000000001E-2</v>
      </c>
    </row>
    <row r="7602" spans="10:13" x14ac:dyDescent="0.6">
      <c r="J7602" s="311">
        <v>0</v>
      </c>
      <c r="K7602" s="546">
        <v>-4.0899999999999999E-2</v>
      </c>
      <c r="L7602" s="546">
        <v>-2.9399999999999999E-2</v>
      </c>
      <c r="M7602" s="546">
        <v>-1.2200000000000001E-2</v>
      </c>
    </row>
    <row r="7603" spans="10:13" x14ac:dyDescent="0.6">
      <c r="J7603" s="311">
        <v>0</v>
      </c>
      <c r="K7603" s="546">
        <v>-4.0899999999999999E-2</v>
      </c>
      <c r="L7603" s="546">
        <v>-2.9399999999999999E-2</v>
      </c>
      <c r="M7603" s="546">
        <v>-1.2200000000000001E-2</v>
      </c>
    </row>
    <row r="7604" spans="10:13" x14ac:dyDescent="0.6">
      <c r="J7604" s="311">
        <v>0</v>
      </c>
      <c r="K7604" s="546">
        <v>-4.0899999999999999E-2</v>
      </c>
      <c r="L7604" s="546">
        <v>-2.9399999999999999E-2</v>
      </c>
      <c r="M7604" s="546">
        <v>-1.2200000000000001E-2</v>
      </c>
    </row>
    <row r="7605" spans="10:13" x14ac:dyDescent="0.6">
      <c r="J7605" s="311">
        <v>0</v>
      </c>
      <c r="K7605" s="546">
        <v>-4.0899999999999999E-2</v>
      </c>
      <c r="L7605" s="546">
        <v>-2.9399999999999999E-2</v>
      </c>
      <c r="M7605" s="546">
        <v>-1.2200000000000001E-2</v>
      </c>
    </row>
    <row r="7606" spans="10:13" x14ac:dyDescent="0.6">
      <c r="J7606" s="311">
        <v>0</v>
      </c>
      <c r="K7606" s="546">
        <v>-4.0899999999999999E-2</v>
      </c>
      <c r="L7606" s="546">
        <v>-2.9399999999999999E-2</v>
      </c>
      <c r="M7606" s="546">
        <v>-1.2200000000000001E-2</v>
      </c>
    </row>
    <row r="7607" spans="10:13" x14ac:dyDescent="0.6">
      <c r="J7607" s="311">
        <v>0</v>
      </c>
      <c r="K7607" s="546">
        <v>-4.0899999999999999E-2</v>
      </c>
      <c r="L7607" s="546">
        <v>-2.9399999999999999E-2</v>
      </c>
      <c r="M7607" s="546">
        <v>-1.2200000000000001E-2</v>
      </c>
    </row>
    <row r="7608" spans="10:13" x14ac:dyDescent="0.6">
      <c r="J7608" s="311">
        <v>0</v>
      </c>
      <c r="K7608" s="546">
        <v>-4.0899999999999999E-2</v>
      </c>
      <c r="L7608" s="546">
        <v>-2.9399999999999999E-2</v>
      </c>
      <c r="M7608" s="546">
        <v>-1.2200000000000001E-2</v>
      </c>
    </row>
    <row r="7609" spans="10:13" x14ac:dyDescent="0.6">
      <c r="J7609" s="311">
        <v>0</v>
      </c>
      <c r="K7609" s="546">
        <v>-4.0899999999999999E-2</v>
      </c>
      <c r="L7609" s="546">
        <v>-2.9399999999999999E-2</v>
      </c>
      <c r="M7609" s="546">
        <v>-1.2200000000000001E-2</v>
      </c>
    </row>
    <row r="7610" spans="10:13" x14ac:dyDescent="0.6">
      <c r="J7610" s="311">
        <v>0</v>
      </c>
      <c r="K7610" s="546">
        <v>-4.0899999999999999E-2</v>
      </c>
      <c r="L7610" s="546">
        <v>-2.9399999999999999E-2</v>
      </c>
      <c r="M7610" s="546">
        <v>-1.2200000000000001E-2</v>
      </c>
    </row>
    <row r="7611" spans="10:13" x14ac:dyDescent="0.6">
      <c r="J7611" s="311">
        <v>0</v>
      </c>
      <c r="K7611" s="546">
        <v>-4.0899999999999999E-2</v>
      </c>
      <c r="L7611" s="546">
        <v>-2.9399999999999999E-2</v>
      </c>
      <c r="M7611" s="546">
        <v>-1.2200000000000001E-2</v>
      </c>
    </row>
    <row r="7612" spans="10:13" x14ac:dyDescent="0.6">
      <c r="J7612" s="311">
        <v>0</v>
      </c>
      <c r="K7612" s="546">
        <v>-4.0899999999999999E-2</v>
      </c>
      <c r="L7612" s="546">
        <v>-2.9399999999999999E-2</v>
      </c>
      <c r="M7612" s="546">
        <v>-1.2200000000000001E-2</v>
      </c>
    </row>
    <row r="7613" spans="10:13" x14ac:dyDescent="0.6">
      <c r="J7613" s="311">
        <v>0</v>
      </c>
      <c r="K7613" s="546">
        <v>-4.0899999999999999E-2</v>
      </c>
      <c r="L7613" s="546">
        <v>-2.9399999999999999E-2</v>
      </c>
      <c r="M7613" s="546">
        <v>-1.2200000000000001E-2</v>
      </c>
    </row>
    <row r="7614" spans="10:13" x14ac:dyDescent="0.6">
      <c r="J7614" s="311">
        <v>0</v>
      </c>
      <c r="K7614" s="546">
        <v>-4.0899999999999999E-2</v>
      </c>
      <c r="L7614" s="546">
        <v>-2.9399999999999999E-2</v>
      </c>
      <c r="M7614" s="546">
        <v>-1.2200000000000001E-2</v>
      </c>
    </row>
    <row r="7615" spans="10:13" x14ac:dyDescent="0.6">
      <c r="J7615" s="311">
        <v>0</v>
      </c>
      <c r="K7615" s="546">
        <v>-4.0899999999999999E-2</v>
      </c>
      <c r="L7615" s="546">
        <v>-2.9399999999999999E-2</v>
      </c>
      <c r="M7615" s="546">
        <v>-1.2200000000000001E-2</v>
      </c>
    </row>
    <row r="7616" spans="10:13" x14ac:dyDescent="0.6">
      <c r="J7616" s="311">
        <v>0</v>
      </c>
      <c r="K7616" s="546">
        <v>-4.0899999999999999E-2</v>
      </c>
      <c r="L7616" s="546">
        <v>-2.9399999999999999E-2</v>
      </c>
      <c r="M7616" s="546">
        <v>-1.2200000000000001E-2</v>
      </c>
    </row>
    <row r="7617" spans="10:13" x14ac:dyDescent="0.6">
      <c r="J7617" s="311">
        <v>0</v>
      </c>
      <c r="K7617" s="546">
        <v>-4.0899999999999999E-2</v>
      </c>
      <c r="L7617" s="546">
        <v>-2.9399999999999999E-2</v>
      </c>
      <c r="M7617" s="546">
        <v>-1.2200000000000001E-2</v>
      </c>
    </row>
    <row r="7618" spans="10:13" x14ac:dyDescent="0.6">
      <c r="J7618" s="311">
        <v>0</v>
      </c>
      <c r="K7618" s="546">
        <v>-4.0899999999999999E-2</v>
      </c>
      <c r="L7618" s="546">
        <v>-2.9399999999999999E-2</v>
      </c>
      <c r="M7618" s="546">
        <v>-1.2200000000000001E-2</v>
      </c>
    </row>
    <row r="7619" spans="10:13" x14ac:dyDescent="0.6">
      <c r="J7619" s="311">
        <v>0</v>
      </c>
      <c r="K7619" s="546">
        <v>-4.0899999999999999E-2</v>
      </c>
      <c r="L7619" s="546">
        <v>-2.9399999999999999E-2</v>
      </c>
      <c r="M7619" s="546">
        <v>-1.2200000000000001E-2</v>
      </c>
    </row>
    <row r="7620" spans="10:13" x14ac:dyDescent="0.6">
      <c r="J7620" s="311">
        <v>0</v>
      </c>
      <c r="K7620" s="546">
        <v>-4.0899999999999999E-2</v>
      </c>
      <c r="L7620" s="546">
        <v>-2.9399999999999999E-2</v>
      </c>
      <c r="M7620" s="546">
        <v>-1.2200000000000001E-2</v>
      </c>
    </row>
    <row r="7621" spans="10:13" x14ac:dyDescent="0.6">
      <c r="J7621" s="311">
        <v>0</v>
      </c>
      <c r="K7621" s="546">
        <v>-4.0899999999999999E-2</v>
      </c>
      <c r="L7621" s="546">
        <v>-2.9399999999999999E-2</v>
      </c>
      <c r="M7621" s="546">
        <v>-1.2200000000000001E-2</v>
      </c>
    </row>
    <row r="7622" spans="10:13" x14ac:dyDescent="0.6">
      <c r="J7622" s="311">
        <v>0</v>
      </c>
      <c r="K7622" s="546">
        <v>-4.0899999999999999E-2</v>
      </c>
      <c r="L7622" s="546">
        <v>-2.9399999999999999E-2</v>
      </c>
      <c r="M7622" s="546">
        <v>-1.2200000000000001E-2</v>
      </c>
    </row>
    <row r="7623" spans="10:13" x14ac:dyDescent="0.6">
      <c r="J7623" s="311">
        <v>0</v>
      </c>
      <c r="K7623" s="546">
        <v>-4.0899999999999999E-2</v>
      </c>
      <c r="L7623" s="546">
        <v>-2.9399999999999999E-2</v>
      </c>
      <c r="M7623" s="546">
        <v>-1.2200000000000001E-2</v>
      </c>
    </row>
    <row r="7624" spans="10:13" x14ac:dyDescent="0.6">
      <c r="J7624" s="311">
        <v>0</v>
      </c>
      <c r="K7624" s="546">
        <v>-4.0899999999999999E-2</v>
      </c>
      <c r="L7624" s="546">
        <v>-2.9399999999999999E-2</v>
      </c>
      <c r="M7624" s="546">
        <v>-1.2200000000000001E-2</v>
      </c>
    </row>
    <row r="7625" spans="10:13" x14ac:dyDescent="0.6">
      <c r="J7625" s="311">
        <v>0</v>
      </c>
      <c r="K7625" s="546">
        <v>-4.0899999999999999E-2</v>
      </c>
      <c r="L7625" s="546">
        <v>-2.9399999999999999E-2</v>
      </c>
      <c r="M7625" s="546">
        <v>-1.2200000000000001E-2</v>
      </c>
    </row>
    <row r="7626" spans="10:13" x14ac:dyDescent="0.6">
      <c r="J7626" s="311">
        <v>0</v>
      </c>
      <c r="K7626" s="546">
        <v>-4.0899999999999999E-2</v>
      </c>
      <c r="L7626" s="546">
        <v>-2.9399999999999999E-2</v>
      </c>
      <c r="M7626" s="546">
        <v>-1.2200000000000001E-2</v>
      </c>
    </row>
    <row r="7627" spans="10:13" x14ac:dyDescent="0.6">
      <c r="J7627" s="311">
        <v>0</v>
      </c>
      <c r="K7627" s="546">
        <v>-4.0899999999999999E-2</v>
      </c>
      <c r="L7627" s="546">
        <v>-2.9399999999999999E-2</v>
      </c>
      <c r="M7627" s="546">
        <v>-1.2200000000000001E-2</v>
      </c>
    </row>
    <row r="7628" spans="10:13" x14ac:dyDescent="0.6">
      <c r="J7628" s="311">
        <v>0</v>
      </c>
      <c r="K7628" s="546">
        <v>-4.0899999999999999E-2</v>
      </c>
      <c r="L7628" s="546">
        <v>-2.9399999999999999E-2</v>
      </c>
      <c r="M7628" s="546">
        <v>-1.2200000000000001E-2</v>
      </c>
    </row>
    <row r="7629" spans="10:13" x14ac:dyDescent="0.6">
      <c r="J7629" s="311">
        <v>0</v>
      </c>
      <c r="K7629" s="546">
        <v>-4.0899999999999999E-2</v>
      </c>
      <c r="L7629" s="546">
        <v>-2.9399999999999999E-2</v>
      </c>
      <c r="M7629" s="546">
        <v>-1.2200000000000001E-2</v>
      </c>
    </row>
    <row r="7630" spans="10:13" x14ac:dyDescent="0.6">
      <c r="J7630" s="311">
        <v>0</v>
      </c>
      <c r="K7630" s="546">
        <v>-4.0899999999999999E-2</v>
      </c>
      <c r="L7630" s="546">
        <v>-2.9399999999999999E-2</v>
      </c>
      <c r="M7630" s="546">
        <v>-1.2200000000000001E-2</v>
      </c>
    </row>
    <row r="7631" spans="10:13" x14ac:dyDescent="0.6">
      <c r="J7631" s="311">
        <v>0</v>
      </c>
      <c r="K7631" s="546">
        <v>-4.0899999999999999E-2</v>
      </c>
      <c r="L7631" s="546">
        <v>-2.9399999999999999E-2</v>
      </c>
      <c r="M7631" s="546">
        <v>-1.2200000000000001E-2</v>
      </c>
    </row>
    <row r="7632" spans="10:13" x14ac:dyDescent="0.6">
      <c r="J7632" s="311">
        <v>0</v>
      </c>
      <c r="K7632" s="546">
        <v>-4.0899999999999999E-2</v>
      </c>
      <c r="L7632" s="546">
        <v>-2.9399999999999999E-2</v>
      </c>
      <c r="M7632" s="546">
        <v>-1.2200000000000001E-2</v>
      </c>
    </row>
    <row r="7633" spans="10:13" x14ac:dyDescent="0.6">
      <c r="J7633" s="311">
        <v>0</v>
      </c>
      <c r="K7633" s="546">
        <v>-4.0899999999999999E-2</v>
      </c>
      <c r="L7633" s="546">
        <v>-2.9399999999999999E-2</v>
      </c>
      <c r="M7633" s="546">
        <v>-1.2200000000000001E-2</v>
      </c>
    </row>
    <row r="7634" spans="10:13" x14ac:dyDescent="0.6">
      <c r="J7634" s="311">
        <v>0</v>
      </c>
      <c r="K7634" s="546">
        <v>-4.0899999999999999E-2</v>
      </c>
      <c r="L7634" s="546">
        <v>-2.9399999999999999E-2</v>
      </c>
      <c r="M7634" s="546">
        <v>-1.2200000000000001E-2</v>
      </c>
    </row>
    <row r="7635" spans="10:13" x14ac:dyDescent="0.6">
      <c r="J7635" s="311">
        <v>0</v>
      </c>
      <c r="K7635" s="546">
        <v>-4.0899999999999999E-2</v>
      </c>
      <c r="L7635" s="546">
        <v>-2.9399999999999999E-2</v>
      </c>
      <c r="M7635" s="546">
        <v>-1.2200000000000001E-2</v>
      </c>
    </row>
    <row r="7636" spans="10:13" x14ac:dyDescent="0.6">
      <c r="J7636" s="311">
        <v>0</v>
      </c>
      <c r="K7636" s="546">
        <v>-4.0899999999999999E-2</v>
      </c>
      <c r="L7636" s="546">
        <v>-2.9399999999999999E-2</v>
      </c>
      <c r="M7636" s="546">
        <v>-1.2200000000000001E-2</v>
      </c>
    </row>
    <row r="7637" spans="10:13" x14ac:dyDescent="0.6">
      <c r="J7637" s="311">
        <v>0</v>
      </c>
      <c r="K7637" s="546">
        <v>-4.0899999999999999E-2</v>
      </c>
      <c r="L7637" s="546">
        <v>-2.9399999999999999E-2</v>
      </c>
      <c r="M7637" s="546">
        <v>-1.2200000000000001E-2</v>
      </c>
    </row>
    <row r="7638" spans="10:13" x14ac:dyDescent="0.6">
      <c r="J7638" s="311">
        <v>0</v>
      </c>
      <c r="K7638" s="546">
        <v>-4.0899999999999999E-2</v>
      </c>
      <c r="L7638" s="546">
        <v>-2.9399999999999999E-2</v>
      </c>
      <c r="M7638" s="546">
        <v>-1.2200000000000001E-2</v>
      </c>
    </row>
    <row r="7639" spans="10:13" x14ac:dyDescent="0.6">
      <c r="J7639" s="311">
        <v>0</v>
      </c>
      <c r="K7639" s="546">
        <v>-4.0899999999999999E-2</v>
      </c>
      <c r="L7639" s="546">
        <v>-2.9399999999999999E-2</v>
      </c>
      <c r="M7639" s="546">
        <v>-1.2200000000000001E-2</v>
      </c>
    </row>
    <row r="7640" spans="10:13" x14ac:dyDescent="0.6">
      <c r="J7640" s="311">
        <v>0</v>
      </c>
      <c r="K7640" s="546">
        <v>-4.0899999999999999E-2</v>
      </c>
      <c r="L7640" s="546">
        <v>-2.9399999999999999E-2</v>
      </c>
      <c r="M7640" s="546">
        <v>-1.2200000000000001E-2</v>
      </c>
    </row>
    <row r="7641" spans="10:13" x14ac:dyDescent="0.6">
      <c r="J7641" s="311">
        <v>0</v>
      </c>
      <c r="K7641" s="546">
        <v>-4.0899999999999999E-2</v>
      </c>
      <c r="L7641" s="546">
        <v>-2.9399999999999999E-2</v>
      </c>
      <c r="M7641" s="546">
        <v>-1.2200000000000001E-2</v>
      </c>
    </row>
    <row r="7642" spans="10:13" x14ac:dyDescent="0.6">
      <c r="J7642" s="311">
        <v>0</v>
      </c>
      <c r="K7642" s="546">
        <v>-4.0899999999999999E-2</v>
      </c>
      <c r="L7642" s="546">
        <v>-2.9399999999999999E-2</v>
      </c>
      <c r="M7642" s="546">
        <v>-1.2200000000000001E-2</v>
      </c>
    </row>
    <row r="7643" spans="10:13" x14ac:dyDescent="0.6">
      <c r="J7643" s="311">
        <v>0</v>
      </c>
      <c r="K7643" s="546">
        <v>-4.0899999999999999E-2</v>
      </c>
      <c r="L7643" s="546">
        <v>-2.9399999999999999E-2</v>
      </c>
      <c r="M7643" s="546">
        <v>-1.2200000000000001E-2</v>
      </c>
    </row>
    <row r="7644" spans="10:13" x14ac:dyDescent="0.6">
      <c r="J7644" s="311">
        <v>0</v>
      </c>
      <c r="K7644" s="546">
        <v>-4.0899999999999999E-2</v>
      </c>
      <c r="L7644" s="546">
        <v>-2.9399999999999999E-2</v>
      </c>
      <c r="M7644" s="546">
        <v>-1.2200000000000001E-2</v>
      </c>
    </row>
    <row r="7645" spans="10:13" x14ac:dyDescent="0.6">
      <c r="J7645" s="311">
        <v>0</v>
      </c>
      <c r="K7645" s="546">
        <v>-4.0899999999999999E-2</v>
      </c>
      <c r="L7645" s="546">
        <v>-2.9399999999999999E-2</v>
      </c>
      <c r="M7645" s="546">
        <v>-1.2200000000000001E-2</v>
      </c>
    </row>
    <row r="7646" spans="10:13" x14ac:dyDescent="0.6">
      <c r="J7646" s="311">
        <v>0</v>
      </c>
      <c r="K7646" s="546">
        <v>-4.0899999999999999E-2</v>
      </c>
      <c r="L7646" s="546">
        <v>-2.9399999999999999E-2</v>
      </c>
      <c r="M7646" s="546">
        <v>-1.2200000000000001E-2</v>
      </c>
    </row>
    <row r="7647" spans="10:13" x14ac:dyDescent="0.6">
      <c r="J7647" s="311">
        <v>0</v>
      </c>
      <c r="K7647" s="546">
        <v>-4.0899999999999999E-2</v>
      </c>
      <c r="L7647" s="546">
        <v>-2.9399999999999999E-2</v>
      </c>
      <c r="M7647" s="546">
        <v>-1.2200000000000001E-2</v>
      </c>
    </row>
    <row r="7648" spans="10:13" x14ac:dyDescent="0.6">
      <c r="J7648" s="311">
        <v>0</v>
      </c>
      <c r="K7648" s="546">
        <v>-4.0899999999999999E-2</v>
      </c>
      <c r="L7648" s="546">
        <v>-2.9399999999999999E-2</v>
      </c>
      <c r="M7648" s="546">
        <v>-1.2200000000000001E-2</v>
      </c>
    </row>
    <row r="7649" spans="10:13" x14ac:dyDescent="0.6">
      <c r="J7649" s="311">
        <v>0</v>
      </c>
      <c r="K7649" s="546">
        <v>-4.0899999999999999E-2</v>
      </c>
      <c r="L7649" s="546">
        <v>-2.9399999999999999E-2</v>
      </c>
      <c r="M7649" s="546">
        <v>-1.2200000000000001E-2</v>
      </c>
    </row>
    <row r="7650" spans="10:13" x14ac:dyDescent="0.6">
      <c r="J7650" s="311">
        <v>0</v>
      </c>
      <c r="K7650" s="546">
        <v>-4.0899999999999999E-2</v>
      </c>
      <c r="L7650" s="546">
        <v>-2.9399999999999999E-2</v>
      </c>
      <c r="M7650" s="546">
        <v>-1.2200000000000001E-2</v>
      </c>
    </row>
    <row r="7651" spans="10:13" x14ac:dyDescent="0.6">
      <c r="J7651" s="311">
        <v>0</v>
      </c>
      <c r="K7651" s="546">
        <v>-4.0899999999999999E-2</v>
      </c>
      <c r="L7651" s="546">
        <v>-2.9399999999999999E-2</v>
      </c>
      <c r="M7651" s="546">
        <v>-1.2200000000000001E-2</v>
      </c>
    </row>
    <row r="7652" spans="10:13" x14ac:dyDescent="0.6">
      <c r="J7652" s="311">
        <v>0</v>
      </c>
      <c r="K7652" s="546">
        <v>-4.0899999999999999E-2</v>
      </c>
      <c r="L7652" s="546">
        <v>-2.9399999999999999E-2</v>
      </c>
      <c r="M7652" s="546">
        <v>-1.2200000000000001E-2</v>
      </c>
    </row>
    <row r="7653" spans="10:13" x14ac:dyDescent="0.6">
      <c r="J7653" s="311">
        <v>0</v>
      </c>
      <c r="K7653" s="546">
        <v>-4.0899999999999999E-2</v>
      </c>
      <c r="L7653" s="546">
        <v>-2.9399999999999999E-2</v>
      </c>
      <c r="M7653" s="546">
        <v>-1.2200000000000001E-2</v>
      </c>
    </row>
    <row r="7654" spans="10:13" x14ac:dyDescent="0.6">
      <c r="J7654" s="311">
        <v>0</v>
      </c>
      <c r="K7654" s="546">
        <v>-4.0899999999999999E-2</v>
      </c>
      <c r="L7654" s="546">
        <v>-2.9399999999999999E-2</v>
      </c>
      <c r="M7654" s="546">
        <v>-1.2200000000000001E-2</v>
      </c>
    </row>
    <row r="7655" spans="10:13" x14ac:dyDescent="0.6">
      <c r="J7655" s="311">
        <v>0</v>
      </c>
      <c r="K7655" s="546">
        <v>-4.0899999999999999E-2</v>
      </c>
      <c r="L7655" s="546">
        <v>-2.9399999999999999E-2</v>
      </c>
      <c r="M7655" s="546">
        <v>-1.2200000000000001E-2</v>
      </c>
    </row>
    <row r="7656" spans="10:13" x14ac:dyDescent="0.6">
      <c r="J7656" s="311">
        <v>0</v>
      </c>
      <c r="K7656" s="546">
        <v>-4.0899999999999999E-2</v>
      </c>
      <c r="L7656" s="546">
        <v>-2.9399999999999999E-2</v>
      </c>
      <c r="M7656" s="546">
        <v>-1.2200000000000001E-2</v>
      </c>
    </row>
    <row r="7657" spans="10:13" x14ac:dyDescent="0.6">
      <c r="J7657" s="311">
        <v>0</v>
      </c>
      <c r="K7657" s="546">
        <v>-4.0899999999999999E-2</v>
      </c>
      <c r="L7657" s="546">
        <v>-2.9399999999999999E-2</v>
      </c>
      <c r="M7657" s="546">
        <v>-1.2200000000000001E-2</v>
      </c>
    </row>
    <row r="7658" spans="10:13" x14ac:dyDescent="0.6">
      <c r="J7658" s="311">
        <v>0</v>
      </c>
      <c r="K7658" s="546">
        <v>-4.0899999999999999E-2</v>
      </c>
      <c r="L7658" s="546">
        <v>-2.9399999999999999E-2</v>
      </c>
      <c r="M7658" s="546">
        <v>-1.2200000000000001E-2</v>
      </c>
    </row>
    <row r="7659" spans="10:13" x14ac:dyDescent="0.6">
      <c r="J7659" s="311">
        <v>0</v>
      </c>
      <c r="K7659" s="546">
        <v>-4.0899999999999999E-2</v>
      </c>
      <c r="L7659" s="546">
        <v>-2.9399999999999999E-2</v>
      </c>
      <c r="M7659" s="546">
        <v>-1.2200000000000001E-2</v>
      </c>
    </row>
    <row r="7660" spans="10:13" x14ac:dyDescent="0.6">
      <c r="J7660" s="311">
        <v>0</v>
      </c>
      <c r="K7660" s="546">
        <v>-4.0899999999999999E-2</v>
      </c>
      <c r="L7660" s="546">
        <v>-2.9399999999999999E-2</v>
      </c>
      <c r="M7660" s="546">
        <v>-1.2200000000000001E-2</v>
      </c>
    </row>
    <row r="7661" spans="10:13" x14ac:dyDescent="0.6">
      <c r="J7661" s="311">
        <v>0</v>
      </c>
      <c r="K7661" s="546">
        <v>-4.0899999999999999E-2</v>
      </c>
      <c r="L7661" s="546">
        <v>-2.9399999999999999E-2</v>
      </c>
      <c r="M7661" s="546">
        <v>-1.2200000000000001E-2</v>
      </c>
    </row>
    <row r="7662" spans="10:13" x14ac:dyDescent="0.6">
      <c r="J7662" s="311">
        <v>0</v>
      </c>
      <c r="K7662" s="546">
        <v>-4.0899999999999999E-2</v>
      </c>
      <c r="L7662" s="546">
        <v>-2.9399999999999999E-2</v>
      </c>
      <c r="M7662" s="546">
        <v>-1.2200000000000001E-2</v>
      </c>
    </row>
    <row r="7663" spans="10:13" x14ac:dyDescent="0.6">
      <c r="J7663" s="311">
        <v>0</v>
      </c>
      <c r="K7663" s="546">
        <v>-4.0899999999999999E-2</v>
      </c>
      <c r="L7663" s="546">
        <v>-2.9399999999999999E-2</v>
      </c>
      <c r="M7663" s="546">
        <v>-1.2200000000000001E-2</v>
      </c>
    </row>
    <row r="7664" spans="10:13" x14ac:dyDescent="0.6">
      <c r="J7664" s="311">
        <v>0</v>
      </c>
      <c r="K7664" s="546">
        <v>-4.0899999999999999E-2</v>
      </c>
      <c r="L7664" s="546">
        <v>-2.9399999999999999E-2</v>
      </c>
      <c r="M7664" s="546">
        <v>-1.2200000000000001E-2</v>
      </c>
    </row>
    <row r="7665" spans="10:13" x14ac:dyDescent="0.6">
      <c r="J7665" s="311">
        <v>0</v>
      </c>
      <c r="K7665" s="546">
        <v>-4.0899999999999999E-2</v>
      </c>
      <c r="L7665" s="546">
        <v>-2.9399999999999999E-2</v>
      </c>
      <c r="M7665" s="546">
        <v>-1.2200000000000001E-2</v>
      </c>
    </row>
    <row r="7666" spans="10:13" x14ac:dyDescent="0.6">
      <c r="J7666" s="311">
        <v>0</v>
      </c>
      <c r="K7666" s="546">
        <v>-4.0899999999999999E-2</v>
      </c>
      <c r="L7666" s="546">
        <v>-2.9399999999999999E-2</v>
      </c>
      <c r="M7666" s="546">
        <v>-1.2200000000000001E-2</v>
      </c>
    </row>
    <row r="7667" spans="10:13" x14ac:dyDescent="0.6">
      <c r="J7667" s="311">
        <v>0</v>
      </c>
      <c r="K7667" s="546">
        <v>-4.0899999999999999E-2</v>
      </c>
      <c r="L7667" s="546">
        <v>-2.9399999999999999E-2</v>
      </c>
      <c r="M7667" s="546">
        <v>-1.2200000000000001E-2</v>
      </c>
    </row>
    <row r="7668" spans="10:13" x14ac:dyDescent="0.6">
      <c r="J7668" s="311">
        <v>0</v>
      </c>
      <c r="K7668" s="546">
        <v>-4.0899999999999999E-2</v>
      </c>
      <c r="L7668" s="546">
        <v>-2.9399999999999999E-2</v>
      </c>
      <c r="M7668" s="546">
        <v>-1.2200000000000001E-2</v>
      </c>
    </row>
    <row r="7669" spans="10:13" x14ac:dyDescent="0.6">
      <c r="J7669" s="311">
        <v>0</v>
      </c>
      <c r="K7669" s="546">
        <v>-4.0899999999999999E-2</v>
      </c>
      <c r="L7669" s="546">
        <v>-2.9399999999999999E-2</v>
      </c>
      <c r="M7669" s="546">
        <v>-1.2200000000000001E-2</v>
      </c>
    </row>
    <row r="7670" spans="10:13" x14ac:dyDescent="0.6">
      <c r="J7670" s="311">
        <v>0</v>
      </c>
      <c r="K7670" s="546">
        <v>-4.0899999999999999E-2</v>
      </c>
      <c r="L7670" s="546">
        <v>-2.9399999999999999E-2</v>
      </c>
      <c r="M7670" s="546">
        <v>-1.2200000000000001E-2</v>
      </c>
    </row>
    <row r="7671" spans="10:13" x14ac:dyDescent="0.6">
      <c r="J7671" s="311">
        <v>0</v>
      </c>
      <c r="K7671" s="546">
        <v>-4.0899999999999999E-2</v>
      </c>
      <c r="L7671" s="546">
        <v>-2.9399999999999999E-2</v>
      </c>
      <c r="M7671" s="546">
        <v>-1.2200000000000001E-2</v>
      </c>
    </row>
    <row r="7672" spans="10:13" x14ac:dyDescent="0.6">
      <c r="J7672" s="311">
        <v>0</v>
      </c>
      <c r="K7672" s="546">
        <v>-4.0899999999999999E-2</v>
      </c>
      <c r="L7672" s="546">
        <v>-2.9399999999999999E-2</v>
      </c>
      <c r="M7672" s="546">
        <v>-1.2200000000000001E-2</v>
      </c>
    </row>
    <row r="7673" spans="10:13" x14ac:dyDescent="0.6">
      <c r="J7673" s="311">
        <v>0</v>
      </c>
      <c r="K7673" s="546">
        <v>-4.0899999999999999E-2</v>
      </c>
      <c r="L7673" s="546">
        <v>-2.9399999999999999E-2</v>
      </c>
      <c r="M7673" s="546">
        <v>-1.2200000000000001E-2</v>
      </c>
    </row>
    <row r="7674" spans="10:13" x14ac:dyDescent="0.6">
      <c r="J7674" s="311">
        <v>0</v>
      </c>
      <c r="K7674" s="546">
        <v>-4.0899999999999999E-2</v>
      </c>
      <c r="L7674" s="546">
        <v>-2.9399999999999999E-2</v>
      </c>
      <c r="M7674" s="546">
        <v>-1.2200000000000001E-2</v>
      </c>
    </row>
    <row r="7675" spans="10:13" x14ac:dyDescent="0.6">
      <c r="J7675" s="311">
        <v>0</v>
      </c>
      <c r="K7675" s="546">
        <v>-4.0899999999999999E-2</v>
      </c>
      <c r="L7675" s="546">
        <v>-2.9399999999999999E-2</v>
      </c>
      <c r="M7675" s="546">
        <v>-1.2200000000000001E-2</v>
      </c>
    </row>
    <row r="7676" spans="10:13" x14ac:dyDescent="0.6">
      <c r="J7676" s="311">
        <v>0</v>
      </c>
      <c r="K7676" s="546">
        <v>-4.0899999999999999E-2</v>
      </c>
      <c r="L7676" s="546">
        <v>-2.9399999999999999E-2</v>
      </c>
      <c r="M7676" s="546">
        <v>-1.2200000000000001E-2</v>
      </c>
    </row>
    <row r="7677" spans="10:13" x14ac:dyDescent="0.6">
      <c r="J7677" s="311">
        <v>0</v>
      </c>
      <c r="K7677" s="546">
        <v>-4.0899999999999999E-2</v>
      </c>
      <c r="L7677" s="546">
        <v>-2.9399999999999999E-2</v>
      </c>
      <c r="M7677" s="546">
        <v>-1.2200000000000001E-2</v>
      </c>
    </row>
    <row r="7678" spans="10:13" x14ac:dyDescent="0.6">
      <c r="J7678" s="311">
        <v>0</v>
      </c>
      <c r="K7678" s="546">
        <v>-4.0899999999999999E-2</v>
      </c>
      <c r="L7678" s="546">
        <v>-2.9399999999999999E-2</v>
      </c>
      <c r="M7678" s="546">
        <v>-1.2200000000000001E-2</v>
      </c>
    </row>
    <row r="7679" spans="10:13" x14ac:dyDescent="0.6">
      <c r="J7679" s="311">
        <v>0</v>
      </c>
      <c r="K7679" s="546">
        <v>-4.0899999999999999E-2</v>
      </c>
      <c r="L7679" s="546">
        <v>-2.9399999999999999E-2</v>
      </c>
      <c r="M7679" s="546">
        <v>-1.2200000000000001E-2</v>
      </c>
    </row>
    <row r="7680" spans="10:13" x14ac:dyDescent="0.6">
      <c r="J7680" s="311">
        <v>0</v>
      </c>
      <c r="K7680" s="546">
        <v>-4.0899999999999999E-2</v>
      </c>
      <c r="L7680" s="546">
        <v>-2.9399999999999999E-2</v>
      </c>
      <c r="M7680" s="546">
        <v>-1.2200000000000001E-2</v>
      </c>
    </row>
    <row r="7681" spans="10:13" x14ac:dyDescent="0.6">
      <c r="J7681" s="311">
        <v>0</v>
      </c>
      <c r="K7681" s="546">
        <v>-4.0899999999999999E-2</v>
      </c>
      <c r="L7681" s="546">
        <v>-2.9399999999999999E-2</v>
      </c>
      <c r="M7681" s="546">
        <v>-1.2200000000000001E-2</v>
      </c>
    </row>
    <row r="7682" spans="10:13" x14ac:dyDescent="0.6">
      <c r="J7682" s="311">
        <v>0</v>
      </c>
      <c r="K7682" s="546">
        <v>-4.0899999999999999E-2</v>
      </c>
      <c r="L7682" s="546">
        <v>-2.9399999999999999E-2</v>
      </c>
      <c r="M7682" s="546">
        <v>-1.2200000000000001E-2</v>
      </c>
    </row>
    <row r="7683" spans="10:13" x14ac:dyDescent="0.6">
      <c r="J7683" s="311">
        <v>0</v>
      </c>
      <c r="K7683" s="546">
        <v>-4.0899999999999999E-2</v>
      </c>
      <c r="L7683" s="546">
        <v>-2.9399999999999999E-2</v>
      </c>
      <c r="M7683" s="546">
        <v>-1.2200000000000001E-2</v>
      </c>
    </row>
    <row r="7684" spans="10:13" x14ac:dyDescent="0.6">
      <c r="J7684" s="311">
        <v>0</v>
      </c>
      <c r="K7684" s="546">
        <v>-4.0899999999999999E-2</v>
      </c>
      <c r="L7684" s="546">
        <v>-2.9399999999999999E-2</v>
      </c>
      <c r="M7684" s="546">
        <v>-1.2200000000000001E-2</v>
      </c>
    </row>
    <row r="7685" spans="10:13" x14ac:dyDescent="0.6">
      <c r="J7685" s="311">
        <v>0</v>
      </c>
      <c r="K7685" s="546">
        <v>-4.0899999999999999E-2</v>
      </c>
      <c r="L7685" s="546">
        <v>-2.9399999999999999E-2</v>
      </c>
      <c r="M7685" s="546">
        <v>-1.2200000000000001E-2</v>
      </c>
    </row>
    <row r="7686" spans="10:13" x14ac:dyDescent="0.6">
      <c r="J7686" s="311">
        <v>0</v>
      </c>
      <c r="K7686" s="546">
        <v>-4.0899999999999999E-2</v>
      </c>
      <c r="L7686" s="546">
        <v>-2.9399999999999999E-2</v>
      </c>
      <c r="M7686" s="546">
        <v>-1.2200000000000001E-2</v>
      </c>
    </row>
    <row r="7687" spans="10:13" x14ac:dyDescent="0.6">
      <c r="J7687" s="311">
        <v>0</v>
      </c>
      <c r="K7687" s="546">
        <v>-4.0899999999999999E-2</v>
      </c>
      <c r="L7687" s="546">
        <v>-2.9399999999999999E-2</v>
      </c>
      <c r="M7687" s="546">
        <v>-1.2200000000000001E-2</v>
      </c>
    </row>
    <row r="7688" spans="10:13" x14ac:dyDescent="0.6">
      <c r="J7688" s="311">
        <v>0</v>
      </c>
      <c r="K7688" s="546">
        <v>-4.0899999999999999E-2</v>
      </c>
      <c r="L7688" s="546">
        <v>-2.9399999999999999E-2</v>
      </c>
      <c r="M7688" s="546">
        <v>-1.2200000000000001E-2</v>
      </c>
    </row>
    <row r="7689" spans="10:13" x14ac:dyDescent="0.6">
      <c r="J7689" s="311">
        <v>0</v>
      </c>
      <c r="K7689" s="546">
        <v>-4.0899999999999999E-2</v>
      </c>
      <c r="L7689" s="546">
        <v>-2.9399999999999999E-2</v>
      </c>
      <c r="M7689" s="546">
        <v>-1.2200000000000001E-2</v>
      </c>
    </row>
    <row r="7690" spans="10:13" x14ac:dyDescent="0.6">
      <c r="J7690" s="311">
        <v>0</v>
      </c>
      <c r="K7690" s="546">
        <v>-4.0899999999999999E-2</v>
      </c>
      <c r="L7690" s="546">
        <v>-2.9399999999999999E-2</v>
      </c>
      <c r="M7690" s="546">
        <v>-1.2200000000000001E-2</v>
      </c>
    </row>
    <row r="7691" spans="10:13" x14ac:dyDescent="0.6">
      <c r="J7691" s="311">
        <v>0</v>
      </c>
      <c r="K7691" s="546">
        <v>-4.0899999999999999E-2</v>
      </c>
      <c r="L7691" s="546">
        <v>-2.9399999999999999E-2</v>
      </c>
      <c r="M7691" s="546">
        <v>-1.2200000000000001E-2</v>
      </c>
    </row>
    <row r="7692" spans="10:13" x14ac:dyDescent="0.6">
      <c r="J7692" s="311">
        <v>0</v>
      </c>
      <c r="K7692" s="546">
        <v>-4.0899999999999999E-2</v>
      </c>
      <c r="L7692" s="546">
        <v>-2.9399999999999999E-2</v>
      </c>
      <c r="M7692" s="546">
        <v>-1.2200000000000001E-2</v>
      </c>
    </row>
    <row r="7693" spans="10:13" x14ac:dyDescent="0.6">
      <c r="J7693" s="311">
        <v>0</v>
      </c>
      <c r="K7693" s="546">
        <v>-4.0899999999999999E-2</v>
      </c>
      <c r="L7693" s="546">
        <v>-2.9399999999999999E-2</v>
      </c>
      <c r="M7693" s="546">
        <v>-1.2200000000000001E-2</v>
      </c>
    </row>
    <row r="7694" spans="10:13" x14ac:dyDescent="0.6">
      <c r="J7694" s="311">
        <v>0</v>
      </c>
      <c r="K7694" s="546">
        <v>-4.0899999999999999E-2</v>
      </c>
      <c r="L7694" s="546">
        <v>-2.9399999999999999E-2</v>
      </c>
      <c r="M7694" s="546">
        <v>-1.2200000000000001E-2</v>
      </c>
    </row>
    <row r="7695" spans="10:13" x14ac:dyDescent="0.6">
      <c r="J7695" s="311">
        <v>0</v>
      </c>
      <c r="K7695" s="546">
        <v>-4.0899999999999999E-2</v>
      </c>
      <c r="L7695" s="546">
        <v>-2.9399999999999999E-2</v>
      </c>
      <c r="M7695" s="546">
        <v>-1.2200000000000001E-2</v>
      </c>
    </row>
    <row r="7696" spans="10:13" x14ac:dyDescent="0.6">
      <c r="J7696" s="311">
        <v>0</v>
      </c>
      <c r="K7696" s="546">
        <v>-4.0899999999999999E-2</v>
      </c>
      <c r="L7696" s="546">
        <v>-2.9399999999999999E-2</v>
      </c>
      <c r="M7696" s="546">
        <v>-1.2200000000000001E-2</v>
      </c>
    </row>
    <row r="7697" spans="10:13" x14ac:dyDescent="0.6">
      <c r="J7697" s="311">
        <v>0</v>
      </c>
      <c r="K7697" s="546">
        <v>-4.0899999999999999E-2</v>
      </c>
      <c r="L7697" s="546">
        <v>-2.9399999999999999E-2</v>
      </c>
      <c r="M7697" s="546">
        <v>-1.2200000000000001E-2</v>
      </c>
    </row>
    <row r="7698" spans="10:13" x14ac:dyDescent="0.6">
      <c r="J7698" s="311">
        <v>0</v>
      </c>
      <c r="K7698" s="546">
        <v>-4.0899999999999999E-2</v>
      </c>
      <c r="L7698" s="546">
        <v>-2.9399999999999999E-2</v>
      </c>
      <c r="M7698" s="546">
        <v>-1.2200000000000001E-2</v>
      </c>
    </row>
    <row r="7699" spans="10:13" x14ac:dyDescent="0.6">
      <c r="J7699" s="311">
        <v>0</v>
      </c>
      <c r="K7699" s="546">
        <v>-4.0899999999999999E-2</v>
      </c>
      <c r="L7699" s="546">
        <v>-2.9399999999999999E-2</v>
      </c>
      <c r="M7699" s="546">
        <v>-1.2200000000000001E-2</v>
      </c>
    </row>
    <row r="7700" spans="10:13" x14ac:dyDescent="0.6">
      <c r="J7700" s="311">
        <v>0</v>
      </c>
      <c r="K7700" s="546">
        <v>-4.0899999999999999E-2</v>
      </c>
      <c r="L7700" s="546">
        <v>-2.9399999999999999E-2</v>
      </c>
      <c r="M7700" s="546">
        <v>-1.2200000000000001E-2</v>
      </c>
    </row>
    <row r="7701" spans="10:13" x14ac:dyDescent="0.6">
      <c r="J7701" s="311">
        <v>0</v>
      </c>
      <c r="K7701" s="546">
        <v>-4.0899999999999999E-2</v>
      </c>
      <c r="L7701" s="546">
        <v>-2.9399999999999999E-2</v>
      </c>
      <c r="M7701" s="546">
        <v>-1.2200000000000001E-2</v>
      </c>
    </row>
    <row r="7702" spans="10:13" x14ac:dyDescent="0.6">
      <c r="J7702" s="311">
        <v>0</v>
      </c>
      <c r="K7702" s="546">
        <v>-4.0899999999999999E-2</v>
      </c>
      <c r="L7702" s="546">
        <v>-2.9399999999999999E-2</v>
      </c>
      <c r="M7702" s="546">
        <v>-1.2200000000000001E-2</v>
      </c>
    </row>
    <row r="7703" spans="10:13" x14ac:dyDescent="0.6">
      <c r="J7703" s="311">
        <v>0</v>
      </c>
      <c r="K7703" s="546">
        <v>-4.0899999999999999E-2</v>
      </c>
      <c r="L7703" s="546">
        <v>-2.9399999999999999E-2</v>
      </c>
      <c r="M7703" s="546">
        <v>-1.2200000000000001E-2</v>
      </c>
    </row>
    <row r="7704" spans="10:13" x14ac:dyDescent="0.6">
      <c r="J7704" s="311">
        <v>0</v>
      </c>
      <c r="K7704" s="546">
        <v>-4.0899999999999999E-2</v>
      </c>
      <c r="L7704" s="546">
        <v>-2.9399999999999999E-2</v>
      </c>
      <c r="M7704" s="546">
        <v>-1.2200000000000001E-2</v>
      </c>
    </row>
    <row r="7705" spans="10:13" x14ac:dyDescent="0.6">
      <c r="J7705" s="311">
        <v>0</v>
      </c>
      <c r="K7705" s="546">
        <v>-4.0899999999999999E-2</v>
      </c>
      <c r="L7705" s="546">
        <v>-2.9399999999999999E-2</v>
      </c>
      <c r="M7705" s="546">
        <v>-1.2200000000000001E-2</v>
      </c>
    </row>
    <row r="7706" spans="10:13" x14ac:dyDescent="0.6">
      <c r="J7706" s="311">
        <v>0</v>
      </c>
      <c r="K7706" s="546">
        <v>-4.0899999999999999E-2</v>
      </c>
      <c r="L7706" s="546">
        <v>-2.9399999999999999E-2</v>
      </c>
      <c r="M7706" s="546">
        <v>-1.2200000000000001E-2</v>
      </c>
    </row>
    <row r="7707" spans="10:13" x14ac:dyDescent="0.6">
      <c r="J7707" s="311">
        <v>0</v>
      </c>
      <c r="K7707" s="546">
        <v>-4.0899999999999999E-2</v>
      </c>
      <c r="L7707" s="546">
        <v>-2.9399999999999999E-2</v>
      </c>
      <c r="M7707" s="546">
        <v>-1.2200000000000001E-2</v>
      </c>
    </row>
    <row r="7708" spans="10:13" x14ac:dyDescent="0.6">
      <c r="J7708" s="311">
        <v>0</v>
      </c>
      <c r="K7708" s="546">
        <v>-4.0899999999999999E-2</v>
      </c>
      <c r="L7708" s="546">
        <v>-2.9399999999999999E-2</v>
      </c>
      <c r="M7708" s="546">
        <v>-1.2200000000000001E-2</v>
      </c>
    </row>
    <row r="7709" spans="10:13" x14ac:dyDescent="0.6">
      <c r="J7709" s="311">
        <v>0</v>
      </c>
      <c r="K7709" s="546">
        <v>-4.0899999999999999E-2</v>
      </c>
      <c r="L7709" s="546">
        <v>-2.9399999999999999E-2</v>
      </c>
      <c r="M7709" s="546">
        <v>-1.2200000000000001E-2</v>
      </c>
    </row>
    <row r="7710" spans="10:13" x14ac:dyDescent="0.6">
      <c r="J7710" s="311">
        <v>0</v>
      </c>
      <c r="K7710" s="546">
        <v>-4.0899999999999999E-2</v>
      </c>
      <c r="L7710" s="546">
        <v>-2.9399999999999999E-2</v>
      </c>
      <c r="M7710" s="546">
        <v>-1.2200000000000001E-2</v>
      </c>
    </row>
    <row r="7711" spans="10:13" x14ac:dyDescent="0.6">
      <c r="J7711" s="311">
        <v>0</v>
      </c>
      <c r="K7711" s="546">
        <v>-4.0899999999999999E-2</v>
      </c>
      <c r="L7711" s="546">
        <v>-2.9399999999999999E-2</v>
      </c>
      <c r="M7711" s="546">
        <v>-1.2200000000000001E-2</v>
      </c>
    </row>
    <row r="7712" spans="10:13" x14ac:dyDescent="0.6">
      <c r="J7712" s="311">
        <v>0</v>
      </c>
      <c r="K7712" s="546">
        <v>-4.0899999999999999E-2</v>
      </c>
      <c r="L7712" s="546">
        <v>-2.9399999999999999E-2</v>
      </c>
      <c r="M7712" s="546">
        <v>-1.2200000000000001E-2</v>
      </c>
    </row>
    <row r="7713" spans="10:13" x14ac:dyDescent="0.6">
      <c r="J7713" s="311">
        <v>0</v>
      </c>
      <c r="K7713" s="546">
        <v>-4.0899999999999999E-2</v>
      </c>
      <c r="L7713" s="546">
        <v>-2.9399999999999999E-2</v>
      </c>
      <c r="M7713" s="546">
        <v>-1.2200000000000001E-2</v>
      </c>
    </row>
    <row r="7714" spans="10:13" x14ac:dyDescent="0.6">
      <c r="J7714" s="311">
        <v>0</v>
      </c>
      <c r="K7714" s="546">
        <v>-4.0899999999999999E-2</v>
      </c>
      <c r="L7714" s="546">
        <v>-2.9399999999999999E-2</v>
      </c>
      <c r="M7714" s="546">
        <v>-1.2200000000000001E-2</v>
      </c>
    </row>
    <row r="7715" spans="10:13" x14ac:dyDescent="0.6">
      <c r="J7715" s="311">
        <v>0</v>
      </c>
      <c r="K7715" s="546">
        <v>-4.0899999999999999E-2</v>
      </c>
      <c r="L7715" s="546">
        <v>-2.9399999999999999E-2</v>
      </c>
      <c r="M7715" s="546">
        <v>-1.2200000000000001E-2</v>
      </c>
    </row>
    <row r="7716" spans="10:13" x14ac:dyDescent="0.6">
      <c r="J7716" s="311">
        <v>0</v>
      </c>
      <c r="K7716" s="546">
        <v>-4.0899999999999999E-2</v>
      </c>
      <c r="L7716" s="546">
        <v>-2.9399999999999999E-2</v>
      </c>
      <c r="M7716" s="546">
        <v>-1.2200000000000001E-2</v>
      </c>
    </row>
    <row r="7717" spans="10:13" x14ac:dyDescent="0.6">
      <c r="J7717" s="311">
        <v>0</v>
      </c>
      <c r="K7717" s="546">
        <v>-4.0899999999999999E-2</v>
      </c>
      <c r="L7717" s="546">
        <v>-2.9399999999999999E-2</v>
      </c>
      <c r="M7717" s="546">
        <v>-1.2200000000000001E-2</v>
      </c>
    </row>
    <row r="7718" spans="10:13" x14ac:dyDescent="0.6">
      <c r="J7718" s="311">
        <v>0</v>
      </c>
      <c r="K7718" s="546">
        <v>-4.0899999999999999E-2</v>
      </c>
      <c r="L7718" s="546">
        <v>-2.9399999999999999E-2</v>
      </c>
      <c r="M7718" s="546">
        <v>-1.2200000000000001E-2</v>
      </c>
    </row>
    <row r="7719" spans="10:13" x14ac:dyDescent="0.6">
      <c r="J7719" s="311">
        <v>0</v>
      </c>
      <c r="K7719" s="546">
        <v>-4.0899999999999999E-2</v>
      </c>
      <c r="L7719" s="546">
        <v>-2.9399999999999999E-2</v>
      </c>
      <c r="M7719" s="546">
        <v>-1.2200000000000001E-2</v>
      </c>
    </row>
    <row r="7720" spans="10:13" x14ac:dyDescent="0.6">
      <c r="J7720" s="311">
        <v>0</v>
      </c>
      <c r="K7720" s="546">
        <v>-4.0899999999999999E-2</v>
      </c>
      <c r="L7720" s="546">
        <v>-2.9399999999999999E-2</v>
      </c>
      <c r="M7720" s="546">
        <v>-1.2200000000000001E-2</v>
      </c>
    </row>
    <row r="7721" spans="10:13" x14ac:dyDescent="0.6">
      <c r="J7721" s="311">
        <v>0</v>
      </c>
      <c r="K7721" s="546">
        <v>-4.0899999999999999E-2</v>
      </c>
      <c r="L7721" s="546">
        <v>-2.9399999999999999E-2</v>
      </c>
      <c r="M7721" s="546">
        <v>-1.2200000000000001E-2</v>
      </c>
    </row>
    <row r="7722" spans="10:13" x14ac:dyDescent="0.6">
      <c r="J7722" s="311">
        <v>0</v>
      </c>
      <c r="K7722" s="546">
        <v>-4.0899999999999999E-2</v>
      </c>
      <c r="L7722" s="546">
        <v>-2.9399999999999999E-2</v>
      </c>
      <c r="M7722" s="546">
        <v>-1.2200000000000001E-2</v>
      </c>
    </row>
    <row r="7723" spans="10:13" x14ac:dyDescent="0.6">
      <c r="J7723" s="311">
        <v>0</v>
      </c>
      <c r="K7723" s="546">
        <v>-4.0899999999999999E-2</v>
      </c>
      <c r="L7723" s="546">
        <v>-2.9399999999999999E-2</v>
      </c>
      <c r="M7723" s="546">
        <v>-1.2200000000000001E-2</v>
      </c>
    </row>
    <row r="7724" spans="10:13" x14ac:dyDescent="0.6">
      <c r="J7724" s="311">
        <v>0</v>
      </c>
      <c r="K7724" s="546">
        <v>-4.0899999999999999E-2</v>
      </c>
      <c r="L7724" s="546">
        <v>-2.9399999999999999E-2</v>
      </c>
      <c r="M7724" s="546">
        <v>-1.2200000000000001E-2</v>
      </c>
    </row>
    <row r="7725" spans="10:13" x14ac:dyDescent="0.6">
      <c r="J7725" s="311">
        <v>0</v>
      </c>
      <c r="K7725" s="546">
        <v>-4.0899999999999999E-2</v>
      </c>
      <c r="L7725" s="546">
        <v>-2.9399999999999999E-2</v>
      </c>
      <c r="M7725" s="546">
        <v>-1.2200000000000001E-2</v>
      </c>
    </row>
    <row r="7726" spans="10:13" x14ac:dyDescent="0.6">
      <c r="J7726" s="311">
        <v>0</v>
      </c>
      <c r="K7726" s="546">
        <v>-4.0899999999999999E-2</v>
      </c>
      <c r="L7726" s="546">
        <v>-2.9399999999999999E-2</v>
      </c>
      <c r="M7726" s="546">
        <v>-1.2200000000000001E-2</v>
      </c>
    </row>
    <row r="7727" spans="10:13" x14ac:dyDescent="0.6">
      <c r="J7727" s="311">
        <v>0</v>
      </c>
      <c r="K7727" s="546">
        <v>-4.0899999999999999E-2</v>
      </c>
      <c r="L7727" s="546">
        <v>-2.9399999999999999E-2</v>
      </c>
      <c r="M7727" s="546">
        <v>-1.2200000000000001E-2</v>
      </c>
    </row>
    <row r="7728" spans="10:13" x14ac:dyDescent="0.6">
      <c r="J7728" s="311">
        <v>0</v>
      </c>
      <c r="K7728" s="546">
        <v>-4.0899999999999999E-2</v>
      </c>
      <c r="L7728" s="546">
        <v>-2.9399999999999999E-2</v>
      </c>
      <c r="M7728" s="546">
        <v>-1.2200000000000001E-2</v>
      </c>
    </row>
    <row r="7729" spans="10:13" x14ac:dyDescent="0.6">
      <c r="J7729" s="311">
        <v>0</v>
      </c>
      <c r="K7729" s="546">
        <v>-4.0899999999999999E-2</v>
      </c>
      <c r="L7729" s="546">
        <v>-2.9399999999999999E-2</v>
      </c>
      <c r="M7729" s="546">
        <v>-1.2200000000000001E-2</v>
      </c>
    </row>
    <row r="7730" spans="10:13" x14ac:dyDescent="0.6">
      <c r="J7730" s="311">
        <v>0</v>
      </c>
      <c r="K7730" s="546">
        <v>-4.0899999999999999E-2</v>
      </c>
      <c r="L7730" s="546">
        <v>-2.9399999999999999E-2</v>
      </c>
      <c r="M7730" s="546">
        <v>-1.2200000000000001E-2</v>
      </c>
    </row>
    <row r="7731" spans="10:13" x14ac:dyDescent="0.6">
      <c r="J7731" s="311">
        <v>0</v>
      </c>
      <c r="K7731" s="546">
        <v>-4.0899999999999999E-2</v>
      </c>
      <c r="L7731" s="546">
        <v>-2.9399999999999999E-2</v>
      </c>
      <c r="M7731" s="546">
        <v>-1.2200000000000001E-2</v>
      </c>
    </row>
    <row r="7732" spans="10:13" x14ac:dyDescent="0.6">
      <c r="J7732" s="311">
        <v>0</v>
      </c>
      <c r="K7732" s="546">
        <v>-4.0899999999999999E-2</v>
      </c>
      <c r="L7732" s="546">
        <v>-2.9399999999999999E-2</v>
      </c>
      <c r="M7732" s="546">
        <v>-1.2200000000000001E-2</v>
      </c>
    </row>
    <row r="7733" spans="10:13" x14ac:dyDescent="0.6">
      <c r="J7733" s="311">
        <v>0</v>
      </c>
      <c r="K7733" s="546">
        <v>-4.0899999999999999E-2</v>
      </c>
      <c r="L7733" s="546">
        <v>-2.9399999999999999E-2</v>
      </c>
      <c r="M7733" s="546">
        <v>-1.2200000000000001E-2</v>
      </c>
    </row>
    <row r="7734" spans="10:13" x14ac:dyDescent="0.6">
      <c r="J7734" s="311">
        <v>0</v>
      </c>
      <c r="K7734" s="546">
        <v>-4.0899999999999999E-2</v>
      </c>
      <c r="L7734" s="546">
        <v>-2.9399999999999999E-2</v>
      </c>
      <c r="M7734" s="546">
        <v>-1.2200000000000001E-2</v>
      </c>
    </row>
    <row r="7735" spans="10:13" x14ac:dyDescent="0.6">
      <c r="J7735" s="311">
        <v>0</v>
      </c>
      <c r="K7735" s="546">
        <v>-4.0899999999999999E-2</v>
      </c>
      <c r="L7735" s="546">
        <v>-2.9399999999999999E-2</v>
      </c>
      <c r="M7735" s="546">
        <v>-1.2200000000000001E-2</v>
      </c>
    </row>
    <row r="7736" spans="10:13" x14ac:dyDescent="0.6">
      <c r="J7736" s="311">
        <v>0</v>
      </c>
      <c r="K7736" s="546">
        <v>-4.0899999999999999E-2</v>
      </c>
      <c r="L7736" s="546">
        <v>-2.9399999999999999E-2</v>
      </c>
      <c r="M7736" s="546">
        <v>-1.2200000000000001E-2</v>
      </c>
    </row>
    <row r="7737" spans="10:13" x14ac:dyDescent="0.6">
      <c r="J7737" s="311">
        <v>0</v>
      </c>
      <c r="K7737" s="546">
        <v>-4.0899999999999999E-2</v>
      </c>
      <c r="L7737" s="546">
        <v>-2.9399999999999999E-2</v>
      </c>
      <c r="M7737" s="546">
        <v>-1.2200000000000001E-2</v>
      </c>
    </row>
    <row r="7738" spans="10:13" x14ac:dyDescent="0.6">
      <c r="J7738" s="311">
        <v>0</v>
      </c>
      <c r="K7738" s="546">
        <v>-4.0899999999999999E-2</v>
      </c>
      <c r="L7738" s="546">
        <v>-2.9399999999999999E-2</v>
      </c>
      <c r="M7738" s="546">
        <v>-1.2200000000000001E-2</v>
      </c>
    </row>
    <row r="7739" spans="10:13" x14ac:dyDescent="0.6">
      <c r="J7739" s="311">
        <v>0</v>
      </c>
      <c r="K7739" s="546">
        <v>-4.0899999999999999E-2</v>
      </c>
      <c r="L7739" s="546">
        <v>-2.9399999999999999E-2</v>
      </c>
      <c r="M7739" s="546">
        <v>-1.2200000000000001E-2</v>
      </c>
    </row>
    <row r="7740" spans="10:13" x14ac:dyDescent="0.6">
      <c r="J7740" s="311">
        <v>0</v>
      </c>
      <c r="K7740" s="546">
        <v>-4.0899999999999999E-2</v>
      </c>
      <c r="L7740" s="546">
        <v>-2.9399999999999999E-2</v>
      </c>
      <c r="M7740" s="546">
        <v>-1.2200000000000001E-2</v>
      </c>
    </row>
    <row r="7741" spans="10:13" x14ac:dyDescent="0.6">
      <c r="J7741" s="311">
        <v>0</v>
      </c>
      <c r="K7741" s="546">
        <v>-4.0899999999999999E-2</v>
      </c>
      <c r="L7741" s="546">
        <v>-2.9399999999999999E-2</v>
      </c>
      <c r="M7741" s="546">
        <v>-1.2200000000000001E-2</v>
      </c>
    </row>
    <row r="7742" spans="10:13" x14ac:dyDescent="0.6">
      <c r="J7742" s="311">
        <v>0</v>
      </c>
      <c r="K7742" s="546">
        <v>-4.0899999999999999E-2</v>
      </c>
      <c r="L7742" s="546">
        <v>-2.9399999999999999E-2</v>
      </c>
      <c r="M7742" s="546">
        <v>-1.2200000000000001E-2</v>
      </c>
    </row>
    <row r="7743" spans="10:13" x14ac:dyDescent="0.6">
      <c r="J7743" s="311">
        <v>0</v>
      </c>
      <c r="K7743" s="546">
        <v>-4.0899999999999999E-2</v>
      </c>
      <c r="L7743" s="546">
        <v>-2.9399999999999999E-2</v>
      </c>
      <c r="M7743" s="546">
        <v>-1.2200000000000001E-2</v>
      </c>
    </row>
    <row r="7744" spans="10:13" x14ac:dyDescent="0.6">
      <c r="J7744" s="311">
        <v>0</v>
      </c>
      <c r="K7744" s="546">
        <v>-4.0899999999999999E-2</v>
      </c>
      <c r="L7744" s="546">
        <v>-2.9399999999999999E-2</v>
      </c>
      <c r="M7744" s="546">
        <v>-1.2200000000000001E-2</v>
      </c>
    </row>
    <row r="7745" spans="10:13" x14ac:dyDescent="0.6">
      <c r="J7745" s="311">
        <v>0</v>
      </c>
      <c r="K7745" s="546">
        <v>-4.0899999999999999E-2</v>
      </c>
      <c r="L7745" s="546">
        <v>-2.9399999999999999E-2</v>
      </c>
      <c r="M7745" s="546">
        <v>-1.2200000000000001E-2</v>
      </c>
    </row>
    <row r="7746" spans="10:13" x14ac:dyDescent="0.6">
      <c r="J7746" s="311">
        <v>0</v>
      </c>
      <c r="K7746" s="546">
        <v>-4.0899999999999999E-2</v>
      </c>
      <c r="L7746" s="546">
        <v>-2.9399999999999999E-2</v>
      </c>
      <c r="M7746" s="546">
        <v>-1.2200000000000001E-2</v>
      </c>
    </row>
    <row r="7747" spans="10:13" x14ac:dyDescent="0.6">
      <c r="J7747" s="311">
        <v>0</v>
      </c>
      <c r="K7747" s="546">
        <v>-4.0899999999999999E-2</v>
      </c>
      <c r="L7747" s="546">
        <v>-2.9399999999999999E-2</v>
      </c>
      <c r="M7747" s="546">
        <v>-1.2200000000000001E-2</v>
      </c>
    </row>
    <row r="7748" spans="10:13" x14ac:dyDescent="0.6">
      <c r="J7748" s="311">
        <v>0</v>
      </c>
      <c r="K7748" s="546">
        <v>-4.0899999999999999E-2</v>
      </c>
      <c r="L7748" s="546">
        <v>-2.9399999999999999E-2</v>
      </c>
      <c r="M7748" s="546">
        <v>-1.2200000000000001E-2</v>
      </c>
    </row>
    <row r="7749" spans="10:13" x14ac:dyDescent="0.6">
      <c r="J7749" s="311">
        <v>0</v>
      </c>
      <c r="K7749" s="546">
        <v>-4.0899999999999999E-2</v>
      </c>
      <c r="L7749" s="546">
        <v>-2.9399999999999999E-2</v>
      </c>
      <c r="M7749" s="546">
        <v>-1.2200000000000001E-2</v>
      </c>
    </row>
    <row r="7750" spans="10:13" x14ac:dyDescent="0.6">
      <c r="J7750" s="311">
        <v>0</v>
      </c>
      <c r="K7750" s="546">
        <v>-4.0899999999999999E-2</v>
      </c>
      <c r="L7750" s="546">
        <v>-2.9399999999999999E-2</v>
      </c>
      <c r="M7750" s="546">
        <v>-1.2200000000000001E-2</v>
      </c>
    </row>
    <row r="7751" spans="10:13" x14ac:dyDescent="0.6">
      <c r="J7751" s="311">
        <v>0</v>
      </c>
      <c r="K7751" s="546">
        <v>-4.0899999999999999E-2</v>
      </c>
      <c r="L7751" s="546">
        <v>-2.9399999999999999E-2</v>
      </c>
      <c r="M7751" s="546">
        <v>-1.2200000000000001E-2</v>
      </c>
    </row>
    <row r="7752" spans="10:13" x14ac:dyDescent="0.6">
      <c r="J7752" s="311">
        <v>0</v>
      </c>
      <c r="K7752" s="546">
        <v>-4.0899999999999999E-2</v>
      </c>
      <c r="L7752" s="546">
        <v>-2.9399999999999999E-2</v>
      </c>
      <c r="M7752" s="546">
        <v>-1.2200000000000001E-2</v>
      </c>
    </row>
    <row r="7753" spans="10:13" x14ac:dyDescent="0.6">
      <c r="J7753" s="311">
        <v>0</v>
      </c>
      <c r="K7753" s="546">
        <v>-4.0899999999999999E-2</v>
      </c>
      <c r="L7753" s="546">
        <v>-2.9399999999999999E-2</v>
      </c>
      <c r="M7753" s="546">
        <v>-1.2200000000000001E-2</v>
      </c>
    </row>
    <row r="7754" spans="10:13" x14ac:dyDescent="0.6">
      <c r="J7754" s="311">
        <v>0</v>
      </c>
      <c r="K7754" s="546">
        <v>-4.0899999999999999E-2</v>
      </c>
      <c r="L7754" s="546">
        <v>-2.9399999999999999E-2</v>
      </c>
      <c r="M7754" s="546">
        <v>-1.2200000000000001E-2</v>
      </c>
    </row>
    <row r="7755" spans="10:13" x14ac:dyDescent="0.6">
      <c r="J7755" s="311">
        <v>0</v>
      </c>
      <c r="K7755" s="546">
        <v>-4.0899999999999999E-2</v>
      </c>
      <c r="L7755" s="546">
        <v>-2.9399999999999999E-2</v>
      </c>
      <c r="M7755" s="546">
        <v>-1.2200000000000001E-2</v>
      </c>
    </row>
    <row r="7756" spans="10:13" x14ac:dyDescent="0.6">
      <c r="J7756" s="311">
        <v>0</v>
      </c>
      <c r="K7756" s="546">
        <v>-4.0899999999999999E-2</v>
      </c>
      <c r="L7756" s="546">
        <v>-2.9399999999999999E-2</v>
      </c>
      <c r="M7756" s="546">
        <v>-1.2200000000000001E-2</v>
      </c>
    </row>
    <row r="7757" spans="10:13" x14ac:dyDescent="0.6">
      <c r="J7757" s="311">
        <v>0</v>
      </c>
      <c r="K7757" s="546">
        <v>-4.0899999999999999E-2</v>
      </c>
      <c r="L7757" s="546">
        <v>-2.9399999999999999E-2</v>
      </c>
      <c r="M7757" s="546">
        <v>-1.2200000000000001E-2</v>
      </c>
    </row>
    <row r="7758" spans="10:13" x14ac:dyDescent="0.6">
      <c r="J7758" s="311">
        <v>0</v>
      </c>
      <c r="K7758" s="546">
        <v>-4.0899999999999999E-2</v>
      </c>
      <c r="L7758" s="546">
        <v>-2.9399999999999999E-2</v>
      </c>
      <c r="M7758" s="546">
        <v>-1.2200000000000001E-2</v>
      </c>
    </row>
    <row r="7759" spans="10:13" x14ac:dyDescent="0.6">
      <c r="J7759" s="311">
        <v>0</v>
      </c>
      <c r="K7759" s="546">
        <v>-4.0899999999999999E-2</v>
      </c>
      <c r="L7759" s="546">
        <v>-2.9399999999999999E-2</v>
      </c>
      <c r="M7759" s="546">
        <v>-1.2200000000000001E-2</v>
      </c>
    </row>
    <row r="7760" spans="10:13" x14ac:dyDescent="0.6">
      <c r="J7760" s="311">
        <v>0</v>
      </c>
      <c r="K7760" s="546">
        <v>-4.0899999999999999E-2</v>
      </c>
      <c r="L7760" s="546">
        <v>-2.9399999999999999E-2</v>
      </c>
      <c r="M7760" s="546">
        <v>-1.2200000000000001E-2</v>
      </c>
    </row>
    <row r="7761" spans="10:13" x14ac:dyDescent="0.6">
      <c r="J7761" s="311">
        <v>0</v>
      </c>
      <c r="K7761" s="546">
        <v>-4.0899999999999999E-2</v>
      </c>
      <c r="L7761" s="546">
        <v>-2.9399999999999999E-2</v>
      </c>
      <c r="M7761" s="546">
        <v>-1.2200000000000001E-2</v>
      </c>
    </row>
    <row r="7762" spans="10:13" x14ac:dyDescent="0.6">
      <c r="J7762" s="311">
        <v>0</v>
      </c>
      <c r="K7762" s="546">
        <v>-4.0899999999999999E-2</v>
      </c>
      <c r="L7762" s="546">
        <v>-2.9399999999999999E-2</v>
      </c>
      <c r="M7762" s="546">
        <v>-1.2200000000000001E-2</v>
      </c>
    </row>
    <row r="7763" spans="10:13" x14ac:dyDescent="0.6">
      <c r="J7763" s="311">
        <v>0</v>
      </c>
      <c r="K7763" s="546">
        <v>-4.0899999999999999E-2</v>
      </c>
      <c r="L7763" s="546">
        <v>-2.9399999999999999E-2</v>
      </c>
      <c r="M7763" s="546">
        <v>-1.2200000000000001E-2</v>
      </c>
    </row>
    <row r="7764" spans="10:13" x14ac:dyDescent="0.6">
      <c r="J7764" s="311">
        <v>0</v>
      </c>
      <c r="K7764" s="546">
        <v>-4.0899999999999999E-2</v>
      </c>
      <c r="L7764" s="546">
        <v>-2.9399999999999999E-2</v>
      </c>
      <c r="M7764" s="546">
        <v>-1.2200000000000001E-2</v>
      </c>
    </row>
    <row r="7765" spans="10:13" x14ac:dyDescent="0.6">
      <c r="J7765" s="311">
        <v>0</v>
      </c>
      <c r="K7765" s="546">
        <v>-4.0899999999999999E-2</v>
      </c>
      <c r="L7765" s="546">
        <v>-2.9399999999999999E-2</v>
      </c>
      <c r="M7765" s="546">
        <v>-1.2200000000000001E-2</v>
      </c>
    </row>
    <row r="7766" spans="10:13" x14ac:dyDescent="0.6">
      <c r="J7766" s="311">
        <v>0</v>
      </c>
      <c r="K7766" s="546">
        <v>-4.0899999999999999E-2</v>
      </c>
      <c r="L7766" s="546">
        <v>-2.9399999999999999E-2</v>
      </c>
      <c r="M7766" s="546">
        <v>-1.2200000000000001E-2</v>
      </c>
    </row>
    <row r="7767" spans="10:13" x14ac:dyDescent="0.6">
      <c r="J7767" s="311">
        <v>0</v>
      </c>
      <c r="K7767" s="546">
        <v>-4.0899999999999999E-2</v>
      </c>
      <c r="L7767" s="546">
        <v>-2.9399999999999999E-2</v>
      </c>
      <c r="M7767" s="546">
        <v>-1.2200000000000001E-2</v>
      </c>
    </row>
    <row r="7768" spans="10:13" x14ac:dyDescent="0.6">
      <c r="J7768" s="311">
        <v>0</v>
      </c>
      <c r="K7768" s="546">
        <v>-4.0899999999999999E-2</v>
      </c>
      <c r="L7768" s="546">
        <v>-2.9399999999999999E-2</v>
      </c>
      <c r="M7768" s="546">
        <v>-1.2200000000000001E-2</v>
      </c>
    </row>
    <row r="7769" spans="10:13" x14ac:dyDescent="0.6">
      <c r="J7769" s="311">
        <v>0</v>
      </c>
      <c r="K7769" s="546">
        <v>-4.0899999999999999E-2</v>
      </c>
      <c r="L7769" s="546">
        <v>-2.9399999999999999E-2</v>
      </c>
      <c r="M7769" s="546">
        <v>-1.2200000000000001E-2</v>
      </c>
    </row>
    <row r="7770" spans="10:13" x14ac:dyDescent="0.6">
      <c r="J7770" s="311">
        <v>0</v>
      </c>
      <c r="K7770" s="546">
        <v>-4.0899999999999999E-2</v>
      </c>
      <c r="L7770" s="546">
        <v>-2.9399999999999999E-2</v>
      </c>
      <c r="M7770" s="546">
        <v>-1.2200000000000001E-2</v>
      </c>
    </row>
    <row r="7771" spans="10:13" x14ac:dyDescent="0.6">
      <c r="J7771" s="311">
        <v>0</v>
      </c>
      <c r="K7771" s="546">
        <v>-4.0899999999999999E-2</v>
      </c>
      <c r="L7771" s="546">
        <v>-2.9399999999999999E-2</v>
      </c>
      <c r="M7771" s="546">
        <v>-1.2200000000000001E-2</v>
      </c>
    </row>
    <row r="7772" spans="10:13" x14ac:dyDescent="0.6">
      <c r="J7772" s="311">
        <v>0</v>
      </c>
      <c r="K7772" s="546">
        <v>-4.0899999999999999E-2</v>
      </c>
      <c r="L7772" s="546">
        <v>-2.9399999999999999E-2</v>
      </c>
      <c r="M7772" s="546">
        <v>-1.2200000000000001E-2</v>
      </c>
    </row>
    <row r="7773" spans="10:13" x14ac:dyDescent="0.6">
      <c r="J7773" s="311">
        <v>0</v>
      </c>
      <c r="K7773" s="546">
        <v>-4.0899999999999999E-2</v>
      </c>
      <c r="L7773" s="546">
        <v>-2.9399999999999999E-2</v>
      </c>
      <c r="M7773" s="546">
        <v>-1.2200000000000001E-2</v>
      </c>
    </row>
    <row r="7774" spans="10:13" x14ac:dyDescent="0.6">
      <c r="J7774" s="311">
        <v>0</v>
      </c>
      <c r="K7774" s="546">
        <v>-4.0899999999999999E-2</v>
      </c>
      <c r="L7774" s="546">
        <v>-2.9399999999999999E-2</v>
      </c>
      <c r="M7774" s="546">
        <v>-1.2200000000000001E-2</v>
      </c>
    </row>
    <row r="7775" spans="10:13" x14ac:dyDescent="0.6">
      <c r="J7775" s="311">
        <v>0</v>
      </c>
      <c r="K7775" s="546">
        <v>-4.0899999999999999E-2</v>
      </c>
      <c r="L7775" s="546">
        <v>-2.9399999999999999E-2</v>
      </c>
      <c r="M7775" s="546">
        <v>-1.2200000000000001E-2</v>
      </c>
    </row>
    <row r="7776" spans="10:13" x14ac:dyDescent="0.6">
      <c r="J7776" s="311">
        <v>0</v>
      </c>
      <c r="K7776" s="546">
        <v>-4.0899999999999999E-2</v>
      </c>
      <c r="L7776" s="546">
        <v>-2.9399999999999999E-2</v>
      </c>
      <c r="M7776" s="546">
        <v>-1.2200000000000001E-2</v>
      </c>
    </row>
    <row r="7777" spans="10:13" x14ac:dyDescent="0.6">
      <c r="J7777" s="311">
        <v>0</v>
      </c>
      <c r="K7777" s="546">
        <v>-4.0899999999999999E-2</v>
      </c>
      <c r="L7777" s="546">
        <v>-2.9399999999999999E-2</v>
      </c>
      <c r="M7777" s="546">
        <v>-1.2200000000000001E-2</v>
      </c>
    </row>
    <row r="7778" spans="10:13" x14ac:dyDescent="0.6">
      <c r="J7778" s="311">
        <v>0</v>
      </c>
      <c r="K7778" s="546">
        <v>-4.0899999999999999E-2</v>
      </c>
      <c r="L7778" s="546">
        <v>-2.9399999999999999E-2</v>
      </c>
      <c r="M7778" s="546">
        <v>-1.2200000000000001E-2</v>
      </c>
    </row>
    <row r="7779" spans="10:13" x14ac:dyDescent="0.6">
      <c r="J7779" s="311">
        <v>0</v>
      </c>
      <c r="K7779" s="546">
        <v>-4.0899999999999999E-2</v>
      </c>
      <c r="L7779" s="546">
        <v>-2.9399999999999999E-2</v>
      </c>
      <c r="M7779" s="546">
        <v>-1.2200000000000001E-2</v>
      </c>
    </row>
    <row r="7780" spans="10:13" x14ac:dyDescent="0.6">
      <c r="J7780" s="311">
        <v>0</v>
      </c>
      <c r="K7780" s="546">
        <v>-4.0899999999999999E-2</v>
      </c>
      <c r="L7780" s="546">
        <v>-2.9399999999999999E-2</v>
      </c>
      <c r="M7780" s="546">
        <v>-1.2200000000000001E-2</v>
      </c>
    </row>
    <row r="7781" spans="10:13" x14ac:dyDescent="0.6">
      <c r="J7781" s="311">
        <v>0</v>
      </c>
      <c r="K7781" s="546">
        <v>-4.0899999999999999E-2</v>
      </c>
      <c r="L7781" s="546">
        <v>-2.9399999999999999E-2</v>
      </c>
      <c r="M7781" s="546">
        <v>-1.2200000000000001E-2</v>
      </c>
    </row>
    <row r="7782" spans="10:13" x14ac:dyDescent="0.6">
      <c r="J7782" s="311">
        <v>0</v>
      </c>
      <c r="K7782" s="546">
        <v>-4.0899999999999999E-2</v>
      </c>
      <c r="L7782" s="546">
        <v>-2.9399999999999999E-2</v>
      </c>
      <c r="M7782" s="546">
        <v>-1.2200000000000001E-2</v>
      </c>
    </row>
    <row r="7783" spans="10:13" x14ac:dyDescent="0.6">
      <c r="J7783" s="311">
        <v>0</v>
      </c>
      <c r="K7783" s="546">
        <v>-4.0899999999999999E-2</v>
      </c>
      <c r="L7783" s="546">
        <v>-2.9399999999999999E-2</v>
      </c>
      <c r="M7783" s="546">
        <v>-1.2200000000000001E-2</v>
      </c>
    </row>
    <row r="7784" spans="10:13" x14ac:dyDescent="0.6">
      <c r="J7784" s="311">
        <v>0</v>
      </c>
      <c r="K7784" s="546">
        <v>-4.0899999999999999E-2</v>
      </c>
      <c r="L7784" s="546">
        <v>-2.9399999999999999E-2</v>
      </c>
      <c r="M7784" s="546">
        <v>-1.2200000000000001E-2</v>
      </c>
    </row>
    <row r="7785" spans="10:13" x14ac:dyDescent="0.6">
      <c r="J7785" s="311">
        <v>0</v>
      </c>
      <c r="K7785" s="546">
        <v>-4.0899999999999999E-2</v>
      </c>
      <c r="L7785" s="546">
        <v>-2.9399999999999999E-2</v>
      </c>
      <c r="M7785" s="546">
        <v>-1.2200000000000001E-2</v>
      </c>
    </row>
    <row r="7786" spans="10:13" x14ac:dyDescent="0.6">
      <c r="J7786" s="311">
        <v>0</v>
      </c>
      <c r="K7786" s="546">
        <v>-4.0899999999999999E-2</v>
      </c>
      <c r="L7786" s="546">
        <v>-2.9399999999999999E-2</v>
      </c>
      <c r="M7786" s="546">
        <v>-1.2200000000000001E-2</v>
      </c>
    </row>
    <row r="7787" spans="10:13" x14ac:dyDescent="0.6">
      <c r="J7787" s="311">
        <v>0</v>
      </c>
      <c r="K7787" s="546">
        <v>-4.0899999999999999E-2</v>
      </c>
      <c r="L7787" s="546">
        <v>-2.9399999999999999E-2</v>
      </c>
      <c r="M7787" s="546">
        <v>-1.2200000000000001E-2</v>
      </c>
    </row>
    <row r="7788" spans="10:13" x14ac:dyDescent="0.6">
      <c r="J7788" s="311">
        <v>0</v>
      </c>
      <c r="K7788" s="546">
        <v>-4.0899999999999999E-2</v>
      </c>
      <c r="L7788" s="546">
        <v>-2.9399999999999999E-2</v>
      </c>
      <c r="M7788" s="546">
        <v>-1.2200000000000001E-2</v>
      </c>
    </row>
    <row r="7789" spans="10:13" x14ac:dyDescent="0.6">
      <c r="J7789" s="311">
        <v>0</v>
      </c>
      <c r="K7789" s="546">
        <v>-4.0899999999999999E-2</v>
      </c>
      <c r="L7789" s="546">
        <v>-2.9399999999999999E-2</v>
      </c>
      <c r="M7789" s="546">
        <v>-1.2200000000000001E-2</v>
      </c>
    </row>
    <row r="7790" spans="10:13" x14ac:dyDescent="0.6">
      <c r="J7790" s="311">
        <v>0</v>
      </c>
      <c r="K7790" s="546">
        <v>-4.0899999999999999E-2</v>
      </c>
      <c r="L7790" s="546">
        <v>-2.9399999999999999E-2</v>
      </c>
      <c r="M7790" s="546">
        <v>-1.2200000000000001E-2</v>
      </c>
    </row>
    <row r="7791" spans="10:13" x14ac:dyDescent="0.6">
      <c r="J7791" s="311">
        <v>0</v>
      </c>
      <c r="K7791" s="546">
        <v>-4.0899999999999999E-2</v>
      </c>
      <c r="L7791" s="546">
        <v>-2.9399999999999999E-2</v>
      </c>
      <c r="M7791" s="546">
        <v>-1.2200000000000001E-2</v>
      </c>
    </row>
    <row r="7792" spans="10:13" x14ac:dyDescent="0.6">
      <c r="J7792" s="311">
        <v>0</v>
      </c>
      <c r="K7792" s="546">
        <v>-4.0899999999999999E-2</v>
      </c>
      <c r="L7792" s="546">
        <v>-2.9399999999999999E-2</v>
      </c>
      <c r="M7792" s="546">
        <v>-1.2200000000000001E-2</v>
      </c>
    </row>
    <row r="7793" spans="10:13" x14ac:dyDescent="0.6">
      <c r="J7793" s="311">
        <v>0</v>
      </c>
      <c r="K7793" s="546">
        <v>-4.0899999999999999E-2</v>
      </c>
      <c r="L7793" s="546">
        <v>-2.9399999999999999E-2</v>
      </c>
      <c r="M7793" s="546">
        <v>-1.2200000000000001E-2</v>
      </c>
    </row>
    <row r="7794" spans="10:13" x14ac:dyDescent="0.6">
      <c r="J7794" s="311">
        <v>0</v>
      </c>
      <c r="K7794" s="546">
        <v>-4.0899999999999999E-2</v>
      </c>
      <c r="L7794" s="546">
        <v>-2.9399999999999999E-2</v>
      </c>
      <c r="M7794" s="546">
        <v>-1.2200000000000001E-2</v>
      </c>
    </row>
    <row r="7795" spans="10:13" x14ac:dyDescent="0.6">
      <c r="J7795" s="311">
        <v>0</v>
      </c>
      <c r="K7795" s="546">
        <v>-4.0899999999999999E-2</v>
      </c>
      <c r="L7795" s="546">
        <v>-2.9399999999999999E-2</v>
      </c>
      <c r="M7795" s="546">
        <v>-1.2200000000000001E-2</v>
      </c>
    </row>
    <row r="7796" spans="10:13" x14ac:dyDescent="0.6">
      <c r="J7796" s="311">
        <v>0</v>
      </c>
      <c r="K7796" s="546">
        <v>-4.0899999999999999E-2</v>
      </c>
      <c r="L7796" s="546">
        <v>-2.9399999999999999E-2</v>
      </c>
      <c r="M7796" s="546">
        <v>-1.2200000000000001E-2</v>
      </c>
    </row>
    <row r="7797" spans="10:13" x14ac:dyDescent="0.6">
      <c r="J7797" s="311">
        <v>0</v>
      </c>
      <c r="K7797" s="546">
        <v>-4.0899999999999999E-2</v>
      </c>
      <c r="L7797" s="546">
        <v>-2.9399999999999999E-2</v>
      </c>
      <c r="M7797" s="546">
        <v>-1.2200000000000001E-2</v>
      </c>
    </row>
    <row r="7798" spans="10:13" x14ac:dyDescent="0.6">
      <c r="J7798" s="311">
        <v>0</v>
      </c>
      <c r="K7798" s="546">
        <v>-4.0899999999999999E-2</v>
      </c>
      <c r="L7798" s="546">
        <v>-2.9399999999999999E-2</v>
      </c>
      <c r="M7798" s="546">
        <v>-1.2200000000000001E-2</v>
      </c>
    </row>
    <row r="7799" spans="10:13" x14ac:dyDescent="0.6">
      <c r="J7799" s="311">
        <v>0</v>
      </c>
      <c r="K7799" s="546">
        <v>-4.0899999999999999E-2</v>
      </c>
      <c r="L7799" s="546">
        <v>-2.9399999999999999E-2</v>
      </c>
      <c r="M7799" s="546">
        <v>-1.2200000000000001E-2</v>
      </c>
    </row>
    <row r="7800" spans="10:13" x14ac:dyDescent="0.6">
      <c r="J7800" s="311">
        <v>0</v>
      </c>
      <c r="K7800" s="546">
        <v>-4.0899999999999999E-2</v>
      </c>
      <c r="L7800" s="546">
        <v>-2.9399999999999999E-2</v>
      </c>
      <c r="M7800" s="546">
        <v>-1.2200000000000001E-2</v>
      </c>
    </row>
    <row r="7801" spans="10:13" x14ac:dyDescent="0.6">
      <c r="J7801" s="311">
        <v>0</v>
      </c>
      <c r="K7801" s="546">
        <v>-4.0899999999999999E-2</v>
      </c>
      <c r="L7801" s="546">
        <v>-2.9399999999999999E-2</v>
      </c>
      <c r="M7801" s="546">
        <v>-1.2200000000000001E-2</v>
      </c>
    </row>
    <row r="7802" spans="10:13" x14ac:dyDescent="0.6">
      <c r="J7802" s="311">
        <v>0</v>
      </c>
      <c r="K7802" s="546">
        <v>-4.0899999999999999E-2</v>
      </c>
      <c r="L7802" s="546">
        <v>-2.9399999999999999E-2</v>
      </c>
      <c r="M7802" s="546">
        <v>-1.2200000000000001E-2</v>
      </c>
    </row>
    <row r="7803" spans="10:13" x14ac:dyDescent="0.6">
      <c r="J7803" s="311">
        <v>0</v>
      </c>
      <c r="K7803" s="546">
        <v>-4.0899999999999999E-2</v>
      </c>
      <c r="L7803" s="546">
        <v>-2.9399999999999999E-2</v>
      </c>
      <c r="M7803" s="546">
        <v>-1.2200000000000001E-2</v>
      </c>
    </row>
    <row r="7804" spans="10:13" x14ac:dyDescent="0.6">
      <c r="J7804" s="311">
        <v>0</v>
      </c>
      <c r="K7804" s="546">
        <v>-4.0899999999999999E-2</v>
      </c>
      <c r="L7804" s="546">
        <v>-2.9399999999999999E-2</v>
      </c>
      <c r="M7804" s="546">
        <v>-1.2200000000000001E-2</v>
      </c>
    </row>
    <row r="7805" spans="10:13" x14ac:dyDescent="0.6">
      <c r="J7805" s="311">
        <v>0</v>
      </c>
      <c r="K7805" s="546">
        <v>-4.0899999999999999E-2</v>
      </c>
      <c r="L7805" s="546">
        <v>-2.9399999999999999E-2</v>
      </c>
      <c r="M7805" s="546">
        <v>-1.2200000000000001E-2</v>
      </c>
    </row>
    <row r="7806" spans="10:13" x14ac:dyDescent="0.6">
      <c r="J7806" s="311">
        <v>0</v>
      </c>
      <c r="K7806" s="546">
        <v>-4.0899999999999999E-2</v>
      </c>
      <c r="L7806" s="546">
        <v>-2.9399999999999999E-2</v>
      </c>
      <c r="M7806" s="546">
        <v>-1.2200000000000001E-2</v>
      </c>
    </row>
    <row r="7807" spans="10:13" x14ac:dyDescent="0.6">
      <c r="J7807" s="311">
        <v>0</v>
      </c>
      <c r="K7807" s="546">
        <v>-4.0899999999999999E-2</v>
      </c>
      <c r="L7807" s="546">
        <v>-2.9399999999999999E-2</v>
      </c>
      <c r="M7807" s="546">
        <v>-1.2200000000000001E-2</v>
      </c>
    </row>
    <row r="7808" spans="10:13" x14ac:dyDescent="0.6">
      <c r="J7808" s="311">
        <v>0</v>
      </c>
      <c r="K7808" s="546">
        <v>-4.0899999999999999E-2</v>
      </c>
      <c r="L7808" s="546">
        <v>-2.9399999999999999E-2</v>
      </c>
      <c r="M7808" s="546">
        <v>-1.2200000000000001E-2</v>
      </c>
    </row>
    <row r="7809" spans="10:13" x14ac:dyDescent="0.6">
      <c r="J7809" s="311">
        <v>0</v>
      </c>
      <c r="K7809" s="546">
        <v>-4.0899999999999999E-2</v>
      </c>
      <c r="L7809" s="546">
        <v>-2.9399999999999999E-2</v>
      </c>
      <c r="M7809" s="546">
        <v>-1.2200000000000001E-2</v>
      </c>
    </row>
    <row r="7810" spans="10:13" x14ac:dyDescent="0.6">
      <c r="J7810" s="311">
        <v>0</v>
      </c>
      <c r="K7810" s="546">
        <v>-4.0899999999999999E-2</v>
      </c>
      <c r="L7810" s="546">
        <v>-2.9399999999999999E-2</v>
      </c>
      <c r="M7810" s="546">
        <v>-1.2200000000000001E-2</v>
      </c>
    </row>
    <row r="7811" spans="10:13" x14ac:dyDescent="0.6">
      <c r="J7811" s="311">
        <v>0</v>
      </c>
      <c r="K7811" s="546">
        <v>-4.0899999999999999E-2</v>
      </c>
      <c r="L7811" s="546">
        <v>-2.9399999999999999E-2</v>
      </c>
      <c r="M7811" s="546">
        <v>-1.2200000000000001E-2</v>
      </c>
    </row>
    <row r="7812" spans="10:13" x14ac:dyDescent="0.6">
      <c r="J7812" s="311">
        <v>0</v>
      </c>
      <c r="K7812" s="546">
        <v>-4.0899999999999999E-2</v>
      </c>
      <c r="L7812" s="546">
        <v>-2.9399999999999999E-2</v>
      </c>
      <c r="M7812" s="546">
        <v>-1.2200000000000001E-2</v>
      </c>
    </row>
    <row r="7813" spans="10:13" x14ac:dyDescent="0.6">
      <c r="J7813" s="311">
        <v>0</v>
      </c>
      <c r="K7813" s="546">
        <v>-4.0899999999999999E-2</v>
      </c>
      <c r="L7813" s="546">
        <v>-2.9399999999999999E-2</v>
      </c>
      <c r="M7813" s="546">
        <v>-1.2200000000000001E-2</v>
      </c>
    </row>
    <row r="7814" spans="10:13" x14ac:dyDescent="0.6">
      <c r="J7814" s="311">
        <v>0</v>
      </c>
      <c r="K7814" s="546">
        <v>-4.0899999999999999E-2</v>
      </c>
      <c r="L7814" s="546">
        <v>-2.9399999999999999E-2</v>
      </c>
      <c r="M7814" s="546">
        <v>-1.2200000000000001E-2</v>
      </c>
    </row>
    <row r="7815" spans="10:13" x14ac:dyDescent="0.6">
      <c r="J7815" s="311">
        <v>0</v>
      </c>
      <c r="K7815" s="546">
        <v>-4.0899999999999999E-2</v>
      </c>
      <c r="L7815" s="546">
        <v>-2.9399999999999999E-2</v>
      </c>
      <c r="M7815" s="546">
        <v>-1.2200000000000001E-2</v>
      </c>
    </row>
    <row r="7816" spans="10:13" x14ac:dyDescent="0.6">
      <c r="J7816" s="311">
        <v>0</v>
      </c>
      <c r="K7816" s="546">
        <v>-4.0899999999999999E-2</v>
      </c>
      <c r="L7816" s="546">
        <v>-2.9399999999999999E-2</v>
      </c>
      <c r="M7816" s="546">
        <v>-1.2200000000000001E-2</v>
      </c>
    </row>
    <row r="7817" spans="10:13" x14ac:dyDescent="0.6">
      <c r="J7817" s="311">
        <v>0</v>
      </c>
      <c r="K7817" s="546">
        <v>-4.0899999999999999E-2</v>
      </c>
      <c r="L7817" s="546">
        <v>-2.9399999999999999E-2</v>
      </c>
      <c r="M7817" s="546">
        <v>-1.2200000000000001E-2</v>
      </c>
    </row>
    <row r="7818" spans="10:13" x14ac:dyDescent="0.6">
      <c r="J7818" s="311">
        <v>0</v>
      </c>
      <c r="K7818" s="546">
        <v>-4.0899999999999999E-2</v>
      </c>
      <c r="L7818" s="546">
        <v>-2.9399999999999999E-2</v>
      </c>
      <c r="M7818" s="546">
        <v>-1.2200000000000001E-2</v>
      </c>
    </row>
    <row r="7819" spans="10:13" x14ac:dyDescent="0.6">
      <c r="J7819" s="311">
        <v>0</v>
      </c>
      <c r="K7819" s="546">
        <v>-4.0899999999999999E-2</v>
      </c>
      <c r="L7819" s="546">
        <v>-2.9399999999999999E-2</v>
      </c>
      <c r="M7819" s="546">
        <v>-1.2200000000000001E-2</v>
      </c>
    </row>
    <row r="7820" spans="10:13" x14ac:dyDescent="0.6">
      <c r="J7820" s="311">
        <v>0</v>
      </c>
      <c r="K7820" s="546">
        <v>-4.0899999999999999E-2</v>
      </c>
      <c r="L7820" s="546">
        <v>-2.9399999999999999E-2</v>
      </c>
      <c r="M7820" s="546">
        <v>-1.2200000000000001E-2</v>
      </c>
    </row>
    <row r="7821" spans="10:13" x14ac:dyDescent="0.6">
      <c r="J7821" s="311">
        <v>0</v>
      </c>
      <c r="K7821" s="546">
        <v>-4.0899999999999999E-2</v>
      </c>
      <c r="L7821" s="546">
        <v>-2.9399999999999999E-2</v>
      </c>
      <c r="M7821" s="546">
        <v>-1.2200000000000001E-2</v>
      </c>
    </row>
    <row r="7822" spans="10:13" x14ac:dyDescent="0.6">
      <c r="J7822" s="311">
        <v>0</v>
      </c>
      <c r="K7822" s="546">
        <v>-4.0899999999999999E-2</v>
      </c>
      <c r="L7822" s="546">
        <v>-2.9399999999999999E-2</v>
      </c>
      <c r="M7822" s="546">
        <v>-1.2200000000000001E-2</v>
      </c>
    </row>
    <row r="7823" spans="10:13" x14ac:dyDescent="0.6">
      <c r="J7823" s="311">
        <v>0</v>
      </c>
      <c r="K7823" s="546">
        <v>-4.0899999999999999E-2</v>
      </c>
      <c r="L7823" s="546">
        <v>-2.9399999999999999E-2</v>
      </c>
      <c r="M7823" s="546">
        <v>-1.2200000000000001E-2</v>
      </c>
    </row>
    <row r="7824" spans="10:13" x14ac:dyDescent="0.6">
      <c r="J7824" s="311">
        <v>0</v>
      </c>
      <c r="K7824" s="546">
        <v>-4.0899999999999999E-2</v>
      </c>
      <c r="L7824" s="546">
        <v>-2.9399999999999999E-2</v>
      </c>
      <c r="M7824" s="546">
        <v>-1.2200000000000001E-2</v>
      </c>
    </row>
    <row r="7825" spans="10:13" x14ac:dyDescent="0.6">
      <c r="J7825" s="311">
        <v>0</v>
      </c>
      <c r="K7825" s="546">
        <v>-4.0899999999999999E-2</v>
      </c>
      <c r="L7825" s="546">
        <v>-2.9399999999999999E-2</v>
      </c>
      <c r="M7825" s="546">
        <v>-1.2200000000000001E-2</v>
      </c>
    </row>
    <row r="7826" spans="10:13" x14ac:dyDescent="0.6">
      <c r="J7826" s="311">
        <v>0</v>
      </c>
      <c r="K7826" s="546">
        <v>-4.0899999999999999E-2</v>
      </c>
      <c r="L7826" s="546">
        <v>-2.9399999999999999E-2</v>
      </c>
      <c r="M7826" s="546">
        <v>-1.2200000000000001E-2</v>
      </c>
    </row>
    <row r="7827" spans="10:13" x14ac:dyDescent="0.6">
      <c r="J7827" s="311">
        <v>0</v>
      </c>
      <c r="K7827" s="546">
        <v>-4.0899999999999999E-2</v>
      </c>
      <c r="L7827" s="546">
        <v>-2.9399999999999999E-2</v>
      </c>
      <c r="M7827" s="546">
        <v>-1.2200000000000001E-2</v>
      </c>
    </row>
    <row r="7828" spans="10:13" x14ac:dyDescent="0.6">
      <c r="J7828" s="311">
        <v>0</v>
      </c>
      <c r="K7828" s="546">
        <v>-4.0899999999999999E-2</v>
      </c>
      <c r="L7828" s="546">
        <v>-2.9399999999999999E-2</v>
      </c>
      <c r="M7828" s="546">
        <v>-1.2200000000000001E-2</v>
      </c>
    </row>
    <row r="7829" spans="10:13" x14ac:dyDescent="0.6">
      <c r="J7829" s="311">
        <v>0</v>
      </c>
      <c r="K7829" s="546">
        <v>-4.0899999999999999E-2</v>
      </c>
      <c r="L7829" s="546">
        <v>-2.9399999999999999E-2</v>
      </c>
      <c r="M7829" s="546">
        <v>-1.2200000000000001E-2</v>
      </c>
    </row>
    <row r="7830" spans="10:13" x14ac:dyDescent="0.6">
      <c r="J7830" s="311">
        <v>0</v>
      </c>
      <c r="K7830" s="546">
        <v>-4.0899999999999999E-2</v>
      </c>
      <c r="L7830" s="546">
        <v>-2.9399999999999999E-2</v>
      </c>
      <c r="M7830" s="546">
        <v>-1.2200000000000001E-2</v>
      </c>
    </row>
    <row r="7831" spans="10:13" x14ac:dyDescent="0.6">
      <c r="J7831" s="311">
        <v>0</v>
      </c>
      <c r="K7831" s="546">
        <v>-4.0899999999999999E-2</v>
      </c>
      <c r="L7831" s="546">
        <v>-2.9399999999999999E-2</v>
      </c>
      <c r="M7831" s="546">
        <v>-1.2200000000000001E-2</v>
      </c>
    </row>
    <row r="7832" spans="10:13" x14ac:dyDescent="0.6">
      <c r="J7832" s="311">
        <v>0</v>
      </c>
      <c r="K7832" s="546">
        <v>-4.0899999999999999E-2</v>
      </c>
      <c r="L7832" s="546">
        <v>-2.9399999999999999E-2</v>
      </c>
      <c r="M7832" s="546">
        <v>-1.2200000000000001E-2</v>
      </c>
    </row>
    <row r="7833" spans="10:13" x14ac:dyDescent="0.6">
      <c r="J7833" s="311">
        <v>0</v>
      </c>
      <c r="K7833" s="546">
        <v>-4.0899999999999999E-2</v>
      </c>
      <c r="L7833" s="546">
        <v>-2.9399999999999999E-2</v>
      </c>
      <c r="M7833" s="546">
        <v>-1.2200000000000001E-2</v>
      </c>
    </row>
    <row r="7834" spans="10:13" x14ac:dyDescent="0.6">
      <c r="J7834" s="311">
        <v>0</v>
      </c>
      <c r="K7834" s="546">
        <v>-4.0899999999999999E-2</v>
      </c>
      <c r="L7834" s="546">
        <v>-2.9399999999999999E-2</v>
      </c>
      <c r="M7834" s="546">
        <v>-1.2200000000000001E-2</v>
      </c>
    </row>
    <row r="7835" spans="10:13" x14ac:dyDescent="0.6">
      <c r="J7835" s="311">
        <v>0</v>
      </c>
      <c r="K7835" s="546">
        <v>-4.0899999999999999E-2</v>
      </c>
      <c r="L7835" s="546">
        <v>-2.9399999999999999E-2</v>
      </c>
      <c r="M7835" s="546">
        <v>-1.2200000000000001E-2</v>
      </c>
    </row>
    <row r="7836" spans="10:13" x14ac:dyDescent="0.6">
      <c r="J7836" s="311">
        <v>0</v>
      </c>
      <c r="K7836" s="546">
        <v>-4.0899999999999999E-2</v>
      </c>
      <c r="L7836" s="546">
        <v>-2.9399999999999999E-2</v>
      </c>
      <c r="M7836" s="546">
        <v>-1.2200000000000001E-2</v>
      </c>
    </row>
    <row r="7837" spans="10:13" x14ac:dyDescent="0.6">
      <c r="J7837" s="311">
        <v>0</v>
      </c>
      <c r="K7837" s="546">
        <v>-4.0899999999999999E-2</v>
      </c>
      <c r="L7837" s="546">
        <v>-2.9399999999999999E-2</v>
      </c>
      <c r="M7837" s="546">
        <v>-1.2200000000000001E-2</v>
      </c>
    </row>
    <row r="7838" spans="10:13" x14ac:dyDescent="0.6">
      <c r="J7838" s="311">
        <v>0</v>
      </c>
      <c r="K7838" s="546">
        <v>-4.0899999999999999E-2</v>
      </c>
      <c r="L7838" s="546">
        <v>-2.9399999999999999E-2</v>
      </c>
      <c r="M7838" s="546">
        <v>-1.2200000000000001E-2</v>
      </c>
    </row>
    <row r="7839" spans="10:13" x14ac:dyDescent="0.6">
      <c r="J7839" s="311">
        <v>0</v>
      </c>
      <c r="K7839" s="546">
        <v>-4.0899999999999999E-2</v>
      </c>
      <c r="L7839" s="546">
        <v>-2.9399999999999999E-2</v>
      </c>
      <c r="M7839" s="546">
        <v>-1.2200000000000001E-2</v>
      </c>
    </row>
    <row r="7840" spans="10:13" x14ac:dyDescent="0.6">
      <c r="J7840" s="311">
        <v>0</v>
      </c>
      <c r="K7840" s="546">
        <v>-4.0899999999999999E-2</v>
      </c>
      <c r="L7840" s="546">
        <v>-2.9399999999999999E-2</v>
      </c>
      <c r="M7840" s="546">
        <v>-1.2200000000000001E-2</v>
      </c>
    </row>
    <row r="7841" spans="10:13" x14ac:dyDescent="0.6">
      <c r="J7841" s="311">
        <v>0</v>
      </c>
      <c r="K7841" s="546">
        <v>-4.0899999999999999E-2</v>
      </c>
      <c r="L7841" s="546">
        <v>-2.9399999999999999E-2</v>
      </c>
      <c r="M7841" s="546">
        <v>-1.2200000000000001E-2</v>
      </c>
    </row>
    <row r="7842" spans="10:13" x14ac:dyDescent="0.6">
      <c r="J7842" s="311">
        <v>0</v>
      </c>
      <c r="K7842" s="546">
        <v>-4.0899999999999999E-2</v>
      </c>
      <c r="L7842" s="546">
        <v>-2.9399999999999999E-2</v>
      </c>
      <c r="M7842" s="546">
        <v>-1.2200000000000001E-2</v>
      </c>
    </row>
    <row r="7843" spans="10:13" x14ac:dyDescent="0.6">
      <c r="J7843" s="311">
        <v>0</v>
      </c>
      <c r="K7843" s="546">
        <v>-4.0899999999999999E-2</v>
      </c>
      <c r="L7843" s="546">
        <v>-2.9399999999999999E-2</v>
      </c>
      <c r="M7843" s="546">
        <v>-1.2200000000000001E-2</v>
      </c>
    </row>
    <row r="7844" spans="10:13" x14ac:dyDescent="0.6">
      <c r="J7844" s="311">
        <v>0</v>
      </c>
      <c r="K7844" s="546">
        <v>-4.0899999999999999E-2</v>
      </c>
      <c r="L7844" s="546">
        <v>-2.9399999999999999E-2</v>
      </c>
      <c r="M7844" s="546">
        <v>-1.2200000000000001E-2</v>
      </c>
    </row>
    <row r="7845" spans="10:13" x14ac:dyDescent="0.6">
      <c r="J7845" s="311">
        <v>0</v>
      </c>
      <c r="K7845" s="546">
        <v>-4.0899999999999999E-2</v>
      </c>
      <c r="L7845" s="546">
        <v>-2.9399999999999999E-2</v>
      </c>
      <c r="M7845" s="546">
        <v>-1.2200000000000001E-2</v>
      </c>
    </row>
    <row r="7846" spans="10:13" x14ac:dyDescent="0.6">
      <c r="J7846" s="311">
        <v>0</v>
      </c>
      <c r="K7846" s="546">
        <v>-4.0899999999999999E-2</v>
      </c>
      <c r="L7846" s="546">
        <v>-2.9399999999999999E-2</v>
      </c>
      <c r="M7846" s="546">
        <v>-1.2200000000000001E-2</v>
      </c>
    </row>
    <row r="7847" spans="10:13" x14ac:dyDescent="0.6">
      <c r="J7847" s="311">
        <v>0</v>
      </c>
      <c r="K7847" s="546">
        <v>-4.0899999999999999E-2</v>
      </c>
      <c r="L7847" s="546">
        <v>-2.9399999999999999E-2</v>
      </c>
      <c r="M7847" s="546">
        <v>-1.2200000000000001E-2</v>
      </c>
    </row>
    <row r="7848" spans="10:13" x14ac:dyDescent="0.6">
      <c r="J7848" s="311">
        <v>0</v>
      </c>
      <c r="K7848" s="546">
        <v>-4.0899999999999999E-2</v>
      </c>
      <c r="L7848" s="546">
        <v>-2.9399999999999999E-2</v>
      </c>
      <c r="M7848" s="546">
        <v>-1.2200000000000001E-2</v>
      </c>
    </row>
    <row r="7849" spans="10:13" x14ac:dyDescent="0.6">
      <c r="J7849" s="311">
        <v>0</v>
      </c>
      <c r="K7849" s="546">
        <v>-4.0899999999999999E-2</v>
      </c>
      <c r="L7849" s="546">
        <v>-2.9399999999999999E-2</v>
      </c>
      <c r="M7849" s="546">
        <v>-1.2200000000000001E-2</v>
      </c>
    </row>
    <row r="7850" spans="10:13" x14ac:dyDescent="0.6">
      <c r="J7850" s="311">
        <v>0</v>
      </c>
      <c r="K7850" s="546">
        <v>-4.0899999999999999E-2</v>
      </c>
      <c r="L7850" s="546">
        <v>-2.9399999999999999E-2</v>
      </c>
      <c r="M7850" s="546">
        <v>-1.2200000000000001E-2</v>
      </c>
    </row>
    <row r="7851" spans="10:13" x14ac:dyDescent="0.6">
      <c r="J7851" s="311">
        <v>0</v>
      </c>
      <c r="K7851" s="546">
        <v>-4.0899999999999999E-2</v>
      </c>
      <c r="L7851" s="546">
        <v>-2.9399999999999999E-2</v>
      </c>
      <c r="M7851" s="546">
        <v>-1.2200000000000001E-2</v>
      </c>
    </row>
    <row r="7852" spans="10:13" x14ac:dyDescent="0.6">
      <c r="J7852" s="311">
        <v>0</v>
      </c>
      <c r="K7852" s="546">
        <v>-4.0899999999999999E-2</v>
      </c>
      <c r="L7852" s="546">
        <v>-2.9399999999999999E-2</v>
      </c>
      <c r="M7852" s="546">
        <v>-1.2200000000000001E-2</v>
      </c>
    </row>
    <row r="7853" spans="10:13" x14ac:dyDescent="0.6">
      <c r="J7853" s="311">
        <v>0</v>
      </c>
      <c r="K7853" s="546">
        <v>-4.0899999999999999E-2</v>
      </c>
      <c r="L7853" s="546">
        <v>-2.9399999999999999E-2</v>
      </c>
      <c r="M7853" s="546">
        <v>-1.2200000000000001E-2</v>
      </c>
    </row>
    <row r="7854" spans="10:13" x14ac:dyDescent="0.6">
      <c r="J7854" s="311">
        <v>0</v>
      </c>
      <c r="K7854" s="546">
        <v>-4.0899999999999999E-2</v>
      </c>
      <c r="L7854" s="546">
        <v>-2.9399999999999999E-2</v>
      </c>
      <c r="M7854" s="546">
        <v>-1.2200000000000001E-2</v>
      </c>
    </row>
    <row r="7855" spans="10:13" x14ac:dyDescent="0.6">
      <c r="J7855" s="311">
        <v>0</v>
      </c>
      <c r="K7855" s="546">
        <v>-4.0899999999999999E-2</v>
      </c>
      <c r="L7855" s="546">
        <v>-2.9399999999999999E-2</v>
      </c>
      <c r="M7855" s="546">
        <v>-1.2200000000000001E-2</v>
      </c>
    </row>
    <row r="7856" spans="10:13" x14ac:dyDescent="0.6">
      <c r="J7856" s="311">
        <v>0</v>
      </c>
      <c r="K7856" s="546">
        <v>-4.0899999999999999E-2</v>
      </c>
      <c r="L7856" s="546">
        <v>-2.9399999999999999E-2</v>
      </c>
      <c r="M7856" s="546">
        <v>-1.2200000000000001E-2</v>
      </c>
    </row>
    <row r="7857" spans="10:13" x14ac:dyDescent="0.6">
      <c r="J7857" s="311">
        <v>0</v>
      </c>
      <c r="K7857" s="546">
        <v>-4.0899999999999999E-2</v>
      </c>
      <c r="L7857" s="546">
        <v>-2.9399999999999999E-2</v>
      </c>
      <c r="M7857" s="546">
        <v>-1.2200000000000001E-2</v>
      </c>
    </row>
    <row r="7858" spans="10:13" x14ac:dyDescent="0.6">
      <c r="J7858" s="311">
        <v>0</v>
      </c>
      <c r="K7858" s="546">
        <v>-4.0899999999999999E-2</v>
      </c>
      <c r="L7858" s="546">
        <v>-2.9399999999999999E-2</v>
      </c>
      <c r="M7858" s="546">
        <v>-1.2200000000000001E-2</v>
      </c>
    </row>
    <row r="7859" spans="10:13" x14ac:dyDescent="0.6">
      <c r="J7859" s="311">
        <v>0</v>
      </c>
      <c r="K7859" s="546">
        <v>-4.0899999999999999E-2</v>
      </c>
      <c r="L7859" s="546">
        <v>-2.9399999999999999E-2</v>
      </c>
      <c r="M7859" s="546">
        <v>-1.2200000000000001E-2</v>
      </c>
    </row>
    <row r="7860" spans="10:13" x14ac:dyDescent="0.6">
      <c r="J7860" s="311">
        <v>0</v>
      </c>
      <c r="K7860" s="546">
        <v>-4.0899999999999999E-2</v>
      </c>
      <c r="L7860" s="546">
        <v>-2.9399999999999999E-2</v>
      </c>
      <c r="M7860" s="546">
        <v>-1.2200000000000001E-2</v>
      </c>
    </row>
    <row r="7861" spans="10:13" x14ac:dyDescent="0.6">
      <c r="J7861" s="311">
        <v>0</v>
      </c>
      <c r="K7861" s="546">
        <v>-4.0899999999999999E-2</v>
      </c>
      <c r="L7861" s="546">
        <v>-2.9399999999999999E-2</v>
      </c>
      <c r="M7861" s="546">
        <v>-1.2200000000000001E-2</v>
      </c>
    </row>
    <row r="7862" spans="10:13" x14ac:dyDescent="0.6">
      <c r="J7862" s="311">
        <v>0</v>
      </c>
      <c r="K7862" s="546">
        <v>-4.0899999999999999E-2</v>
      </c>
      <c r="L7862" s="546">
        <v>-2.9399999999999999E-2</v>
      </c>
      <c r="M7862" s="546">
        <v>-1.2200000000000001E-2</v>
      </c>
    </row>
    <row r="7863" spans="10:13" x14ac:dyDescent="0.6">
      <c r="J7863" s="311">
        <v>0</v>
      </c>
      <c r="K7863" s="546">
        <v>-4.0899999999999999E-2</v>
      </c>
      <c r="L7863" s="546">
        <v>-2.9399999999999999E-2</v>
      </c>
      <c r="M7863" s="546">
        <v>-1.2200000000000001E-2</v>
      </c>
    </row>
    <row r="7864" spans="10:13" x14ac:dyDescent="0.6">
      <c r="J7864" s="311">
        <v>0</v>
      </c>
      <c r="K7864" s="546">
        <v>-4.0899999999999999E-2</v>
      </c>
      <c r="L7864" s="546">
        <v>-2.9399999999999999E-2</v>
      </c>
      <c r="M7864" s="546">
        <v>-1.2200000000000001E-2</v>
      </c>
    </row>
    <row r="7865" spans="10:13" x14ac:dyDescent="0.6">
      <c r="J7865" s="311">
        <v>0</v>
      </c>
      <c r="K7865" s="546">
        <v>-4.0899999999999999E-2</v>
      </c>
      <c r="L7865" s="546">
        <v>-2.9399999999999999E-2</v>
      </c>
      <c r="M7865" s="546">
        <v>-1.2200000000000001E-2</v>
      </c>
    </row>
    <row r="7866" spans="10:13" x14ac:dyDescent="0.6">
      <c r="J7866" s="311">
        <v>0</v>
      </c>
      <c r="K7866" s="546">
        <v>-4.0899999999999999E-2</v>
      </c>
      <c r="L7866" s="546">
        <v>-2.9399999999999999E-2</v>
      </c>
      <c r="M7866" s="546">
        <v>-1.2200000000000001E-2</v>
      </c>
    </row>
    <row r="7867" spans="10:13" x14ac:dyDescent="0.6">
      <c r="J7867" s="311">
        <v>0</v>
      </c>
      <c r="K7867" s="546">
        <v>-4.0899999999999999E-2</v>
      </c>
      <c r="L7867" s="546">
        <v>-2.9399999999999999E-2</v>
      </c>
      <c r="M7867" s="546">
        <v>-1.2200000000000001E-2</v>
      </c>
    </row>
    <row r="7868" spans="10:13" x14ac:dyDescent="0.6">
      <c r="J7868" s="311">
        <v>0</v>
      </c>
      <c r="K7868" s="546">
        <v>-4.0899999999999999E-2</v>
      </c>
      <c r="L7868" s="546">
        <v>-2.9399999999999999E-2</v>
      </c>
      <c r="M7868" s="546">
        <v>-1.2200000000000001E-2</v>
      </c>
    </row>
    <row r="7869" spans="10:13" x14ac:dyDescent="0.6">
      <c r="J7869" s="311">
        <v>0</v>
      </c>
      <c r="K7869" s="546">
        <v>-4.0899999999999999E-2</v>
      </c>
      <c r="L7869" s="546">
        <v>-2.9399999999999999E-2</v>
      </c>
      <c r="M7869" s="546">
        <v>-1.2200000000000001E-2</v>
      </c>
    </row>
    <row r="7870" spans="10:13" x14ac:dyDescent="0.6">
      <c r="J7870" s="311">
        <v>0</v>
      </c>
      <c r="K7870" s="546">
        <v>-4.0899999999999999E-2</v>
      </c>
      <c r="L7870" s="546">
        <v>-2.9399999999999999E-2</v>
      </c>
      <c r="M7870" s="546">
        <v>-1.2200000000000001E-2</v>
      </c>
    </row>
    <row r="7871" spans="10:13" x14ac:dyDescent="0.6">
      <c r="J7871" s="311">
        <v>0</v>
      </c>
      <c r="K7871" s="546">
        <v>-4.0899999999999999E-2</v>
      </c>
      <c r="L7871" s="546">
        <v>-2.9399999999999999E-2</v>
      </c>
      <c r="M7871" s="546">
        <v>-1.2200000000000001E-2</v>
      </c>
    </row>
    <row r="7872" spans="10:13" x14ac:dyDescent="0.6">
      <c r="J7872" s="311">
        <v>0</v>
      </c>
      <c r="K7872" s="546">
        <v>-4.0899999999999999E-2</v>
      </c>
      <c r="L7872" s="546">
        <v>-2.9399999999999999E-2</v>
      </c>
      <c r="M7872" s="546">
        <v>-1.2200000000000001E-2</v>
      </c>
    </row>
    <row r="7873" spans="10:13" x14ac:dyDescent="0.6">
      <c r="J7873" s="311">
        <v>0</v>
      </c>
      <c r="K7873" s="546">
        <v>-4.0899999999999999E-2</v>
      </c>
      <c r="L7873" s="546">
        <v>-2.9399999999999999E-2</v>
      </c>
      <c r="M7873" s="546">
        <v>-1.2200000000000001E-2</v>
      </c>
    </row>
    <row r="7874" spans="10:13" x14ac:dyDescent="0.6">
      <c r="J7874" s="311">
        <v>0</v>
      </c>
      <c r="K7874" s="546">
        <v>-4.0899999999999999E-2</v>
      </c>
      <c r="L7874" s="546">
        <v>-2.9399999999999999E-2</v>
      </c>
      <c r="M7874" s="546">
        <v>-1.2200000000000001E-2</v>
      </c>
    </row>
    <row r="7875" spans="10:13" x14ac:dyDescent="0.6">
      <c r="J7875" s="311">
        <v>0</v>
      </c>
      <c r="K7875" s="546">
        <v>-4.0899999999999999E-2</v>
      </c>
      <c r="L7875" s="546">
        <v>-2.9399999999999999E-2</v>
      </c>
      <c r="M7875" s="546">
        <v>-1.2200000000000001E-2</v>
      </c>
    </row>
    <row r="7876" spans="10:13" x14ac:dyDescent="0.6">
      <c r="J7876" s="311">
        <v>0</v>
      </c>
      <c r="K7876" s="546">
        <v>-4.0899999999999999E-2</v>
      </c>
      <c r="L7876" s="546">
        <v>-2.9399999999999999E-2</v>
      </c>
      <c r="M7876" s="546">
        <v>-1.2200000000000001E-2</v>
      </c>
    </row>
    <row r="7877" spans="10:13" x14ac:dyDescent="0.6">
      <c r="J7877" s="311">
        <v>0</v>
      </c>
      <c r="K7877" s="546">
        <v>-4.0899999999999999E-2</v>
      </c>
      <c r="L7877" s="546">
        <v>-2.9399999999999999E-2</v>
      </c>
      <c r="M7877" s="546">
        <v>-1.2200000000000001E-2</v>
      </c>
    </row>
    <row r="7878" spans="10:13" x14ac:dyDescent="0.6">
      <c r="J7878" s="311">
        <v>0</v>
      </c>
      <c r="K7878" s="546">
        <v>-4.0899999999999999E-2</v>
      </c>
      <c r="L7878" s="546">
        <v>-2.9399999999999999E-2</v>
      </c>
      <c r="M7878" s="546">
        <v>-1.2200000000000001E-2</v>
      </c>
    </row>
    <row r="7879" spans="10:13" x14ac:dyDescent="0.6">
      <c r="J7879" s="311">
        <v>0</v>
      </c>
      <c r="K7879" s="546">
        <v>-4.0899999999999999E-2</v>
      </c>
      <c r="L7879" s="546">
        <v>-2.9399999999999999E-2</v>
      </c>
      <c r="M7879" s="546">
        <v>-1.2200000000000001E-2</v>
      </c>
    </row>
    <row r="7880" spans="10:13" x14ac:dyDescent="0.6">
      <c r="J7880" s="311">
        <v>0</v>
      </c>
      <c r="K7880" s="546">
        <v>-4.0899999999999999E-2</v>
      </c>
      <c r="L7880" s="546">
        <v>-2.9399999999999999E-2</v>
      </c>
      <c r="M7880" s="546">
        <v>-1.2200000000000001E-2</v>
      </c>
    </row>
    <row r="7881" spans="10:13" x14ac:dyDescent="0.6">
      <c r="J7881" s="311">
        <v>0</v>
      </c>
      <c r="K7881" s="546">
        <v>-4.0899999999999999E-2</v>
      </c>
      <c r="L7881" s="546">
        <v>-2.9399999999999999E-2</v>
      </c>
      <c r="M7881" s="546">
        <v>-1.2200000000000001E-2</v>
      </c>
    </row>
    <row r="7882" spans="10:13" x14ac:dyDescent="0.6">
      <c r="J7882" s="311">
        <v>0</v>
      </c>
      <c r="K7882" s="546">
        <v>-4.0899999999999999E-2</v>
      </c>
      <c r="L7882" s="546">
        <v>-2.9399999999999999E-2</v>
      </c>
      <c r="M7882" s="546">
        <v>-1.2200000000000001E-2</v>
      </c>
    </row>
    <row r="7883" spans="10:13" x14ac:dyDescent="0.6">
      <c r="J7883" s="311">
        <v>0</v>
      </c>
      <c r="K7883" s="546">
        <v>-4.0899999999999999E-2</v>
      </c>
      <c r="L7883" s="546">
        <v>-2.9399999999999999E-2</v>
      </c>
      <c r="M7883" s="546">
        <v>-1.2200000000000001E-2</v>
      </c>
    </row>
    <row r="7884" spans="10:13" x14ac:dyDescent="0.6">
      <c r="J7884" s="311">
        <v>0</v>
      </c>
      <c r="K7884" s="546">
        <v>-4.0899999999999999E-2</v>
      </c>
      <c r="L7884" s="546">
        <v>-2.9399999999999999E-2</v>
      </c>
      <c r="M7884" s="546">
        <v>-1.2200000000000001E-2</v>
      </c>
    </row>
    <row r="7885" spans="10:13" x14ac:dyDescent="0.6">
      <c r="J7885" s="311">
        <v>0</v>
      </c>
      <c r="K7885" s="546">
        <v>-4.0899999999999999E-2</v>
      </c>
      <c r="L7885" s="546">
        <v>-2.9399999999999999E-2</v>
      </c>
      <c r="M7885" s="546">
        <v>-1.2200000000000001E-2</v>
      </c>
    </row>
    <row r="7886" spans="10:13" x14ac:dyDescent="0.6">
      <c r="J7886" s="311">
        <v>0</v>
      </c>
      <c r="K7886" s="546">
        <v>-4.0899999999999999E-2</v>
      </c>
      <c r="L7886" s="546">
        <v>-2.9399999999999999E-2</v>
      </c>
      <c r="M7886" s="546">
        <v>-1.2200000000000001E-2</v>
      </c>
    </row>
    <row r="7887" spans="10:13" x14ac:dyDescent="0.6">
      <c r="J7887" s="311">
        <v>0</v>
      </c>
      <c r="K7887" s="546">
        <v>-4.0899999999999999E-2</v>
      </c>
      <c r="L7887" s="546">
        <v>-2.9399999999999999E-2</v>
      </c>
      <c r="M7887" s="546">
        <v>-1.2200000000000001E-2</v>
      </c>
    </row>
    <row r="7888" spans="10:13" x14ac:dyDescent="0.6">
      <c r="J7888" s="311">
        <v>0</v>
      </c>
      <c r="K7888" s="546">
        <v>-4.0899999999999999E-2</v>
      </c>
      <c r="L7888" s="546">
        <v>-2.9399999999999999E-2</v>
      </c>
      <c r="M7888" s="546">
        <v>-1.2200000000000001E-2</v>
      </c>
    </row>
    <row r="7889" spans="10:13" x14ac:dyDescent="0.6">
      <c r="J7889" s="311">
        <v>0</v>
      </c>
      <c r="K7889" s="546">
        <v>-4.0899999999999999E-2</v>
      </c>
      <c r="L7889" s="546">
        <v>-2.9399999999999999E-2</v>
      </c>
      <c r="M7889" s="546">
        <v>-1.2200000000000001E-2</v>
      </c>
    </row>
    <row r="7890" spans="10:13" x14ac:dyDescent="0.6">
      <c r="J7890" s="311">
        <v>0</v>
      </c>
      <c r="K7890" s="546">
        <v>-4.0899999999999999E-2</v>
      </c>
      <c r="L7890" s="546">
        <v>-2.9399999999999999E-2</v>
      </c>
      <c r="M7890" s="546">
        <v>-1.2200000000000001E-2</v>
      </c>
    </row>
    <row r="7891" spans="10:13" x14ac:dyDescent="0.6">
      <c r="J7891" s="311">
        <v>0</v>
      </c>
      <c r="K7891" s="546">
        <v>-4.0899999999999999E-2</v>
      </c>
      <c r="L7891" s="546">
        <v>-2.9399999999999999E-2</v>
      </c>
      <c r="M7891" s="546">
        <v>-1.2200000000000001E-2</v>
      </c>
    </row>
    <row r="7892" spans="10:13" x14ac:dyDescent="0.6">
      <c r="J7892" s="311">
        <v>0</v>
      </c>
      <c r="K7892" s="546">
        <v>-4.0899999999999999E-2</v>
      </c>
      <c r="L7892" s="546">
        <v>-2.9399999999999999E-2</v>
      </c>
      <c r="M7892" s="546">
        <v>-1.2200000000000001E-2</v>
      </c>
    </row>
    <row r="7893" spans="10:13" x14ac:dyDescent="0.6">
      <c r="J7893" s="311">
        <v>0</v>
      </c>
      <c r="K7893" s="546">
        <v>-4.0899999999999999E-2</v>
      </c>
      <c r="L7893" s="546">
        <v>-2.9399999999999999E-2</v>
      </c>
      <c r="M7893" s="546">
        <v>-1.2200000000000001E-2</v>
      </c>
    </row>
    <row r="7894" spans="10:13" x14ac:dyDescent="0.6">
      <c r="J7894" s="311">
        <v>0</v>
      </c>
      <c r="K7894" s="546">
        <v>-4.0899999999999999E-2</v>
      </c>
      <c r="L7894" s="546">
        <v>-2.9399999999999999E-2</v>
      </c>
      <c r="M7894" s="546">
        <v>-1.2200000000000001E-2</v>
      </c>
    </row>
    <row r="7895" spans="10:13" x14ac:dyDescent="0.6">
      <c r="J7895" s="311">
        <v>0</v>
      </c>
      <c r="K7895" s="546">
        <v>-4.0899999999999999E-2</v>
      </c>
      <c r="L7895" s="546">
        <v>-2.9399999999999999E-2</v>
      </c>
      <c r="M7895" s="546">
        <v>-1.2200000000000001E-2</v>
      </c>
    </row>
    <row r="7896" spans="10:13" x14ac:dyDescent="0.6">
      <c r="J7896" s="311">
        <v>0</v>
      </c>
      <c r="K7896" s="546">
        <v>-4.0899999999999999E-2</v>
      </c>
      <c r="L7896" s="546">
        <v>-2.9399999999999999E-2</v>
      </c>
      <c r="M7896" s="546">
        <v>-1.2200000000000001E-2</v>
      </c>
    </row>
    <row r="7897" spans="10:13" x14ac:dyDescent="0.6">
      <c r="J7897" s="311">
        <v>0</v>
      </c>
      <c r="K7897" s="546">
        <v>-4.0899999999999999E-2</v>
      </c>
      <c r="L7897" s="546">
        <v>-2.9399999999999999E-2</v>
      </c>
      <c r="M7897" s="546">
        <v>-1.2200000000000001E-2</v>
      </c>
    </row>
    <row r="7898" spans="10:13" x14ac:dyDescent="0.6">
      <c r="J7898" s="311">
        <v>0</v>
      </c>
      <c r="K7898" s="546">
        <v>-4.0899999999999999E-2</v>
      </c>
      <c r="L7898" s="546">
        <v>-2.9399999999999999E-2</v>
      </c>
      <c r="M7898" s="546">
        <v>-1.2200000000000001E-2</v>
      </c>
    </row>
    <row r="7899" spans="10:13" x14ac:dyDescent="0.6">
      <c r="J7899" s="311">
        <v>0</v>
      </c>
      <c r="K7899" s="546">
        <v>-4.0899999999999999E-2</v>
      </c>
      <c r="L7899" s="546">
        <v>-2.9399999999999999E-2</v>
      </c>
      <c r="M7899" s="546">
        <v>-1.2200000000000001E-2</v>
      </c>
    </row>
    <row r="7900" spans="10:13" x14ac:dyDescent="0.6">
      <c r="J7900" s="311">
        <v>0</v>
      </c>
      <c r="K7900" s="546">
        <v>-4.0899999999999999E-2</v>
      </c>
      <c r="L7900" s="546">
        <v>-2.9399999999999999E-2</v>
      </c>
      <c r="M7900" s="546">
        <v>-1.2200000000000001E-2</v>
      </c>
    </row>
    <row r="7901" spans="10:13" x14ac:dyDescent="0.6">
      <c r="J7901" s="311">
        <v>0</v>
      </c>
      <c r="K7901" s="546">
        <v>-4.0899999999999999E-2</v>
      </c>
      <c r="L7901" s="546">
        <v>-2.9399999999999999E-2</v>
      </c>
      <c r="M7901" s="546">
        <v>-1.2200000000000001E-2</v>
      </c>
    </row>
    <row r="7902" spans="10:13" x14ac:dyDescent="0.6">
      <c r="J7902" s="311">
        <v>0</v>
      </c>
      <c r="K7902" s="546">
        <v>-4.0899999999999999E-2</v>
      </c>
      <c r="L7902" s="546">
        <v>-2.9399999999999999E-2</v>
      </c>
      <c r="M7902" s="546">
        <v>-1.2200000000000001E-2</v>
      </c>
    </row>
    <row r="7903" spans="10:13" x14ac:dyDescent="0.6">
      <c r="J7903" s="311">
        <v>0</v>
      </c>
      <c r="K7903" s="546">
        <v>-4.0899999999999999E-2</v>
      </c>
      <c r="L7903" s="546">
        <v>-2.9399999999999999E-2</v>
      </c>
      <c r="M7903" s="546">
        <v>-1.2200000000000001E-2</v>
      </c>
    </row>
    <row r="7904" spans="10:13" x14ac:dyDescent="0.6">
      <c r="J7904" s="311">
        <v>0</v>
      </c>
      <c r="K7904" s="546">
        <v>-4.0899999999999999E-2</v>
      </c>
      <c r="L7904" s="546">
        <v>-2.9399999999999999E-2</v>
      </c>
      <c r="M7904" s="546">
        <v>-1.2200000000000001E-2</v>
      </c>
    </row>
    <row r="7905" spans="10:13" x14ac:dyDescent="0.6">
      <c r="J7905" s="311">
        <v>0</v>
      </c>
      <c r="K7905" s="546">
        <v>-4.0899999999999999E-2</v>
      </c>
      <c r="L7905" s="546">
        <v>-2.9399999999999999E-2</v>
      </c>
      <c r="M7905" s="546">
        <v>-1.2200000000000001E-2</v>
      </c>
    </row>
    <row r="7906" spans="10:13" x14ac:dyDescent="0.6">
      <c r="J7906" s="311">
        <v>0</v>
      </c>
      <c r="K7906" s="546">
        <v>-4.0899999999999999E-2</v>
      </c>
      <c r="L7906" s="546">
        <v>-2.9399999999999999E-2</v>
      </c>
      <c r="M7906" s="546">
        <v>-1.2200000000000001E-2</v>
      </c>
    </row>
    <row r="7907" spans="10:13" x14ac:dyDescent="0.6">
      <c r="J7907" s="311">
        <v>0</v>
      </c>
      <c r="K7907" s="546">
        <v>-4.0899999999999999E-2</v>
      </c>
      <c r="L7907" s="546">
        <v>-2.9399999999999999E-2</v>
      </c>
      <c r="M7907" s="546">
        <v>-1.2200000000000001E-2</v>
      </c>
    </row>
    <row r="7908" spans="10:13" x14ac:dyDescent="0.6">
      <c r="J7908" s="311">
        <v>0</v>
      </c>
      <c r="K7908" s="546">
        <v>-4.0899999999999999E-2</v>
      </c>
      <c r="L7908" s="546">
        <v>-2.9399999999999999E-2</v>
      </c>
      <c r="M7908" s="546">
        <v>-1.2200000000000001E-2</v>
      </c>
    </row>
    <row r="7909" spans="10:13" x14ac:dyDescent="0.6">
      <c r="J7909" s="311">
        <v>0</v>
      </c>
      <c r="K7909" s="546">
        <v>-4.0899999999999999E-2</v>
      </c>
      <c r="L7909" s="546">
        <v>-2.9399999999999999E-2</v>
      </c>
      <c r="M7909" s="546">
        <v>-1.2200000000000001E-2</v>
      </c>
    </row>
    <row r="7910" spans="10:13" x14ac:dyDescent="0.6">
      <c r="J7910" s="311">
        <v>0</v>
      </c>
      <c r="K7910" s="546">
        <v>-4.0899999999999999E-2</v>
      </c>
      <c r="L7910" s="546">
        <v>-2.9399999999999999E-2</v>
      </c>
      <c r="M7910" s="546">
        <v>-1.2200000000000001E-2</v>
      </c>
    </row>
    <row r="7911" spans="10:13" x14ac:dyDescent="0.6">
      <c r="J7911" s="311">
        <v>0</v>
      </c>
      <c r="K7911" s="546">
        <v>-4.0899999999999999E-2</v>
      </c>
      <c r="L7911" s="546">
        <v>-2.9399999999999999E-2</v>
      </c>
      <c r="M7911" s="546">
        <v>-1.2200000000000001E-2</v>
      </c>
    </row>
    <row r="7912" spans="10:13" x14ac:dyDescent="0.6">
      <c r="J7912" s="311">
        <v>0</v>
      </c>
      <c r="K7912" s="546">
        <v>-4.0899999999999999E-2</v>
      </c>
      <c r="L7912" s="546">
        <v>-2.9399999999999999E-2</v>
      </c>
      <c r="M7912" s="546">
        <v>-1.2200000000000001E-2</v>
      </c>
    </row>
    <row r="7913" spans="10:13" x14ac:dyDescent="0.6">
      <c r="J7913" s="311">
        <v>0</v>
      </c>
      <c r="K7913" s="546">
        <v>-4.0899999999999999E-2</v>
      </c>
      <c r="L7913" s="546">
        <v>-2.9399999999999999E-2</v>
      </c>
      <c r="M7913" s="546">
        <v>-1.2200000000000001E-2</v>
      </c>
    </row>
    <row r="7914" spans="10:13" x14ac:dyDescent="0.6">
      <c r="J7914" s="311">
        <v>0</v>
      </c>
      <c r="K7914" s="546">
        <v>-4.0899999999999999E-2</v>
      </c>
      <c r="L7914" s="546">
        <v>-2.9399999999999999E-2</v>
      </c>
      <c r="M7914" s="546">
        <v>-1.2200000000000001E-2</v>
      </c>
    </row>
    <row r="7915" spans="10:13" x14ac:dyDescent="0.6">
      <c r="J7915" s="311">
        <v>0</v>
      </c>
      <c r="K7915" s="546">
        <v>-4.0899999999999999E-2</v>
      </c>
      <c r="L7915" s="546">
        <v>-2.9399999999999999E-2</v>
      </c>
      <c r="M7915" s="546">
        <v>-1.2200000000000001E-2</v>
      </c>
    </row>
    <row r="7916" spans="10:13" x14ac:dyDescent="0.6">
      <c r="J7916" s="311">
        <v>0</v>
      </c>
      <c r="K7916" s="546">
        <v>-4.0899999999999999E-2</v>
      </c>
      <c r="L7916" s="546">
        <v>-2.9399999999999999E-2</v>
      </c>
      <c r="M7916" s="546">
        <v>-1.2200000000000001E-2</v>
      </c>
    </row>
    <row r="7917" spans="10:13" x14ac:dyDescent="0.6">
      <c r="J7917" s="311">
        <v>0</v>
      </c>
      <c r="K7917" s="546">
        <v>-4.0899999999999999E-2</v>
      </c>
      <c r="L7917" s="546">
        <v>-2.9399999999999999E-2</v>
      </c>
      <c r="M7917" s="546">
        <v>-1.2200000000000001E-2</v>
      </c>
    </row>
    <row r="7918" spans="10:13" x14ac:dyDescent="0.6">
      <c r="J7918" s="311">
        <v>0</v>
      </c>
      <c r="K7918" s="546">
        <v>-4.0899999999999999E-2</v>
      </c>
      <c r="L7918" s="546">
        <v>-2.9399999999999999E-2</v>
      </c>
      <c r="M7918" s="546">
        <v>-1.2200000000000001E-2</v>
      </c>
    </row>
    <row r="7919" spans="10:13" x14ac:dyDescent="0.6">
      <c r="J7919" s="311">
        <v>0</v>
      </c>
      <c r="K7919" s="546">
        <v>-4.0899999999999999E-2</v>
      </c>
      <c r="L7919" s="546">
        <v>-2.9399999999999999E-2</v>
      </c>
      <c r="M7919" s="546">
        <v>-1.2200000000000001E-2</v>
      </c>
    </row>
    <row r="7920" spans="10:13" x14ac:dyDescent="0.6">
      <c r="J7920" s="311">
        <v>0</v>
      </c>
      <c r="K7920" s="546">
        <v>-4.0899999999999999E-2</v>
      </c>
      <c r="L7920" s="546">
        <v>-2.9399999999999999E-2</v>
      </c>
      <c r="M7920" s="546">
        <v>-1.2200000000000001E-2</v>
      </c>
    </row>
    <row r="7921" spans="10:13" x14ac:dyDescent="0.6">
      <c r="J7921" s="311">
        <v>0</v>
      </c>
      <c r="K7921" s="546">
        <v>-4.0899999999999999E-2</v>
      </c>
      <c r="L7921" s="546">
        <v>-2.9399999999999999E-2</v>
      </c>
      <c r="M7921" s="546">
        <v>-1.2200000000000001E-2</v>
      </c>
    </row>
    <row r="7922" spans="10:13" x14ac:dyDescent="0.6">
      <c r="J7922" s="311">
        <v>0</v>
      </c>
      <c r="K7922" s="546">
        <v>-4.0899999999999999E-2</v>
      </c>
      <c r="L7922" s="546">
        <v>-2.9399999999999999E-2</v>
      </c>
      <c r="M7922" s="546">
        <v>-1.2200000000000001E-2</v>
      </c>
    </row>
    <row r="7923" spans="10:13" x14ac:dyDescent="0.6">
      <c r="J7923" s="311">
        <v>0</v>
      </c>
      <c r="K7923" s="546">
        <v>-4.0899999999999999E-2</v>
      </c>
      <c r="L7923" s="546">
        <v>-2.9399999999999999E-2</v>
      </c>
      <c r="M7923" s="546">
        <v>-1.2200000000000001E-2</v>
      </c>
    </row>
    <row r="7924" spans="10:13" x14ac:dyDescent="0.6">
      <c r="J7924" s="311">
        <v>0</v>
      </c>
      <c r="K7924" s="546">
        <v>-4.0899999999999999E-2</v>
      </c>
      <c r="L7924" s="546">
        <v>-2.9399999999999999E-2</v>
      </c>
      <c r="M7924" s="546">
        <v>-1.2200000000000001E-2</v>
      </c>
    </row>
    <row r="7925" spans="10:13" x14ac:dyDescent="0.6">
      <c r="J7925" s="311">
        <v>0</v>
      </c>
      <c r="K7925" s="546">
        <v>-4.0899999999999999E-2</v>
      </c>
      <c r="L7925" s="546">
        <v>-2.9399999999999999E-2</v>
      </c>
      <c r="M7925" s="546">
        <v>-1.2200000000000001E-2</v>
      </c>
    </row>
    <row r="7926" spans="10:13" x14ac:dyDescent="0.6">
      <c r="J7926" s="311">
        <v>0</v>
      </c>
      <c r="K7926" s="546">
        <v>-4.0899999999999999E-2</v>
      </c>
      <c r="L7926" s="546">
        <v>-2.9399999999999999E-2</v>
      </c>
      <c r="M7926" s="546">
        <v>-1.2200000000000001E-2</v>
      </c>
    </row>
    <row r="7927" spans="10:13" x14ac:dyDescent="0.6">
      <c r="J7927" s="311">
        <v>0</v>
      </c>
      <c r="K7927" s="546">
        <v>-4.0899999999999999E-2</v>
      </c>
      <c r="L7927" s="546">
        <v>-2.9399999999999999E-2</v>
      </c>
      <c r="M7927" s="546">
        <v>-1.2200000000000001E-2</v>
      </c>
    </row>
    <row r="7928" spans="10:13" x14ac:dyDescent="0.6">
      <c r="J7928" s="311">
        <v>0</v>
      </c>
      <c r="K7928" s="546">
        <v>-4.0899999999999999E-2</v>
      </c>
      <c r="L7928" s="546">
        <v>-2.9399999999999999E-2</v>
      </c>
      <c r="M7928" s="546">
        <v>-1.2200000000000001E-2</v>
      </c>
    </row>
    <row r="7929" spans="10:13" x14ac:dyDescent="0.6">
      <c r="J7929" s="311">
        <v>0</v>
      </c>
      <c r="K7929" s="546">
        <v>-4.0899999999999999E-2</v>
      </c>
      <c r="L7929" s="546">
        <v>-2.9399999999999999E-2</v>
      </c>
      <c r="M7929" s="546">
        <v>-1.2200000000000001E-2</v>
      </c>
    </row>
    <row r="7930" spans="10:13" x14ac:dyDescent="0.6">
      <c r="J7930" s="311">
        <v>0</v>
      </c>
      <c r="K7930" s="546">
        <v>-4.0899999999999999E-2</v>
      </c>
      <c r="L7930" s="546">
        <v>-2.9399999999999999E-2</v>
      </c>
      <c r="M7930" s="546">
        <v>-1.2200000000000001E-2</v>
      </c>
    </row>
    <row r="7931" spans="10:13" x14ac:dyDescent="0.6">
      <c r="J7931" s="311">
        <v>0</v>
      </c>
      <c r="K7931" s="546">
        <v>-4.0899999999999999E-2</v>
      </c>
      <c r="L7931" s="546">
        <v>-2.9399999999999999E-2</v>
      </c>
      <c r="M7931" s="546">
        <v>-1.2200000000000001E-2</v>
      </c>
    </row>
    <row r="7932" spans="10:13" x14ac:dyDescent="0.6">
      <c r="J7932" s="311">
        <v>0</v>
      </c>
      <c r="K7932" s="546">
        <v>-4.0899999999999999E-2</v>
      </c>
      <c r="L7932" s="546">
        <v>-2.9399999999999999E-2</v>
      </c>
      <c r="M7932" s="546">
        <v>-1.2200000000000001E-2</v>
      </c>
    </row>
    <row r="7933" spans="10:13" x14ac:dyDescent="0.6">
      <c r="J7933" s="311">
        <v>0</v>
      </c>
      <c r="K7933" s="546">
        <v>-4.0899999999999999E-2</v>
      </c>
      <c r="L7933" s="546">
        <v>-2.9399999999999999E-2</v>
      </c>
      <c r="M7933" s="546">
        <v>-1.2200000000000001E-2</v>
      </c>
    </row>
    <row r="7934" spans="10:13" x14ac:dyDescent="0.6">
      <c r="J7934" s="311">
        <v>0</v>
      </c>
      <c r="K7934" s="546">
        <v>-4.0899999999999999E-2</v>
      </c>
      <c r="L7934" s="546">
        <v>-2.9399999999999999E-2</v>
      </c>
      <c r="M7934" s="546">
        <v>-1.2200000000000001E-2</v>
      </c>
    </row>
    <row r="7935" spans="10:13" x14ac:dyDescent="0.6">
      <c r="J7935" s="311">
        <v>0</v>
      </c>
      <c r="K7935" s="546">
        <v>-4.0899999999999999E-2</v>
      </c>
      <c r="L7935" s="546">
        <v>-2.9399999999999999E-2</v>
      </c>
      <c r="M7935" s="546">
        <v>-1.2200000000000001E-2</v>
      </c>
    </row>
    <row r="7936" spans="10:13" x14ac:dyDescent="0.6">
      <c r="J7936" s="311">
        <v>0</v>
      </c>
      <c r="K7936" s="546">
        <v>-4.0899999999999999E-2</v>
      </c>
      <c r="L7936" s="546">
        <v>-2.9399999999999999E-2</v>
      </c>
      <c r="M7936" s="546">
        <v>-1.2200000000000001E-2</v>
      </c>
    </row>
    <row r="7937" spans="10:13" x14ac:dyDescent="0.6">
      <c r="J7937" s="311">
        <v>0</v>
      </c>
      <c r="K7937" s="546">
        <v>-4.0899999999999999E-2</v>
      </c>
      <c r="L7937" s="546">
        <v>-2.9399999999999999E-2</v>
      </c>
      <c r="M7937" s="546">
        <v>-1.2200000000000001E-2</v>
      </c>
    </row>
    <row r="7938" spans="10:13" x14ac:dyDescent="0.6">
      <c r="J7938" s="311">
        <v>0</v>
      </c>
      <c r="K7938" s="546">
        <v>-4.0899999999999999E-2</v>
      </c>
      <c r="L7938" s="546">
        <v>-2.9399999999999999E-2</v>
      </c>
      <c r="M7938" s="546">
        <v>-1.2200000000000001E-2</v>
      </c>
    </row>
    <row r="7939" spans="10:13" x14ac:dyDescent="0.6">
      <c r="J7939" s="311">
        <v>0</v>
      </c>
      <c r="K7939" s="546">
        <v>-4.0899999999999999E-2</v>
      </c>
      <c r="L7939" s="546">
        <v>-2.9399999999999999E-2</v>
      </c>
      <c r="M7939" s="546">
        <v>-1.2200000000000001E-2</v>
      </c>
    </row>
    <row r="7940" spans="10:13" x14ac:dyDescent="0.6">
      <c r="J7940" s="311">
        <v>0</v>
      </c>
      <c r="K7940" s="546">
        <v>-4.0899999999999999E-2</v>
      </c>
      <c r="L7940" s="546">
        <v>-2.9399999999999999E-2</v>
      </c>
      <c r="M7940" s="546">
        <v>-1.2200000000000001E-2</v>
      </c>
    </row>
    <row r="7941" spans="10:13" x14ac:dyDescent="0.6">
      <c r="J7941" s="311">
        <v>0</v>
      </c>
      <c r="K7941" s="546">
        <v>-4.0899999999999999E-2</v>
      </c>
      <c r="L7941" s="546">
        <v>-2.9399999999999999E-2</v>
      </c>
      <c r="M7941" s="546">
        <v>-1.2200000000000001E-2</v>
      </c>
    </row>
    <row r="7942" spans="10:13" x14ac:dyDescent="0.6">
      <c r="J7942" s="311">
        <v>0</v>
      </c>
      <c r="K7942" s="546">
        <v>-4.0899999999999999E-2</v>
      </c>
      <c r="L7942" s="546">
        <v>-2.9399999999999999E-2</v>
      </c>
      <c r="M7942" s="546">
        <v>-1.2200000000000001E-2</v>
      </c>
    </row>
    <row r="7943" spans="10:13" x14ac:dyDescent="0.6">
      <c r="J7943" s="311">
        <v>0</v>
      </c>
      <c r="K7943" s="546">
        <v>-4.0899999999999999E-2</v>
      </c>
      <c r="L7943" s="546">
        <v>-2.9399999999999999E-2</v>
      </c>
      <c r="M7943" s="546">
        <v>-1.2200000000000001E-2</v>
      </c>
    </row>
    <row r="7944" spans="10:13" x14ac:dyDescent="0.6">
      <c r="J7944" s="311">
        <v>0</v>
      </c>
      <c r="K7944" s="546">
        <v>-4.0899999999999999E-2</v>
      </c>
      <c r="L7944" s="546">
        <v>-2.9399999999999999E-2</v>
      </c>
      <c r="M7944" s="546">
        <v>-1.2200000000000001E-2</v>
      </c>
    </row>
    <row r="7945" spans="10:13" x14ac:dyDescent="0.6">
      <c r="J7945" s="311">
        <v>0</v>
      </c>
      <c r="K7945" s="546">
        <v>-4.0899999999999999E-2</v>
      </c>
      <c r="L7945" s="546">
        <v>-2.9399999999999999E-2</v>
      </c>
      <c r="M7945" s="546">
        <v>-1.2200000000000001E-2</v>
      </c>
    </row>
    <row r="7946" spans="10:13" x14ac:dyDescent="0.6">
      <c r="J7946" s="311">
        <v>0</v>
      </c>
      <c r="K7946" s="546">
        <v>-4.0899999999999999E-2</v>
      </c>
      <c r="L7946" s="546">
        <v>-2.9399999999999999E-2</v>
      </c>
      <c r="M7946" s="546">
        <v>-1.2200000000000001E-2</v>
      </c>
    </row>
    <row r="7947" spans="10:13" x14ac:dyDescent="0.6">
      <c r="J7947" s="311">
        <v>0</v>
      </c>
      <c r="K7947" s="546">
        <v>-4.0899999999999999E-2</v>
      </c>
      <c r="L7947" s="546">
        <v>-2.9399999999999999E-2</v>
      </c>
      <c r="M7947" s="546">
        <v>-1.2200000000000001E-2</v>
      </c>
    </row>
    <row r="7948" spans="10:13" x14ac:dyDescent="0.6">
      <c r="J7948" s="311">
        <v>0</v>
      </c>
      <c r="K7948" s="546">
        <v>-4.0899999999999999E-2</v>
      </c>
      <c r="L7948" s="546">
        <v>-2.9399999999999999E-2</v>
      </c>
      <c r="M7948" s="546">
        <v>-1.2200000000000001E-2</v>
      </c>
    </row>
    <row r="7949" spans="10:13" x14ac:dyDescent="0.6">
      <c r="J7949" s="311">
        <v>0</v>
      </c>
      <c r="K7949" s="546">
        <v>-4.0899999999999999E-2</v>
      </c>
      <c r="L7949" s="546">
        <v>-2.9399999999999999E-2</v>
      </c>
      <c r="M7949" s="546">
        <v>-1.2200000000000001E-2</v>
      </c>
    </row>
    <row r="7950" spans="10:13" x14ac:dyDescent="0.6">
      <c r="J7950" s="311">
        <v>0</v>
      </c>
      <c r="K7950" s="546">
        <v>-4.0899999999999999E-2</v>
      </c>
      <c r="L7950" s="546">
        <v>-2.9399999999999999E-2</v>
      </c>
      <c r="M7950" s="546">
        <v>-1.2200000000000001E-2</v>
      </c>
    </row>
    <row r="7951" spans="10:13" x14ac:dyDescent="0.6">
      <c r="J7951" s="311">
        <v>0</v>
      </c>
      <c r="K7951" s="546">
        <v>-4.0899999999999999E-2</v>
      </c>
      <c r="L7951" s="546">
        <v>-2.9399999999999999E-2</v>
      </c>
      <c r="M7951" s="546">
        <v>-1.2200000000000001E-2</v>
      </c>
    </row>
    <row r="7952" spans="10:13" x14ac:dyDescent="0.6">
      <c r="J7952" s="311">
        <v>0</v>
      </c>
      <c r="K7952" s="546">
        <v>-4.0899999999999999E-2</v>
      </c>
      <c r="L7952" s="546">
        <v>-2.9399999999999999E-2</v>
      </c>
      <c r="M7952" s="546">
        <v>-1.2200000000000001E-2</v>
      </c>
    </row>
    <row r="7953" spans="10:13" x14ac:dyDescent="0.6">
      <c r="J7953" s="311">
        <v>0</v>
      </c>
      <c r="K7953" s="546">
        <v>-4.0899999999999999E-2</v>
      </c>
      <c r="L7953" s="546">
        <v>-2.9399999999999999E-2</v>
      </c>
      <c r="M7953" s="546">
        <v>-1.2200000000000001E-2</v>
      </c>
    </row>
    <row r="7954" spans="10:13" x14ac:dyDescent="0.6">
      <c r="J7954" s="311">
        <v>0</v>
      </c>
      <c r="K7954" s="546">
        <v>-4.0899999999999999E-2</v>
      </c>
      <c r="L7954" s="546">
        <v>-2.9399999999999999E-2</v>
      </c>
      <c r="M7954" s="546">
        <v>-1.2200000000000001E-2</v>
      </c>
    </row>
    <row r="7955" spans="10:13" x14ac:dyDescent="0.6">
      <c r="J7955" s="311">
        <v>0</v>
      </c>
      <c r="K7955" s="546">
        <v>-4.0899999999999999E-2</v>
      </c>
      <c r="L7955" s="546">
        <v>-2.9399999999999999E-2</v>
      </c>
      <c r="M7955" s="546">
        <v>-1.2200000000000001E-2</v>
      </c>
    </row>
    <row r="7956" spans="10:13" x14ac:dyDescent="0.6">
      <c r="J7956" s="311">
        <v>0</v>
      </c>
      <c r="K7956" s="546">
        <v>-4.0899999999999999E-2</v>
      </c>
      <c r="L7956" s="546">
        <v>-2.9399999999999999E-2</v>
      </c>
      <c r="M7956" s="546">
        <v>-1.2200000000000001E-2</v>
      </c>
    </row>
    <row r="7957" spans="10:13" x14ac:dyDescent="0.6">
      <c r="J7957" s="311">
        <v>0</v>
      </c>
      <c r="K7957" s="546">
        <v>-4.0899999999999999E-2</v>
      </c>
      <c r="L7957" s="546">
        <v>-2.9399999999999999E-2</v>
      </c>
      <c r="M7957" s="546">
        <v>-1.2200000000000001E-2</v>
      </c>
    </row>
    <row r="7958" spans="10:13" x14ac:dyDescent="0.6">
      <c r="J7958" s="311">
        <v>0</v>
      </c>
      <c r="K7958" s="546">
        <v>-4.0899999999999999E-2</v>
      </c>
      <c r="L7958" s="546">
        <v>-2.9399999999999999E-2</v>
      </c>
      <c r="M7958" s="546">
        <v>-1.2200000000000001E-2</v>
      </c>
    </row>
    <row r="7959" spans="10:13" x14ac:dyDescent="0.6">
      <c r="J7959" s="311">
        <v>0</v>
      </c>
      <c r="K7959" s="546">
        <v>-4.0899999999999999E-2</v>
      </c>
      <c r="L7959" s="546">
        <v>-2.9399999999999999E-2</v>
      </c>
      <c r="M7959" s="546">
        <v>-1.2200000000000001E-2</v>
      </c>
    </row>
    <row r="7960" spans="10:13" x14ac:dyDescent="0.6">
      <c r="J7960" s="311">
        <v>0</v>
      </c>
      <c r="K7960" s="546">
        <v>-4.0899999999999999E-2</v>
      </c>
      <c r="L7960" s="546">
        <v>-2.9399999999999999E-2</v>
      </c>
      <c r="M7960" s="546">
        <v>-1.2200000000000001E-2</v>
      </c>
    </row>
    <row r="7961" spans="10:13" x14ac:dyDescent="0.6">
      <c r="J7961" s="311">
        <v>0</v>
      </c>
      <c r="K7961" s="546">
        <v>-4.0899999999999999E-2</v>
      </c>
      <c r="L7961" s="546">
        <v>-2.9399999999999999E-2</v>
      </c>
      <c r="M7961" s="546">
        <v>-1.2200000000000001E-2</v>
      </c>
    </row>
    <row r="7962" spans="10:13" x14ac:dyDescent="0.6">
      <c r="J7962" s="311">
        <v>0</v>
      </c>
      <c r="K7962" s="546">
        <v>-4.0899999999999999E-2</v>
      </c>
      <c r="L7962" s="546">
        <v>-2.9399999999999999E-2</v>
      </c>
      <c r="M7962" s="546">
        <v>-1.2200000000000001E-2</v>
      </c>
    </row>
    <row r="7963" spans="10:13" x14ac:dyDescent="0.6">
      <c r="J7963" s="311">
        <v>0</v>
      </c>
      <c r="K7963" s="546">
        <v>-4.0899999999999999E-2</v>
      </c>
      <c r="L7963" s="546">
        <v>-2.9399999999999999E-2</v>
      </c>
      <c r="M7963" s="546">
        <v>-1.2200000000000001E-2</v>
      </c>
    </row>
    <row r="7964" spans="10:13" x14ac:dyDescent="0.6">
      <c r="J7964" s="311">
        <v>0</v>
      </c>
      <c r="K7964" s="546">
        <v>-4.0899999999999999E-2</v>
      </c>
      <c r="L7964" s="546">
        <v>-2.9399999999999999E-2</v>
      </c>
      <c r="M7964" s="546">
        <v>-1.2200000000000001E-2</v>
      </c>
    </row>
    <row r="7965" spans="10:13" x14ac:dyDescent="0.6">
      <c r="J7965" s="311">
        <v>0</v>
      </c>
      <c r="K7965" s="546">
        <v>-4.0899999999999999E-2</v>
      </c>
      <c r="L7965" s="546">
        <v>-2.9399999999999999E-2</v>
      </c>
      <c r="M7965" s="546">
        <v>-1.2200000000000001E-2</v>
      </c>
    </row>
    <row r="7966" spans="10:13" x14ac:dyDescent="0.6">
      <c r="J7966" s="311">
        <v>0</v>
      </c>
      <c r="K7966" s="546">
        <v>-4.0899999999999999E-2</v>
      </c>
      <c r="L7966" s="546">
        <v>-2.9399999999999999E-2</v>
      </c>
      <c r="M7966" s="546">
        <v>-1.2200000000000001E-2</v>
      </c>
    </row>
    <row r="7967" spans="10:13" x14ac:dyDescent="0.6">
      <c r="J7967" s="311">
        <v>0</v>
      </c>
      <c r="K7967" s="546">
        <v>-4.0899999999999999E-2</v>
      </c>
      <c r="L7967" s="546">
        <v>-2.9399999999999999E-2</v>
      </c>
      <c r="M7967" s="546">
        <v>-1.2200000000000001E-2</v>
      </c>
    </row>
    <row r="7968" spans="10:13" x14ac:dyDescent="0.6">
      <c r="J7968" s="311">
        <v>0</v>
      </c>
      <c r="K7968" s="546">
        <v>-4.0899999999999999E-2</v>
      </c>
      <c r="L7968" s="546">
        <v>-2.9399999999999999E-2</v>
      </c>
      <c r="M7968" s="546">
        <v>-1.2200000000000001E-2</v>
      </c>
    </row>
    <row r="7969" spans="10:13" x14ac:dyDescent="0.6">
      <c r="J7969" s="311">
        <v>0</v>
      </c>
      <c r="K7969" s="546">
        <v>-4.0899999999999999E-2</v>
      </c>
      <c r="L7969" s="546">
        <v>-2.9399999999999999E-2</v>
      </c>
      <c r="M7969" s="546">
        <v>-1.2200000000000001E-2</v>
      </c>
    </row>
    <row r="7970" spans="10:13" x14ac:dyDescent="0.6">
      <c r="J7970" s="311">
        <v>0</v>
      </c>
      <c r="K7970" s="546">
        <v>-4.0899999999999999E-2</v>
      </c>
      <c r="L7970" s="546">
        <v>-2.9399999999999999E-2</v>
      </c>
      <c r="M7970" s="546">
        <v>-1.2200000000000001E-2</v>
      </c>
    </row>
    <row r="7971" spans="10:13" x14ac:dyDescent="0.6">
      <c r="J7971" s="311">
        <v>0</v>
      </c>
      <c r="K7971" s="546">
        <v>-4.0899999999999999E-2</v>
      </c>
      <c r="L7971" s="546">
        <v>-2.9399999999999999E-2</v>
      </c>
      <c r="M7971" s="546">
        <v>-1.2200000000000001E-2</v>
      </c>
    </row>
    <row r="7972" spans="10:13" x14ac:dyDescent="0.6">
      <c r="J7972" s="311">
        <v>0</v>
      </c>
      <c r="K7972" s="546">
        <v>-4.0899999999999999E-2</v>
      </c>
      <c r="L7972" s="546">
        <v>-2.9399999999999999E-2</v>
      </c>
      <c r="M7972" s="546">
        <v>-1.2200000000000001E-2</v>
      </c>
    </row>
    <row r="7973" spans="10:13" x14ac:dyDescent="0.6">
      <c r="J7973" s="311">
        <v>0</v>
      </c>
      <c r="K7973" s="546">
        <v>-4.0899999999999999E-2</v>
      </c>
      <c r="L7973" s="546">
        <v>-2.9399999999999999E-2</v>
      </c>
      <c r="M7973" s="546">
        <v>-1.2200000000000001E-2</v>
      </c>
    </row>
    <row r="7974" spans="10:13" x14ac:dyDescent="0.6">
      <c r="J7974" s="311">
        <v>0</v>
      </c>
      <c r="K7974" s="546">
        <v>-4.0899999999999999E-2</v>
      </c>
      <c r="L7974" s="546">
        <v>-2.9399999999999999E-2</v>
      </c>
      <c r="M7974" s="546">
        <v>-1.2200000000000001E-2</v>
      </c>
    </row>
    <row r="7975" spans="10:13" x14ac:dyDescent="0.6">
      <c r="J7975" s="311">
        <v>0</v>
      </c>
      <c r="K7975" s="546">
        <v>-4.0899999999999999E-2</v>
      </c>
      <c r="L7975" s="546">
        <v>-2.9399999999999999E-2</v>
      </c>
      <c r="M7975" s="546">
        <v>-1.2200000000000001E-2</v>
      </c>
    </row>
    <row r="7976" spans="10:13" x14ac:dyDescent="0.6">
      <c r="J7976" s="311">
        <v>0</v>
      </c>
      <c r="K7976" s="546">
        <v>-4.0899999999999999E-2</v>
      </c>
      <c r="L7976" s="546">
        <v>-2.9399999999999999E-2</v>
      </c>
      <c r="M7976" s="546">
        <v>-1.2200000000000001E-2</v>
      </c>
    </row>
    <row r="7977" spans="10:13" x14ac:dyDescent="0.6">
      <c r="J7977" s="311">
        <v>0</v>
      </c>
      <c r="K7977" s="546">
        <v>-4.0899999999999999E-2</v>
      </c>
      <c r="L7977" s="546">
        <v>-2.9399999999999999E-2</v>
      </c>
      <c r="M7977" s="546">
        <v>-1.2200000000000001E-2</v>
      </c>
    </row>
    <row r="7978" spans="10:13" x14ac:dyDescent="0.6">
      <c r="J7978" s="311">
        <v>0</v>
      </c>
      <c r="K7978" s="546">
        <v>-4.0899999999999999E-2</v>
      </c>
      <c r="L7978" s="546">
        <v>-2.9399999999999999E-2</v>
      </c>
      <c r="M7978" s="546">
        <v>-1.2200000000000001E-2</v>
      </c>
    </row>
    <row r="7979" spans="10:13" x14ac:dyDescent="0.6">
      <c r="J7979" s="311">
        <v>0</v>
      </c>
      <c r="K7979" s="546">
        <v>-4.0899999999999999E-2</v>
      </c>
      <c r="L7979" s="546">
        <v>-2.9399999999999999E-2</v>
      </c>
      <c r="M7979" s="546">
        <v>-1.2200000000000001E-2</v>
      </c>
    </row>
    <row r="7980" spans="10:13" x14ac:dyDescent="0.6">
      <c r="J7980" s="311">
        <v>0</v>
      </c>
      <c r="K7980" s="546">
        <v>-4.0899999999999999E-2</v>
      </c>
      <c r="L7980" s="546">
        <v>-2.9399999999999999E-2</v>
      </c>
      <c r="M7980" s="546">
        <v>-1.2200000000000001E-2</v>
      </c>
    </row>
    <row r="7981" spans="10:13" x14ac:dyDescent="0.6">
      <c r="J7981" s="311">
        <v>0</v>
      </c>
      <c r="K7981" s="546">
        <v>-4.0899999999999999E-2</v>
      </c>
      <c r="L7981" s="546">
        <v>-2.9399999999999999E-2</v>
      </c>
      <c r="M7981" s="546">
        <v>-1.2200000000000001E-2</v>
      </c>
    </row>
    <row r="7982" spans="10:13" x14ac:dyDescent="0.6">
      <c r="J7982" s="311">
        <v>0</v>
      </c>
      <c r="K7982" s="546">
        <v>-4.0899999999999999E-2</v>
      </c>
      <c r="L7982" s="546">
        <v>-2.9399999999999999E-2</v>
      </c>
      <c r="M7982" s="546">
        <v>-1.2200000000000001E-2</v>
      </c>
    </row>
    <row r="7983" spans="10:13" x14ac:dyDescent="0.6">
      <c r="J7983" s="311">
        <v>0</v>
      </c>
      <c r="K7983" s="546">
        <v>-4.0899999999999999E-2</v>
      </c>
      <c r="L7983" s="546">
        <v>-2.9399999999999999E-2</v>
      </c>
      <c r="M7983" s="546">
        <v>-1.2200000000000001E-2</v>
      </c>
    </row>
    <row r="7984" spans="10:13" x14ac:dyDescent="0.6">
      <c r="J7984" s="311">
        <v>0</v>
      </c>
      <c r="K7984" s="546">
        <v>-4.0899999999999999E-2</v>
      </c>
      <c r="L7984" s="546">
        <v>-2.9399999999999999E-2</v>
      </c>
      <c r="M7984" s="546">
        <v>-1.2200000000000001E-2</v>
      </c>
    </row>
    <row r="7985" spans="10:13" x14ac:dyDescent="0.6">
      <c r="J7985" s="311">
        <v>0</v>
      </c>
      <c r="K7985" s="546">
        <v>-4.0899999999999999E-2</v>
      </c>
      <c r="L7985" s="546">
        <v>-2.9399999999999999E-2</v>
      </c>
      <c r="M7985" s="546">
        <v>-1.2200000000000001E-2</v>
      </c>
    </row>
    <row r="7986" spans="10:13" x14ac:dyDescent="0.6">
      <c r="J7986" s="311">
        <v>0</v>
      </c>
      <c r="K7986" s="546">
        <v>-4.0899999999999999E-2</v>
      </c>
      <c r="L7986" s="546">
        <v>-2.9399999999999999E-2</v>
      </c>
      <c r="M7986" s="546">
        <v>-1.2200000000000001E-2</v>
      </c>
    </row>
    <row r="7987" spans="10:13" x14ac:dyDescent="0.6">
      <c r="J7987" s="311">
        <v>0</v>
      </c>
      <c r="K7987" s="546">
        <v>-4.0899999999999999E-2</v>
      </c>
      <c r="L7987" s="546">
        <v>-2.9399999999999999E-2</v>
      </c>
      <c r="M7987" s="546">
        <v>-1.2200000000000001E-2</v>
      </c>
    </row>
    <row r="7988" spans="10:13" x14ac:dyDescent="0.6">
      <c r="J7988" s="311">
        <v>0</v>
      </c>
      <c r="K7988" s="546">
        <v>-4.0899999999999999E-2</v>
      </c>
      <c r="L7988" s="546">
        <v>-2.9399999999999999E-2</v>
      </c>
      <c r="M7988" s="546">
        <v>-1.2200000000000001E-2</v>
      </c>
    </row>
    <row r="7989" spans="10:13" x14ac:dyDescent="0.6">
      <c r="J7989" s="311">
        <v>0</v>
      </c>
      <c r="K7989" s="546">
        <v>-4.0899999999999999E-2</v>
      </c>
      <c r="L7989" s="546">
        <v>-2.9399999999999999E-2</v>
      </c>
      <c r="M7989" s="546">
        <v>-1.2200000000000001E-2</v>
      </c>
    </row>
    <row r="7990" spans="10:13" x14ac:dyDescent="0.6">
      <c r="J7990" s="311">
        <v>0</v>
      </c>
      <c r="K7990" s="546">
        <v>-4.0899999999999999E-2</v>
      </c>
      <c r="L7990" s="546">
        <v>-2.9399999999999999E-2</v>
      </c>
      <c r="M7990" s="546">
        <v>-1.2200000000000001E-2</v>
      </c>
    </row>
    <row r="7991" spans="10:13" x14ac:dyDescent="0.6">
      <c r="J7991" s="311">
        <v>0</v>
      </c>
      <c r="K7991" s="546">
        <v>-4.0899999999999999E-2</v>
      </c>
      <c r="L7991" s="546">
        <v>-2.9399999999999999E-2</v>
      </c>
      <c r="M7991" s="546">
        <v>-1.2200000000000001E-2</v>
      </c>
    </row>
    <row r="7992" spans="10:13" x14ac:dyDescent="0.6">
      <c r="J7992" s="311">
        <v>0</v>
      </c>
      <c r="K7992" s="546">
        <v>-4.0899999999999999E-2</v>
      </c>
      <c r="L7992" s="546">
        <v>-2.9399999999999999E-2</v>
      </c>
      <c r="M7992" s="546">
        <v>-1.2200000000000001E-2</v>
      </c>
    </row>
    <row r="7993" spans="10:13" x14ac:dyDescent="0.6">
      <c r="J7993" s="311">
        <v>0</v>
      </c>
      <c r="K7993" s="546">
        <v>-4.0899999999999999E-2</v>
      </c>
      <c r="L7993" s="546">
        <v>-2.9399999999999999E-2</v>
      </c>
      <c r="M7993" s="546">
        <v>-1.2200000000000001E-2</v>
      </c>
    </row>
    <row r="7994" spans="10:13" x14ac:dyDescent="0.6">
      <c r="J7994" s="311">
        <v>0</v>
      </c>
      <c r="K7994" s="546">
        <v>-4.0899999999999999E-2</v>
      </c>
      <c r="L7994" s="546">
        <v>-2.9399999999999999E-2</v>
      </c>
      <c r="M7994" s="546">
        <v>-1.2200000000000001E-2</v>
      </c>
    </row>
    <row r="7995" spans="10:13" x14ac:dyDescent="0.6">
      <c r="J7995" s="311">
        <v>0</v>
      </c>
      <c r="K7995" s="546">
        <v>-4.0899999999999999E-2</v>
      </c>
      <c r="L7995" s="546">
        <v>-2.9399999999999999E-2</v>
      </c>
      <c r="M7995" s="546">
        <v>-1.2200000000000001E-2</v>
      </c>
    </row>
    <row r="7996" spans="10:13" x14ac:dyDescent="0.6">
      <c r="J7996" s="311">
        <v>0</v>
      </c>
      <c r="K7996" s="546">
        <v>-4.0899999999999999E-2</v>
      </c>
      <c r="L7996" s="546">
        <v>-2.9399999999999999E-2</v>
      </c>
      <c r="M7996" s="546">
        <v>-1.2200000000000001E-2</v>
      </c>
    </row>
    <row r="7997" spans="10:13" x14ac:dyDescent="0.6">
      <c r="J7997" s="311">
        <v>0</v>
      </c>
      <c r="K7997" s="546">
        <v>-4.0899999999999999E-2</v>
      </c>
      <c r="L7997" s="546">
        <v>-2.9399999999999999E-2</v>
      </c>
      <c r="M7997" s="546">
        <v>-1.2200000000000001E-2</v>
      </c>
    </row>
    <row r="7998" spans="10:13" x14ac:dyDescent="0.6">
      <c r="J7998" s="311">
        <v>0</v>
      </c>
      <c r="K7998" s="546">
        <v>-4.0899999999999999E-2</v>
      </c>
      <c r="L7998" s="546">
        <v>-2.9399999999999999E-2</v>
      </c>
      <c r="M7998" s="546">
        <v>-1.2200000000000001E-2</v>
      </c>
    </row>
    <row r="7999" spans="10:13" x14ac:dyDescent="0.6">
      <c r="J7999" s="311">
        <v>0</v>
      </c>
      <c r="K7999" s="546">
        <v>-4.0899999999999999E-2</v>
      </c>
      <c r="L7999" s="546">
        <v>-2.9399999999999999E-2</v>
      </c>
      <c r="M7999" s="546">
        <v>-1.2200000000000001E-2</v>
      </c>
    </row>
    <row r="8000" spans="10:13" x14ac:dyDescent="0.6">
      <c r="J8000" s="311">
        <v>0</v>
      </c>
      <c r="K8000" s="546">
        <v>-4.0899999999999999E-2</v>
      </c>
      <c r="L8000" s="546">
        <v>-2.9399999999999999E-2</v>
      </c>
      <c r="M8000" s="546">
        <v>-1.2200000000000001E-2</v>
      </c>
    </row>
    <row r="8001" spans="10:13" x14ac:dyDescent="0.6">
      <c r="J8001" s="311">
        <v>0</v>
      </c>
      <c r="K8001" s="546">
        <v>-4.0899999999999999E-2</v>
      </c>
      <c r="L8001" s="546">
        <v>-2.9399999999999999E-2</v>
      </c>
      <c r="M8001" s="546">
        <v>-1.2200000000000001E-2</v>
      </c>
    </row>
    <row r="8002" spans="10:13" x14ac:dyDescent="0.6">
      <c r="J8002" s="311">
        <v>0</v>
      </c>
      <c r="K8002" s="546">
        <v>-4.0899999999999999E-2</v>
      </c>
      <c r="L8002" s="546">
        <v>-2.9399999999999999E-2</v>
      </c>
      <c r="M8002" s="546">
        <v>-1.2200000000000001E-2</v>
      </c>
    </row>
    <row r="8003" spans="10:13" x14ac:dyDescent="0.6">
      <c r="J8003" s="311">
        <v>0</v>
      </c>
      <c r="K8003" s="546">
        <v>-4.0899999999999999E-2</v>
      </c>
      <c r="L8003" s="546">
        <v>-2.9399999999999999E-2</v>
      </c>
      <c r="M8003" s="546">
        <v>-1.2200000000000001E-2</v>
      </c>
    </row>
    <row r="8004" spans="10:13" x14ac:dyDescent="0.6">
      <c r="J8004" s="311">
        <v>0</v>
      </c>
      <c r="K8004" s="546">
        <v>-4.0899999999999999E-2</v>
      </c>
      <c r="L8004" s="546">
        <v>-2.9399999999999999E-2</v>
      </c>
      <c r="M8004" s="546">
        <v>-1.2200000000000001E-2</v>
      </c>
    </row>
    <row r="8005" spans="10:13" x14ac:dyDescent="0.6">
      <c r="J8005" s="311">
        <v>0</v>
      </c>
      <c r="K8005" s="546">
        <v>-4.0899999999999999E-2</v>
      </c>
      <c r="L8005" s="546">
        <v>-2.9399999999999999E-2</v>
      </c>
      <c r="M8005" s="546">
        <v>-1.2200000000000001E-2</v>
      </c>
    </row>
    <row r="8006" spans="10:13" x14ac:dyDescent="0.6">
      <c r="J8006" s="311">
        <v>0</v>
      </c>
      <c r="K8006" s="546">
        <v>-4.0899999999999999E-2</v>
      </c>
      <c r="L8006" s="546">
        <v>-2.9399999999999999E-2</v>
      </c>
      <c r="M8006" s="546">
        <v>-1.2200000000000001E-2</v>
      </c>
    </row>
    <row r="8007" spans="10:13" x14ac:dyDescent="0.6">
      <c r="J8007" s="311">
        <v>0</v>
      </c>
      <c r="K8007" s="546">
        <v>-4.0899999999999999E-2</v>
      </c>
      <c r="L8007" s="546">
        <v>-2.9399999999999999E-2</v>
      </c>
      <c r="M8007" s="546">
        <v>-1.2200000000000001E-2</v>
      </c>
    </row>
    <row r="8008" spans="10:13" x14ac:dyDescent="0.6">
      <c r="J8008" s="311">
        <v>0</v>
      </c>
      <c r="K8008" s="546">
        <v>-4.0899999999999999E-2</v>
      </c>
      <c r="L8008" s="546">
        <v>-2.9399999999999999E-2</v>
      </c>
      <c r="M8008" s="546">
        <v>-1.2200000000000001E-2</v>
      </c>
    </row>
    <row r="8009" spans="10:13" x14ac:dyDescent="0.6">
      <c r="J8009" s="311">
        <v>0</v>
      </c>
      <c r="K8009" s="546">
        <v>-4.0899999999999999E-2</v>
      </c>
      <c r="L8009" s="546">
        <v>-2.9399999999999999E-2</v>
      </c>
      <c r="M8009" s="546">
        <v>-1.2200000000000001E-2</v>
      </c>
    </row>
    <row r="8010" spans="10:13" x14ac:dyDescent="0.6">
      <c r="J8010" s="311">
        <v>0</v>
      </c>
      <c r="K8010" s="546">
        <v>-4.0899999999999999E-2</v>
      </c>
      <c r="L8010" s="546">
        <v>-2.9399999999999999E-2</v>
      </c>
      <c r="M8010" s="546">
        <v>-1.2200000000000001E-2</v>
      </c>
    </row>
    <row r="8011" spans="10:13" x14ac:dyDescent="0.6">
      <c r="J8011" s="311">
        <v>0</v>
      </c>
      <c r="K8011" s="546">
        <v>-4.0899999999999999E-2</v>
      </c>
      <c r="L8011" s="546">
        <v>-2.9399999999999999E-2</v>
      </c>
      <c r="M8011" s="546">
        <v>-1.2200000000000001E-2</v>
      </c>
    </row>
    <row r="8012" spans="10:13" x14ac:dyDescent="0.6">
      <c r="J8012" s="311">
        <v>0</v>
      </c>
      <c r="K8012" s="546">
        <v>-4.0899999999999999E-2</v>
      </c>
      <c r="L8012" s="546">
        <v>-2.9399999999999999E-2</v>
      </c>
      <c r="M8012" s="546">
        <v>-1.2200000000000001E-2</v>
      </c>
    </row>
    <row r="8013" spans="10:13" x14ac:dyDescent="0.6">
      <c r="J8013" s="311">
        <v>0</v>
      </c>
      <c r="K8013" s="546">
        <v>-4.0899999999999999E-2</v>
      </c>
      <c r="L8013" s="546">
        <v>-2.9399999999999999E-2</v>
      </c>
      <c r="M8013" s="546">
        <v>-1.2200000000000001E-2</v>
      </c>
    </row>
    <row r="8014" spans="10:13" x14ac:dyDescent="0.6">
      <c r="J8014" s="311">
        <v>0</v>
      </c>
      <c r="K8014" s="546">
        <v>-4.0899999999999999E-2</v>
      </c>
      <c r="L8014" s="546">
        <v>-2.9399999999999999E-2</v>
      </c>
      <c r="M8014" s="546">
        <v>-1.2200000000000001E-2</v>
      </c>
    </row>
    <row r="8015" spans="10:13" x14ac:dyDescent="0.6">
      <c r="J8015" s="311">
        <v>0</v>
      </c>
      <c r="K8015" s="546">
        <v>-4.0899999999999999E-2</v>
      </c>
      <c r="L8015" s="546">
        <v>-2.9399999999999999E-2</v>
      </c>
      <c r="M8015" s="546">
        <v>-1.2200000000000001E-2</v>
      </c>
    </row>
    <row r="8016" spans="10:13" x14ac:dyDescent="0.6">
      <c r="J8016" s="311">
        <v>0</v>
      </c>
      <c r="K8016" s="546">
        <v>-4.0899999999999999E-2</v>
      </c>
      <c r="L8016" s="546">
        <v>-2.9399999999999999E-2</v>
      </c>
      <c r="M8016" s="546">
        <v>-1.2200000000000001E-2</v>
      </c>
    </row>
    <row r="8017" spans="10:13" x14ac:dyDescent="0.6">
      <c r="J8017" s="311">
        <v>0</v>
      </c>
      <c r="K8017" s="546">
        <v>-4.0899999999999999E-2</v>
      </c>
      <c r="L8017" s="546">
        <v>-2.9399999999999999E-2</v>
      </c>
      <c r="M8017" s="546">
        <v>-1.2200000000000001E-2</v>
      </c>
    </row>
    <row r="8018" spans="10:13" x14ac:dyDescent="0.6">
      <c r="J8018" s="311">
        <v>0</v>
      </c>
      <c r="K8018" s="546">
        <v>-4.0899999999999999E-2</v>
      </c>
      <c r="L8018" s="546">
        <v>-2.9399999999999999E-2</v>
      </c>
      <c r="M8018" s="546">
        <v>-1.2200000000000001E-2</v>
      </c>
    </row>
    <row r="8019" spans="10:13" x14ac:dyDescent="0.6">
      <c r="J8019" s="311">
        <v>0</v>
      </c>
      <c r="K8019" s="546">
        <v>-4.0899999999999999E-2</v>
      </c>
      <c r="L8019" s="546">
        <v>-2.9399999999999999E-2</v>
      </c>
      <c r="M8019" s="546">
        <v>-1.2200000000000001E-2</v>
      </c>
    </row>
    <row r="8020" spans="10:13" x14ac:dyDescent="0.6">
      <c r="J8020" s="311">
        <v>0</v>
      </c>
      <c r="K8020" s="546">
        <v>-4.0899999999999999E-2</v>
      </c>
      <c r="L8020" s="546">
        <v>-2.9399999999999999E-2</v>
      </c>
      <c r="M8020" s="546">
        <v>-1.2200000000000001E-2</v>
      </c>
    </row>
    <row r="8021" spans="10:13" x14ac:dyDescent="0.6">
      <c r="J8021" s="311">
        <v>0</v>
      </c>
      <c r="K8021" s="546">
        <v>-4.0899999999999999E-2</v>
      </c>
      <c r="L8021" s="546">
        <v>-2.9399999999999999E-2</v>
      </c>
      <c r="M8021" s="546">
        <v>-1.2200000000000001E-2</v>
      </c>
    </row>
    <row r="8022" spans="10:13" x14ac:dyDescent="0.6">
      <c r="J8022" s="311">
        <v>0</v>
      </c>
      <c r="K8022" s="546">
        <v>-4.0899999999999999E-2</v>
      </c>
      <c r="L8022" s="546">
        <v>-2.9399999999999999E-2</v>
      </c>
      <c r="M8022" s="546">
        <v>-1.2200000000000001E-2</v>
      </c>
    </row>
    <row r="8023" spans="10:13" x14ac:dyDescent="0.6">
      <c r="J8023" s="311">
        <v>0</v>
      </c>
      <c r="K8023" s="546">
        <v>-4.0899999999999999E-2</v>
      </c>
      <c r="L8023" s="546">
        <v>-2.9399999999999999E-2</v>
      </c>
      <c r="M8023" s="546">
        <v>-1.2200000000000001E-2</v>
      </c>
    </row>
    <row r="8024" spans="10:13" x14ac:dyDescent="0.6">
      <c r="J8024" s="311">
        <v>0</v>
      </c>
      <c r="K8024" s="546">
        <v>-4.0899999999999999E-2</v>
      </c>
      <c r="L8024" s="546">
        <v>-2.9399999999999999E-2</v>
      </c>
      <c r="M8024" s="546">
        <v>-1.2200000000000001E-2</v>
      </c>
    </row>
    <row r="8025" spans="10:13" x14ac:dyDescent="0.6">
      <c r="J8025" s="311">
        <v>0</v>
      </c>
      <c r="K8025" s="546">
        <v>-4.0899999999999999E-2</v>
      </c>
      <c r="L8025" s="546">
        <v>-2.9399999999999999E-2</v>
      </c>
      <c r="M8025" s="546">
        <v>-1.2200000000000001E-2</v>
      </c>
    </row>
    <row r="8026" spans="10:13" x14ac:dyDescent="0.6">
      <c r="J8026" s="311">
        <v>0</v>
      </c>
      <c r="K8026" s="546">
        <v>-4.0899999999999999E-2</v>
      </c>
      <c r="L8026" s="546">
        <v>-2.9399999999999999E-2</v>
      </c>
      <c r="M8026" s="546">
        <v>-1.2200000000000001E-2</v>
      </c>
    </row>
    <row r="8027" spans="10:13" x14ac:dyDescent="0.6">
      <c r="J8027" s="311">
        <v>0</v>
      </c>
      <c r="K8027" s="546">
        <v>-4.0899999999999999E-2</v>
      </c>
      <c r="L8027" s="546">
        <v>-2.9399999999999999E-2</v>
      </c>
      <c r="M8027" s="546">
        <v>-1.2200000000000001E-2</v>
      </c>
    </row>
    <row r="8028" spans="10:13" x14ac:dyDescent="0.6">
      <c r="J8028" s="311">
        <v>0</v>
      </c>
      <c r="K8028" s="546">
        <v>-4.0899999999999999E-2</v>
      </c>
      <c r="L8028" s="546">
        <v>-2.9399999999999999E-2</v>
      </c>
      <c r="M8028" s="546">
        <v>-1.2200000000000001E-2</v>
      </c>
    </row>
    <row r="8029" spans="10:13" x14ac:dyDescent="0.6">
      <c r="J8029" s="311">
        <v>0</v>
      </c>
      <c r="K8029" s="546">
        <v>-4.0899999999999999E-2</v>
      </c>
      <c r="L8029" s="546">
        <v>-2.9399999999999999E-2</v>
      </c>
      <c r="M8029" s="546">
        <v>-1.2200000000000001E-2</v>
      </c>
    </row>
    <row r="8030" spans="10:13" x14ac:dyDescent="0.6">
      <c r="J8030" s="311">
        <v>0</v>
      </c>
      <c r="K8030" s="546">
        <v>-4.0899999999999999E-2</v>
      </c>
      <c r="L8030" s="546">
        <v>-2.9399999999999999E-2</v>
      </c>
      <c r="M8030" s="546">
        <v>-1.2200000000000001E-2</v>
      </c>
    </row>
    <row r="8031" spans="10:13" x14ac:dyDescent="0.6">
      <c r="J8031" s="311">
        <v>0</v>
      </c>
      <c r="K8031" s="546">
        <v>-4.0899999999999999E-2</v>
      </c>
      <c r="L8031" s="546">
        <v>-2.9399999999999999E-2</v>
      </c>
      <c r="M8031" s="546">
        <v>-1.2200000000000001E-2</v>
      </c>
    </row>
    <row r="8032" spans="10:13" x14ac:dyDescent="0.6">
      <c r="J8032" s="311">
        <v>0</v>
      </c>
      <c r="K8032" s="546">
        <v>-4.0899999999999999E-2</v>
      </c>
      <c r="L8032" s="546">
        <v>-2.9399999999999999E-2</v>
      </c>
      <c r="M8032" s="546">
        <v>-1.2200000000000001E-2</v>
      </c>
    </row>
    <row r="8033" spans="10:13" x14ac:dyDescent="0.6">
      <c r="J8033" s="311">
        <v>0</v>
      </c>
      <c r="K8033" s="546">
        <v>-4.0899999999999999E-2</v>
      </c>
      <c r="L8033" s="546">
        <v>-2.9399999999999999E-2</v>
      </c>
      <c r="M8033" s="546">
        <v>-1.2200000000000001E-2</v>
      </c>
    </row>
    <row r="8034" spans="10:13" x14ac:dyDescent="0.6">
      <c r="J8034" s="311">
        <v>0</v>
      </c>
      <c r="K8034" s="546">
        <v>-4.0899999999999999E-2</v>
      </c>
      <c r="L8034" s="546">
        <v>-2.9399999999999999E-2</v>
      </c>
      <c r="M8034" s="546">
        <v>-1.2200000000000001E-2</v>
      </c>
    </row>
    <row r="8035" spans="10:13" x14ac:dyDescent="0.6">
      <c r="J8035" s="311">
        <v>0</v>
      </c>
      <c r="K8035" s="546">
        <v>-4.0899999999999999E-2</v>
      </c>
      <c r="L8035" s="546">
        <v>-2.9399999999999999E-2</v>
      </c>
      <c r="M8035" s="546">
        <v>-1.2200000000000001E-2</v>
      </c>
    </row>
    <row r="8036" spans="10:13" x14ac:dyDescent="0.6">
      <c r="J8036" s="311">
        <v>0</v>
      </c>
      <c r="K8036" s="546">
        <v>-4.0899999999999999E-2</v>
      </c>
      <c r="L8036" s="546">
        <v>-2.9399999999999999E-2</v>
      </c>
      <c r="M8036" s="546">
        <v>-1.2200000000000001E-2</v>
      </c>
    </row>
    <row r="8037" spans="10:13" x14ac:dyDescent="0.6">
      <c r="J8037" s="311">
        <v>0</v>
      </c>
      <c r="K8037" s="546">
        <v>-4.0899999999999999E-2</v>
      </c>
      <c r="L8037" s="546">
        <v>-2.9399999999999999E-2</v>
      </c>
      <c r="M8037" s="546">
        <v>-1.2200000000000001E-2</v>
      </c>
    </row>
    <row r="8038" spans="10:13" x14ac:dyDescent="0.6">
      <c r="J8038" s="311">
        <v>0</v>
      </c>
      <c r="K8038" s="546">
        <v>-4.0899999999999999E-2</v>
      </c>
      <c r="L8038" s="546">
        <v>-2.9399999999999999E-2</v>
      </c>
      <c r="M8038" s="546">
        <v>-1.2200000000000001E-2</v>
      </c>
    </row>
    <row r="8039" spans="10:13" x14ac:dyDescent="0.6">
      <c r="J8039" s="311">
        <v>0</v>
      </c>
      <c r="K8039" s="546">
        <v>-4.0899999999999999E-2</v>
      </c>
      <c r="L8039" s="546">
        <v>-2.9399999999999999E-2</v>
      </c>
      <c r="M8039" s="546">
        <v>-1.2200000000000001E-2</v>
      </c>
    </row>
    <row r="8040" spans="10:13" x14ac:dyDescent="0.6">
      <c r="J8040" s="311">
        <v>0</v>
      </c>
      <c r="K8040" s="546">
        <v>-4.0899999999999999E-2</v>
      </c>
      <c r="L8040" s="546">
        <v>-2.9399999999999999E-2</v>
      </c>
      <c r="M8040" s="546">
        <v>-1.2200000000000001E-2</v>
      </c>
    </row>
    <row r="8041" spans="10:13" x14ac:dyDescent="0.6">
      <c r="J8041" s="311">
        <v>0</v>
      </c>
      <c r="K8041" s="546">
        <v>-4.0899999999999999E-2</v>
      </c>
      <c r="L8041" s="546">
        <v>-2.9399999999999999E-2</v>
      </c>
      <c r="M8041" s="546">
        <v>-1.2200000000000001E-2</v>
      </c>
    </row>
    <row r="8042" spans="10:13" x14ac:dyDescent="0.6">
      <c r="J8042" s="311">
        <v>0</v>
      </c>
      <c r="K8042" s="546">
        <v>-4.0899999999999999E-2</v>
      </c>
      <c r="L8042" s="546">
        <v>-2.9399999999999999E-2</v>
      </c>
      <c r="M8042" s="546">
        <v>-1.2200000000000001E-2</v>
      </c>
    </row>
    <row r="8043" spans="10:13" x14ac:dyDescent="0.6">
      <c r="J8043" s="311">
        <v>0</v>
      </c>
      <c r="K8043" s="546">
        <v>-4.0899999999999999E-2</v>
      </c>
      <c r="L8043" s="546">
        <v>-2.9399999999999999E-2</v>
      </c>
      <c r="M8043" s="546">
        <v>-1.2200000000000001E-2</v>
      </c>
    </row>
    <row r="8044" spans="10:13" x14ac:dyDescent="0.6">
      <c r="J8044" s="311">
        <v>0</v>
      </c>
      <c r="K8044" s="546">
        <v>-4.0899999999999999E-2</v>
      </c>
      <c r="L8044" s="546">
        <v>-2.9399999999999999E-2</v>
      </c>
      <c r="M8044" s="546">
        <v>-1.2200000000000001E-2</v>
      </c>
    </row>
    <row r="8045" spans="10:13" x14ac:dyDescent="0.6">
      <c r="J8045" s="311">
        <v>0</v>
      </c>
      <c r="K8045" s="546">
        <v>-4.0899999999999999E-2</v>
      </c>
      <c r="L8045" s="546">
        <v>-2.9399999999999999E-2</v>
      </c>
      <c r="M8045" s="546">
        <v>-1.2200000000000001E-2</v>
      </c>
    </row>
    <row r="8046" spans="10:13" x14ac:dyDescent="0.6">
      <c r="J8046" s="311">
        <v>0</v>
      </c>
      <c r="K8046" s="546">
        <v>-4.0899999999999999E-2</v>
      </c>
      <c r="L8046" s="546">
        <v>-2.9399999999999999E-2</v>
      </c>
      <c r="M8046" s="546">
        <v>-1.2200000000000001E-2</v>
      </c>
    </row>
    <row r="8047" spans="10:13" x14ac:dyDescent="0.6">
      <c r="J8047" s="311">
        <v>0</v>
      </c>
      <c r="K8047" s="546">
        <v>-4.0899999999999999E-2</v>
      </c>
      <c r="L8047" s="546">
        <v>-2.9399999999999999E-2</v>
      </c>
      <c r="M8047" s="546">
        <v>-1.2200000000000001E-2</v>
      </c>
    </row>
    <row r="8048" spans="10:13" x14ac:dyDescent="0.6">
      <c r="J8048" s="311">
        <v>0</v>
      </c>
      <c r="K8048" s="546">
        <v>-4.0899999999999999E-2</v>
      </c>
      <c r="L8048" s="546">
        <v>-2.9399999999999999E-2</v>
      </c>
      <c r="M8048" s="546">
        <v>-1.2200000000000001E-2</v>
      </c>
    </row>
    <row r="8049" spans="10:13" x14ac:dyDescent="0.6">
      <c r="J8049" s="311">
        <v>0</v>
      </c>
      <c r="K8049" s="546">
        <v>-4.0899999999999999E-2</v>
      </c>
      <c r="L8049" s="546">
        <v>-2.9399999999999999E-2</v>
      </c>
      <c r="M8049" s="546">
        <v>-1.2200000000000001E-2</v>
      </c>
    </row>
    <row r="8050" spans="10:13" x14ac:dyDescent="0.6">
      <c r="J8050" s="311">
        <v>0</v>
      </c>
      <c r="K8050" s="546">
        <v>-4.0899999999999999E-2</v>
      </c>
      <c r="L8050" s="546">
        <v>-2.9399999999999999E-2</v>
      </c>
      <c r="M8050" s="546">
        <v>-1.2200000000000001E-2</v>
      </c>
    </row>
    <row r="8051" spans="10:13" x14ac:dyDescent="0.6">
      <c r="J8051" s="311">
        <v>0</v>
      </c>
      <c r="K8051" s="546">
        <v>-4.0899999999999999E-2</v>
      </c>
      <c r="L8051" s="546">
        <v>-2.9399999999999999E-2</v>
      </c>
      <c r="M8051" s="546">
        <v>-1.2200000000000001E-2</v>
      </c>
    </row>
    <row r="8052" spans="10:13" x14ac:dyDescent="0.6">
      <c r="J8052" s="311">
        <v>0</v>
      </c>
      <c r="K8052" s="546">
        <v>-4.0899999999999999E-2</v>
      </c>
      <c r="L8052" s="546">
        <v>-2.9399999999999999E-2</v>
      </c>
      <c r="M8052" s="546">
        <v>-1.2200000000000001E-2</v>
      </c>
    </row>
    <row r="8053" spans="10:13" x14ac:dyDescent="0.6">
      <c r="J8053" s="311">
        <v>0</v>
      </c>
      <c r="K8053" s="546">
        <v>-4.0899999999999999E-2</v>
      </c>
      <c r="L8053" s="546">
        <v>-2.9399999999999999E-2</v>
      </c>
      <c r="M8053" s="546">
        <v>-1.2200000000000001E-2</v>
      </c>
    </row>
    <row r="8054" spans="10:13" x14ac:dyDescent="0.6">
      <c r="J8054" s="311">
        <v>0</v>
      </c>
      <c r="K8054" s="546">
        <v>-4.0899999999999999E-2</v>
      </c>
      <c r="L8054" s="546">
        <v>-2.9399999999999999E-2</v>
      </c>
      <c r="M8054" s="546">
        <v>-1.2200000000000001E-2</v>
      </c>
    </row>
    <row r="8055" spans="10:13" x14ac:dyDescent="0.6">
      <c r="J8055" s="311">
        <v>0</v>
      </c>
      <c r="K8055" s="546">
        <v>-4.0899999999999999E-2</v>
      </c>
      <c r="L8055" s="546">
        <v>-2.9399999999999999E-2</v>
      </c>
      <c r="M8055" s="546">
        <v>-1.2200000000000001E-2</v>
      </c>
    </row>
    <row r="8056" spans="10:13" x14ac:dyDescent="0.6">
      <c r="J8056" s="311">
        <v>0</v>
      </c>
      <c r="K8056" s="546">
        <v>-4.0899999999999999E-2</v>
      </c>
      <c r="L8056" s="546">
        <v>-2.9399999999999999E-2</v>
      </c>
      <c r="M8056" s="546">
        <v>-1.2200000000000001E-2</v>
      </c>
    </row>
    <row r="8057" spans="10:13" x14ac:dyDescent="0.6">
      <c r="J8057" s="311">
        <v>0</v>
      </c>
      <c r="K8057" s="546">
        <v>-4.0899999999999999E-2</v>
      </c>
      <c r="L8057" s="546">
        <v>-2.9399999999999999E-2</v>
      </c>
      <c r="M8057" s="546">
        <v>-1.2200000000000001E-2</v>
      </c>
    </row>
    <row r="8058" spans="10:13" x14ac:dyDescent="0.6">
      <c r="J8058" s="311">
        <v>0</v>
      </c>
      <c r="K8058" s="546">
        <v>-4.0899999999999999E-2</v>
      </c>
      <c r="L8058" s="546">
        <v>-2.9399999999999999E-2</v>
      </c>
      <c r="M8058" s="546">
        <v>-1.2200000000000001E-2</v>
      </c>
    </row>
    <row r="8059" spans="10:13" x14ac:dyDescent="0.6">
      <c r="J8059" s="311">
        <v>0</v>
      </c>
      <c r="K8059" s="546">
        <v>-4.0899999999999999E-2</v>
      </c>
      <c r="L8059" s="546">
        <v>-2.9399999999999999E-2</v>
      </c>
      <c r="M8059" s="546">
        <v>-1.2200000000000001E-2</v>
      </c>
    </row>
    <row r="8060" spans="10:13" x14ac:dyDescent="0.6">
      <c r="J8060" s="311">
        <v>0</v>
      </c>
      <c r="K8060" s="546">
        <v>-4.0899999999999999E-2</v>
      </c>
      <c r="L8060" s="546">
        <v>-2.9399999999999999E-2</v>
      </c>
      <c r="M8060" s="546">
        <v>-1.2200000000000001E-2</v>
      </c>
    </row>
    <row r="8061" spans="10:13" x14ac:dyDescent="0.6">
      <c r="J8061" s="311">
        <v>0</v>
      </c>
      <c r="K8061" s="546">
        <v>-4.0899999999999999E-2</v>
      </c>
      <c r="L8061" s="546">
        <v>-2.9399999999999999E-2</v>
      </c>
      <c r="M8061" s="546">
        <v>-1.2200000000000001E-2</v>
      </c>
    </row>
    <row r="8062" spans="10:13" x14ac:dyDescent="0.6">
      <c r="J8062" s="311">
        <v>0</v>
      </c>
      <c r="K8062" s="546">
        <v>-4.0899999999999999E-2</v>
      </c>
      <c r="L8062" s="546">
        <v>-2.9399999999999999E-2</v>
      </c>
      <c r="M8062" s="546">
        <v>-1.2200000000000001E-2</v>
      </c>
    </row>
    <row r="8063" spans="10:13" x14ac:dyDescent="0.6">
      <c r="J8063" s="311">
        <v>0</v>
      </c>
      <c r="K8063" s="546">
        <v>-4.0899999999999999E-2</v>
      </c>
      <c r="L8063" s="546">
        <v>-2.9399999999999999E-2</v>
      </c>
      <c r="M8063" s="546">
        <v>-1.2200000000000001E-2</v>
      </c>
    </row>
    <row r="8064" spans="10:13" x14ac:dyDescent="0.6">
      <c r="J8064" s="311">
        <v>0</v>
      </c>
      <c r="K8064" s="546">
        <v>-4.0899999999999999E-2</v>
      </c>
      <c r="L8064" s="546">
        <v>-2.9399999999999999E-2</v>
      </c>
      <c r="M8064" s="546">
        <v>-1.2200000000000001E-2</v>
      </c>
    </row>
    <row r="8065" spans="10:13" x14ac:dyDescent="0.6">
      <c r="J8065" s="311">
        <v>0</v>
      </c>
      <c r="K8065" s="546">
        <v>-4.0899999999999999E-2</v>
      </c>
      <c r="L8065" s="546">
        <v>-2.9399999999999999E-2</v>
      </c>
      <c r="M8065" s="546">
        <v>-1.2200000000000001E-2</v>
      </c>
    </row>
    <row r="8066" spans="10:13" x14ac:dyDescent="0.6">
      <c r="J8066" s="311">
        <v>0</v>
      </c>
      <c r="K8066" s="546">
        <v>-4.0899999999999999E-2</v>
      </c>
      <c r="L8066" s="546">
        <v>-2.9399999999999999E-2</v>
      </c>
      <c r="M8066" s="546">
        <v>-1.2200000000000001E-2</v>
      </c>
    </row>
    <row r="8067" spans="10:13" x14ac:dyDescent="0.6">
      <c r="J8067" s="311">
        <v>0</v>
      </c>
      <c r="K8067" s="546">
        <v>-4.0899999999999999E-2</v>
      </c>
      <c r="L8067" s="546">
        <v>-2.9399999999999999E-2</v>
      </c>
      <c r="M8067" s="546">
        <v>-1.2200000000000001E-2</v>
      </c>
    </row>
    <row r="8068" spans="10:13" x14ac:dyDescent="0.6">
      <c r="J8068" s="311">
        <v>0</v>
      </c>
      <c r="K8068" s="546">
        <v>-4.0899999999999999E-2</v>
      </c>
      <c r="L8068" s="546">
        <v>-2.9399999999999999E-2</v>
      </c>
      <c r="M8068" s="546">
        <v>-1.2200000000000001E-2</v>
      </c>
    </row>
    <row r="8069" spans="10:13" x14ac:dyDescent="0.6">
      <c r="J8069" s="311">
        <v>0</v>
      </c>
      <c r="K8069" s="546">
        <v>-4.0899999999999999E-2</v>
      </c>
      <c r="L8069" s="546">
        <v>-2.9399999999999999E-2</v>
      </c>
      <c r="M8069" s="546">
        <v>-1.2200000000000001E-2</v>
      </c>
    </row>
    <row r="8070" spans="10:13" x14ac:dyDescent="0.6">
      <c r="J8070" s="311">
        <v>0</v>
      </c>
      <c r="K8070" s="546">
        <v>-4.0899999999999999E-2</v>
      </c>
      <c r="L8070" s="546">
        <v>-2.9399999999999999E-2</v>
      </c>
      <c r="M8070" s="546">
        <v>-1.2200000000000001E-2</v>
      </c>
    </row>
    <row r="8071" spans="10:13" x14ac:dyDescent="0.6">
      <c r="J8071" s="311">
        <v>0</v>
      </c>
      <c r="K8071" s="546">
        <v>-4.0899999999999999E-2</v>
      </c>
      <c r="L8071" s="546">
        <v>-2.9399999999999999E-2</v>
      </c>
      <c r="M8071" s="546">
        <v>-1.2200000000000001E-2</v>
      </c>
    </row>
    <row r="8072" spans="10:13" x14ac:dyDescent="0.6">
      <c r="J8072" s="311">
        <v>0</v>
      </c>
      <c r="K8072" s="546">
        <v>-4.0899999999999999E-2</v>
      </c>
      <c r="L8072" s="546">
        <v>-2.9399999999999999E-2</v>
      </c>
      <c r="M8072" s="546">
        <v>-1.2200000000000001E-2</v>
      </c>
    </row>
    <row r="8073" spans="10:13" x14ac:dyDescent="0.6">
      <c r="J8073" s="311">
        <v>0</v>
      </c>
      <c r="K8073" s="546">
        <v>-4.0899999999999999E-2</v>
      </c>
      <c r="L8073" s="546">
        <v>-2.9399999999999999E-2</v>
      </c>
      <c r="M8073" s="546">
        <v>-1.2200000000000001E-2</v>
      </c>
    </row>
    <row r="8074" spans="10:13" x14ac:dyDescent="0.6">
      <c r="J8074" s="311">
        <v>0</v>
      </c>
      <c r="K8074" s="546">
        <v>-4.0899999999999999E-2</v>
      </c>
      <c r="L8074" s="546">
        <v>-2.9399999999999999E-2</v>
      </c>
      <c r="M8074" s="546">
        <v>-1.2200000000000001E-2</v>
      </c>
    </row>
    <row r="8075" spans="10:13" x14ac:dyDescent="0.6">
      <c r="J8075" s="311">
        <v>0</v>
      </c>
      <c r="K8075" s="546">
        <v>-4.0899999999999999E-2</v>
      </c>
      <c r="L8075" s="546">
        <v>-2.9399999999999999E-2</v>
      </c>
      <c r="M8075" s="546">
        <v>-1.2200000000000001E-2</v>
      </c>
    </row>
    <row r="8076" spans="10:13" x14ac:dyDescent="0.6">
      <c r="J8076" s="311">
        <v>0</v>
      </c>
      <c r="K8076" s="546">
        <v>-4.0899999999999999E-2</v>
      </c>
      <c r="L8076" s="546">
        <v>-2.9399999999999999E-2</v>
      </c>
      <c r="M8076" s="546">
        <v>-1.2200000000000001E-2</v>
      </c>
    </row>
    <row r="8077" spans="10:13" x14ac:dyDescent="0.6">
      <c r="J8077" s="311">
        <v>0</v>
      </c>
      <c r="K8077" s="546">
        <v>-4.0899999999999999E-2</v>
      </c>
      <c r="L8077" s="546">
        <v>-2.9399999999999999E-2</v>
      </c>
      <c r="M8077" s="546">
        <v>-1.2200000000000001E-2</v>
      </c>
    </row>
    <row r="8078" spans="10:13" x14ac:dyDescent="0.6">
      <c r="J8078" s="311">
        <v>0</v>
      </c>
      <c r="K8078" s="546">
        <v>-4.0899999999999999E-2</v>
      </c>
      <c r="L8078" s="546">
        <v>-2.9399999999999999E-2</v>
      </c>
      <c r="M8078" s="546">
        <v>-1.2200000000000001E-2</v>
      </c>
    </row>
    <row r="8079" spans="10:13" x14ac:dyDescent="0.6">
      <c r="J8079" s="311">
        <v>0</v>
      </c>
      <c r="K8079" s="546">
        <v>-4.0899999999999999E-2</v>
      </c>
      <c r="L8079" s="546">
        <v>-2.9399999999999999E-2</v>
      </c>
      <c r="M8079" s="546">
        <v>-1.2200000000000001E-2</v>
      </c>
    </row>
    <row r="8080" spans="10:13" x14ac:dyDescent="0.6">
      <c r="J8080" s="311">
        <v>0</v>
      </c>
      <c r="K8080" s="546">
        <v>-4.0899999999999999E-2</v>
      </c>
      <c r="L8080" s="546">
        <v>-2.9399999999999999E-2</v>
      </c>
      <c r="M8080" s="546">
        <v>-1.2200000000000001E-2</v>
      </c>
    </row>
    <row r="8081" spans="10:13" x14ac:dyDescent="0.6">
      <c r="J8081" s="311">
        <v>0</v>
      </c>
      <c r="K8081" s="546">
        <v>-4.0899999999999999E-2</v>
      </c>
      <c r="L8081" s="546">
        <v>-2.9399999999999999E-2</v>
      </c>
      <c r="M8081" s="546">
        <v>-1.2200000000000001E-2</v>
      </c>
    </row>
    <row r="8082" spans="10:13" x14ac:dyDescent="0.6">
      <c r="J8082" s="311">
        <v>0</v>
      </c>
      <c r="K8082" s="546">
        <v>-4.0899999999999999E-2</v>
      </c>
      <c r="L8082" s="546">
        <v>-2.9399999999999999E-2</v>
      </c>
      <c r="M8082" s="546">
        <v>-1.2200000000000001E-2</v>
      </c>
    </row>
    <row r="8083" spans="10:13" x14ac:dyDescent="0.6">
      <c r="J8083" s="311">
        <v>0</v>
      </c>
      <c r="K8083" s="546">
        <v>-4.0899999999999999E-2</v>
      </c>
      <c r="L8083" s="546">
        <v>-2.9399999999999999E-2</v>
      </c>
      <c r="M8083" s="546">
        <v>-1.2200000000000001E-2</v>
      </c>
    </row>
    <row r="8084" spans="10:13" x14ac:dyDescent="0.6">
      <c r="J8084" s="311">
        <v>0</v>
      </c>
      <c r="K8084" s="546">
        <v>-4.0899999999999999E-2</v>
      </c>
      <c r="L8084" s="546">
        <v>-2.9399999999999999E-2</v>
      </c>
      <c r="M8084" s="546">
        <v>-1.2200000000000001E-2</v>
      </c>
    </row>
    <row r="8085" spans="10:13" x14ac:dyDescent="0.6">
      <c r="J8085" s="311">
        <v>0</v>
      </c>
      <c r="K8085" s="546">
        <v>-4.0899999999999999E-2</v>
      </c>
      <c r="L8085" s="546">
        <v>-2.9399999999999999E-2</v>
      </c>
      <c r="M8085" s="546">
        <v>-1.2200000000000001E-2</v>
      </c>
    </row>
    <row r="8086" spans="10:13" x14ac:dyDescent="0.6">
      <c r="J8086" s="311">
        <v>0</v>
      </c>
      <c r="K8086" s="546">
        <v>-4.0899999999999999E-2</v>
      </c>
      <c r="L8086" s="546">
        <v>-2.9399999999999999E-2</v>
      </c>
      <c r="M8086" s="546">
        <v>-1.2200000000000001E-2</v>
      </c>
    </row>
    <row r="8087" spans="10:13" x14ac:dyDescent="0.6">
      <c r="J8087" s="311">
        <v>0</v>
      </c>
      <c r="K8087" s="546">
        <v>-4.0899999999999999E-2</v>
      </c>
      <c r="L8087" s="546">
        <v>-2.9399999999999999E-2</v>
      </c>
      <c r="M8087" s="546">
        <v>-1.2200000000000001E-2</v>
      </c>
    </row>
    <row r="8088" spans="10:13" x14ac:dyDescent="0.6">
      <c r="J8088" s="311">
        <v>0</v>
      </c>
      <c r="K8088" s="546">
        <v>-4.0899999999999999E-2</v>
      </c>
      <c r="L8088" s="546">
        <v>-2.9399999999999999E-2</v>
      </c>
      <c r="M8088" s="546">
        <v>-1.2200000000000001E-2</v>
      </c>
    </row>
    <row r="8089" spans="10:13" x14ac:dyDescent="0.6">
      <c r="J8089" s="311">
        <v>0</v>
      </c>
      <c r="K8089" s="546">
        <v>-4.0899999999999999E-2</v>
      </c>
      <c r="L8089" s="546">
        <v>-2.9399999999999999E-2</v>
      </c>
      <c r="M8089" s="546">
        <v>-1.2200000000000001E-2</v>
      </c>
    </row>
    <row r="8090" spans="10:13" x14ac:dyDescent="0.6">
      <c r="J8090" s="311">
        <v>0</v>
      </c>
      <c r="K8090" s="546">
        <v>-4.0899999999999999E-2</v>
      </c>
      <c r="L8090" s="546">
        <v>-2.9399999999999999E-2</v>
      </c>
      <c r="M8090" s="546">
        <v>-1.2200000000000001E-2</v>
      </c>
    </row>
    <row r="8091" spans="10:13" x14ac:dyDescent="0.6">
      <c r="J8091" s="311">
        <v>0</v>
      </c>
      <c r="K8091" s="546">
        <v>-4.0899999999999999E-2</v>
      </c>
      <c r="L8091" s="546">
        <v>-2.9399999999999999E-2</v>
      </c>
      <c r="M8091" s="546">
        <v>-1.2200000000000001E-2</v>
      </c>
    </row>
    <row r="8092" spans="10:13" x14ac:dyDescent="0.6">
      <c r="J8092" s="311">
        <v>0</v>
      </c>
      <c r="K8092" s="546">
        <v>-4.0899999999999999E-2</v>
      </c>
      <c r="L8092" s="546">
        <v>-2.9399999999999999E-2</v>
      </c>
      <c r="M8092" s="546">
        <v>-1.2200000000000001E-2</v>
      </c>
    </row>
    <row r="8093" spans="10:13" x14ac:dyDescent="0.6">
      <c r="J8093" s="311">
        <v>0</v>
      </c>
      <c r="K8093" s="546">
        <v>-4.0899999999999999E-2</v>
      </c>
      <c r="L8093" s="546">
        <v>-2.9399999999999999E-2</v>
      </c>
      <c r="M8093" s="546">
        <v>-1.2200000000000001E-2</v>
      </c>
    </row>
    <row r="8094" spans="10:13" x14ac:dyDescent="0.6">
      <c r="J8094" s="311">
        <v>0</v>
      </c>
      <c r="K8094" s="546">
        <v>-4.0899999999999999E-2</v>
      </c>
      <c r="L8094" s="546">
        <v>-2.9399999999999999E-2</v>
      </c>
      <c r="M8094" s="546">
        <v>-1.2200000000000001E-2</v>
      </c>
    </row>
    <row r="8095" spans="10:13" x14ac:dyDescent="0.6">
      <c r="J8095" s="311">
        <v>0</v>
      </c>
      <c r="K8095" s="546">
        <v>-4.0899999999999999E-2</v>
      </c>
      <c r="L8095" s="546">
        <v>-2.9399999999999999E-2</v>
      </c>
      <c r="M8095" s="546">
        <v>-1.2200000000000001E-2</v>
      </c>
    </row>
    <row r="8096" spans="10:13" x14ac:dyDescent="0.6">
      <c r="J8096" s="311">
        <v>0</v>
      </c>
      <c r="K8096" s="546">
        <v>-4.0899999999999999E-2</v>
      </c>
      <c r="L8096" s="546">
        <v>-2.9399999999999999E-2</v>
      </c>
      <c r="M8096" s="546">
        <v>-1.2200000000000001E-2</v>
      </c>
    </row>
    <row r="8097" spans="10:13" x14ac:dyDescent="0.6">
      <c r="J8097" s="311">
        <v>0</v>
      </c>
      <c r="K8097" s="546">
        <v>-4.0899999999999999E-2</v>
      </c>
      <c r="L8097" s="546">
        <v>-2.9399999999999999E-2</v>
      </c>
      <c r="M8097" s="546">
        <v>-1.2200000000000001E-2</v>
      </c>
    </row>
    <row r="8098" spans="10:13" x14ac:dyDescent="0.6">
      <c r="J8098" s="311">
        <v>0</v>
      </c>
      <c r="K8098" s="546">
        <v>-4.0899999999999999E-2</v>
      </c>
      <c r="L8098" s="546">
        <v>-2.9399999999999999E-2</v>
      </c>
      <c r="M8098" s="546">
        <v>-1.2200000000000001E-2</v>
      </c>
    </row>
    <row r="8099" spans="10:13" x14ac:dyDescent="0.6">
      <c r="J8099" s="311">
        <v>0</v>
      </c>
      <c r="K8099" s="546">
        <v>-4.0899999999999999E-2</v>
      </c>
      <c r="L8099" s="546">
        <v>-2.9399999999999999E-2</v>
      </c>
      <c r="M8099" s="546">
        <v>-1.2200000000000001E-2</v>
      </c>
    </row>
    <row r="8100" spans="10:13" x14ac:dyDescent="0.6">
      <c r="J8100" s="311">
        <v>0</v>
      </c>
      <c r="K8100" s="546">
        <v>-4.0899999999999999E-2</v>
      </c>
      <c r="L8100" s="546">
        <v>-2.9399999999999999E-2</v>
      </c>
      <c r="M8100" s="546">
        <v>-1.2200000000000001E-2</v>
      </c>
    </row>
    <row r="8101" spans="10:13" x14ac:dyDescent="0.6">
      <c r="J8101" s="311">
        <v>0</v>
      </c>
      <c r="K8101" s="546">
        <v>-4.0899999999999999E-2</v>
      </c>
      <c r="L8101" s="546">
        <v>-2.9399999999999999E-2</v>
      </c>
      <c r="M8101" s="546">
        <v>-1.2200000000000001E-2</v>
      </c>
    </row>
    <row r="8102" spans="10:13" x14ac:dyDescent="0.6">
      <c r="J8102" s="311">
        <v>0</v>
      </c>
      <c r="K8102" s="546">
        <v>-4.0899999999999999E-2</v>
      </c>
      <c r="L8102" s="546">
        <v>-2.9399999999999999E-2</v>
      </c>
      <c r="M8102" s="546">
        <v>-1.2200000000000001E-2</v>
      </c>
    </row>
    <row r="8103" spans="10:13" x14ac:dyDescent="0.6">
      <c r="J8103" s="311">
        <v>0</v>
      </c>
      <c r="K8103" s="546">
        <v>-4.0899999999999999E-2</v>
      </c>
      <c r="L8103" s="546">
        <v>-2.9399999999999999E-2</v>
      </c>
      <c r="M8103" s="546">
        <v>-1.2200000000000001E-2</v>
      </c>
    </row>
    <row r="8104" spans="10:13" x14ac:dyDescent="0.6">
      <c r="J8104" s="311">
        <v>0</v>
      </c>
      <c r="K8104" s="546">
        <v>-4.0899999999999999E-2</v>
      </c>
      <c r="L8104" s="546">
        <v>-2.9399999999999999E-2</v>
      </c>
      <c r="M8104" s="546">
        <v>-1.2200000000000001E-2</v>
      </c>
    </row>
    <row r="8105" spans="10:13" x14ac:dyDescent="0.6">
      <c r="J8105" s="311">
        <v>0</v>
      </c>
      <c r="K8105" s="546">
        <v>-4.0899999999999999E-2</v>
      </c>
      <c r="L8105" s="546">
        <v>-2.9399999999999999E-2</v>
      </c>
      <c r="M8105" s="546">
        <v>-1.2200000000000001E-2</v>
      </c>
    </row>
    <row r="8106" spans="10:13" x14ac:dyDescent="0.6">
      <c r="J8106" s="311">
        <v>0</v>
      </c>
      <c r="K8106" s="546">
        <v>-4.0899999999999999E-2</v>
      </c>
      <c r="L8106" s="546">
        <v>-2.9399999999999999E-2</v>
      </c>
      <c r="M8106" s="546">
        <v>-1.2200000000000001E-2</v>
      </c>
    </row>
    <row r="8107" spans="10:13" x14ac:dyDescent="0.6">
      <c r="J8107" s="311">
        <v>0</v>
      </c>
      <c r="K8107" s="546">
        <v>-4.0899999999999999E-2</v>
      </c>
      <c r="L8107" s="546">
        <v>-2.9399999999999999E-2</v>
      </c>
      <c r="M8107" s="546">
        <v>-1.2200000000000001E-2</v>
      </c>
    </row>
    <row r="8108" spans="10:13" x14ac:dyDescent="0.6">
      <c r="J8108" s="311">
        <v>0</v>
      </c>
      <c r="K8108" s="546">
        <v>-4.0899999999999999E-2</v>
      </c>
      <c r="L8108" s="546">
        <v>-2.9399999999999999E-2</v>
      </c>
      <c r="M8108" s="546">
        <v>-1.2200000000000001E-2</v>
      </c>
    </row>
    <row r="8109" spans="10:13" x14ac:dyDescent="0.6">
      <c r="J8109" s="311">
        <v>0</v>
      </c>
      <c r="K8109" s="546">
        <v>-4.0899999999999999E-2</v>
      </c>
      <c r="L8109" s="546">
        <v>-2.9399999999999999E-2</v>
      </c>
      <c r="M8109" s="546">
        <v>-1.2200000000000001E-2</v>
      </c>
    </row>
    <row r="8110" spans="10:13" x14ac:dyDescent="0.6">
      <c r="J8110" s="311">
        <v>0</v>
      </c>
      <c r="K8110" s="546">
        <v>-4.0899999999999999E-2</v>
      </c>
      <c r="L8110" s="546">
        <v>-2.9399999999999999E-2</v>
      </c>
      <c r="M8110" s="546">
        <v>-1.2200000000000001E-2</v>
      </c>
    </row>
    <row r="8111" spans="10:13" x14ac:dyDescent="0.6">
      <c r="J8111" s="311">
        <v>0</v>
      </c>
      <c r="K8111" s="546">
        <v>-4.0899999999999999E-2</v>
      </c>
      <c r="L8111" s="546">
        <v>-2.9399999999999999E-2</v>
      </c>
      <c r="M8111" s="546">
        <v>-1.2200000000000001E-2</v>
      </c>
    </row>
    <row r="8112" spans="10:13" x14ac:dyDescent="0.6">
      <c r="J8112" s="311">
        <v>0</v>
      </c>
      <c r="K8112" s="546">
        <v>-4.0899999999999999E-2</v>
      </c>
      <c r="L8112" s="546">
        <v>-2.9399999999999999E-2</v>
      </c>
      <c r="M8112" s="546">
        <v>-1.2200000000000001E-2</v>
      </c>
    </row>
    <row r="8113" spans="10:13" x14ac:dyDescent="0.6">
      <c r="J8113" s="311">
        <v>0</v>
      </c>
      <c r="K8113" s="546">
        <v>-4.0899999999999999E-2</v>
      </c>
      <c r="L8113" s="546">
        <v>-2.9399999999999999E-2</v>
      </c>
      <c r="M8113" s="546">
        <v>-1.2200000000000001E-2</v>
      </c>
    </row>
    <row r="8114" spans="10:13" x14ac:dyDescent="0.6">
      <c r="J8114" s="311">
        <v>0</v>
      </c>
      <c r="K8114" s="546">
        <v>-4.0899999999999999E-2</v>
      </c>
      <c r="L8114" s="546">
        <v>-2.9399999999999999E-2</v>
      </c>
      <c r="M8114" s="546">
        <v>-1.2200000000000001E-2</v>
      </c>
    </row>
    <row r="8115" spans="10:13" x14ac:dyDescent="0.6">
      <c r="J8115" s="311">
        <v>0</v>
      </c>
      <c r="K8115" s="546">
        <v>-4.0899999999999999E-2</v>
      </c>
      <c r="L8115" s="546">
        <v>-2.9399999999999999E-2</v>
      </c>
      <c r="M8115" s="546">
        <v>-1.2200000000000001E-2</v>
      </c>
    </row>
    <row r="8116" spans="10:13" x14ac:dyDescent="0.6">
      <c r="J8116" s="311">
        <v>0</v>
      </c>
      <c r="K8116" s="546">
        <v>-4.0899999999999999E-2</v>
      </c>
      <c r="L8116" s="546">
        <v>-2.9399999999999999E-2</v>
      </c>
      <c r="M8116" s="546">
        <v>-1.2200000000000001E-2</v>
      </c>
    </row>
    <row r="8117" spans="10:13" x14ac:dyDescent="0.6">
      <c r="J8117" s="311">
        <v>0</v>
      </c>
      <c r="K8117" s="546">
        <v>-4.0899999999999999E-2</v>
      </c>
      <c r="L8117" s="546">
        <v>-2.9399999999999999E-2</v>
      </c>
      <c r="M8117" s="546">
        <v>-1.2200000000000001E-2</v>
      </c>
    </row>
    <row r="8118" spans="10:13" x14ac:dyDescent="0.6">
      <c r="J8118" s="311">
        <v>0</v>
      </c>
      <c r="K8118" s="546">
        <v>-4.0899999999999999E-2</v>
      </c>
      <c r="L8118" s="546">
        <v>-2.9399999999999999E-2</v>
      </c>
      <c r="M8118" s="546">
        <v>-1.2200000000000001E-2</v>
      </c>
    </row>
    <row r="8119" spans="10:13" x14ac:dyDescent="0.6">
      <c r="J8119" s="311">
        <v>0</v>
      </c>
      <c r="K8119" s="546">
        <v>-4.0899999999999999E-2</v>
      </c>
      <c r="L8119" s="546">
        <v>-2.9399999999999999E-2</v>
      </c>
      <c r="M8119" s="546">
        <v>-1.2200000000000001E-2</v>
      </c>
    </row>
    <row r="8120" spans="10:13" x14ac:dyDescent="0.6">
      <c r="J8120" s="311">
        <v>0</v>
      </c>
      <c r="K8120" s="546">
        <v>-4.0899999999999999E-2</v>
      </c>
      <c r="L8120" s="546">
        <v>-2.9399999999999999E-2</v>
      </c>
      <c r="M8120" s="546">
        <v>-1.2200000000000001E-2</v>
      </c>
    </row>
    <row r="8121" spans="10:13" x14ac:dyDescent="0.6">
      <c r="J8121" s="311">
        <v>0</v>
      </c>
      <c r="K8121" s="546">
        <v>-4.0899999999999999E-2</v>
      </c>
      <c r="L8121" s="546">
        <v>-2.9399999999999999E-2</v>
      </c>
      <c r="M8121" s="546">
        <v>-1.2200000000000001E-2</v>
      </c>
    </row>
    <row r="8122" spans="10:13" x14ac:dyDescent="0.6">
      <c r="J8122" s="311">
        <v>0</v>
      </c>
      <c r="K8122" s="546">
        <v>-4.0899999999999999E-2</v>
      </c>
      <c r="L8122" s="546">
        <v>-2.9399999999999999E-2</v>
      </c>
      <c r="M8122" s="546">
        <v>-1.2200000000000001E-2</v>
      </c>
    </row>
    <row r="8123" spans="10:13" x14ac:dyDescent="0.6">
      <c r="J8123" s="311">
        <v>0</v>
      </c>
      <c r="K8123" s="546">
        <v>-4.0899999999999999E-2</v>
      </c>
      <c r="L8123" s="546">
        <v>-2.9399999999999999E-2</v>
      </c>
      <c r="M8123" s="546">
        <v>-1.2200000000000001E-2</v>
      </c>
    </row>
    <row r="8124" spans="10:13" x14ac:dyDescent="0.6">
      <c r="J8124" s="311">
        <v>0</v>
      </c>
      <c r="K8124" s="546">
        <v>-4.0899999999999999E-2</v>
      </c>
      <c r="L8124" s="546">
        <v>-2.9399999999999999E-2</v>
      </c>
      <c r="M8124" s="546">
        <v>-1.2200000000000001E-2</v>
      </c>
    </row>
    <row r="8125" spans="10:13" x14ac:dyDescent="0.6">
      <c r="J8125" s="311">
        <v>0</v>
      </c>
      <c r="K8125" s="546">
        <v>-4.0899999999999999E-2</v>
      </c>
      <c r="L8125" s="546">
        <v>-2.9399999999999999E-2</v>
      </c>
      <c r="M8125" s="546">
        <v>-1.2200000000000001E-2</v>
      </c>
    </row>
    <row r="8126" spans="10:13" x14ac:dyDescent="0.6">
      <c r="J8126" s="311">
        <v>0</v>
      </c>
      <c r="K8126" s="546">
        <v>-4.0899999999999999E-2</v>
      </c>
      <c r="L8126" s="546">
        <v>-2.9399999999999999E-2</v>
      </c>
      <c r="M8126" s="546">
        <v>-1.2200000000000001E-2</v>
      </c>
    </row>
    <row r="8127" spans="10:13" x14ac:dyDescent="0.6">
      <c r="J8127" s="311">
        <v>0</v>
      </c>
      <c r="K8127" s="546">
        <v>-4.0899999999999999E-2</v>
      </c>
      <c r="L8127" s="546">
        <v>-2.9399999999999999E-2</v>
      </c>
      <c r="M8127" s="546">
        <v>-1.2200000000000001E-2</v>
      </c>
    </row>
    <row r="8128" spans="10:13" x14ac:dyDescent="0.6">
      <c r="J8128" s="311">
        <v>0</v>
      </c>
      <c r="K8128" s="546">
        <v>-4.0899999999999999E-2</v>
      </c>
      <c r="L8128" s="546">
        <v>-2.9399999999999999E-2</v>
      </c>
      <c r="M8128" s="546">
        <v>-1.2200000000000001E-2</v>
      </c>
    </row>
    <row r="8129" spans="10:13" x14ac:dyDescent="0.6">
      <c r="J8129" s="311">
        <v>0</v>
      </c>
      <c r="K8129" s="546">
        <v>-4.0899999999999999E-2</v>
      </c>
      <c r="L8129" s="546">
        <v>-2.9399999999999999E-2</v>
      </c>
      <c r="M8129" s="546">
        <v>-1.2200000000000001E-2</v>
      </c>
    </row>
    <row r="8130" spans="10:13" x14ac:dyDescent="0.6">
      <c r="J8130" s="311">
        <v>0</v>
      </c>
      <c r="K8130" s="546">
        <v>-4.0899999999999999E-2</v>
      </c>
      <c r="L8130" s="546">
        <v>-2.9399999999999999E-2</v>
      </c>
      <c r="M8130" s="546">
        <v>-1.2200000000000001E-2</v>
      </c>
    </row>
    <row r="8131" spans="10:13" x14ac:dyDescent="0.6">
      <c r="J8131" s="311">
        <v>0</v>
      </c>
      <c r="K8131" s="546">
        <v>-4.0899999999999999E-2</v>
      </c>
      <c r="L8131" s="546">
        <v>-2.9399999999999999E-2</v>
      </c>
      <c r="M8131" s="546">
        <v>-1.2200000000000001E-2</v>
      </c>
    </row>
    <row r="8132" spans="10:13" x14ac:dyDescent="0.6">
      <c r="J8132" s="311">
        <v>0</v>
      </c>
      <c r="K8132" s="546">
        <v>-4.0899999999999999E-2</v>
      </c>
      <c r="L8132" s="546">
        <v>-2.9399999999999999E-2</v>
      </c>
      <c r="M8132" s="546">
        <v>-1.2200000000000001E-2</v>
      </c>
    </row>
    <row r="8133" spans="10:13" x14ac:dyDescent="0.6">
      <c r="J8133" s="311">
        <v>0</v>
      </c>
      <c r="K8133" s="546">
        <v>-4.0899999999999999E-2</v>
      </c>
      <c r="L8133" s="546">
        <v>-2.9399999999999999E-2</v>
      </c>
      <c r="M8133" s="546">
        <v>-1.2200000000000001E-2</v>
      </c>
    </row>
    <row r="8134" spans="10:13" x14ac:dyDescent="0.6">
      <c r="J8134" s="311">
        <v>0</v>
      </c>
      <c r="K8134" s="546">
        <v>-4.0899999999999999E-2</v>
      </c>
      <c r="L8134" s="546">
        <v>-2.9399999999999999E-2</v>
      </c>
      <c r="M8134" s="546">
        <v>-1.2200000000000001E-2</v>
      </c>
    </row>
    <row r="8135" spans="10:13" x14ac:dyDescent="0.6">
      <c r="J8135" s="311">
        <v>0</v>
      </c>
      <c r="K8135" s="546">
        <v>-4.0899999999999999E-2</v>
      </c>
      <c r="L8135" s="546">
        <v>-2.9399999999999999E-2</v>
      </c>
      <c r="M8135" s="546">
        <v>-1.2200000000000001E-2</v>
      </c>
    </row>
    <row r="8136" spans="10:13" x14ac:dyDescent="0.6">
      <c r="J8136" s="311">
        <v>0</v>
      </c>
      <c r="K8136" s="546">
        <v>-4.0899999999999999E-2</v>
      </c>
      <c r="L8136" s="546">
        <v>-2.9399999999999999E-2</v>
      </c>
      <c r="M8136" s="546">
        <v>-1.2200000000000001E-2</v>
      </c>
    </row>
    <row r="8137" spans="10:13" x14ac:dyDescent="0.6">
      <c r="J8137" s="311">
        <v>0</v>
      </c>
      <c r="K8137" s="546">
        <v>-4.0899999999999999E-2</v>
      </c>
      <c r="L8137" s="546">
        <v>-2.9399999999999999E-2</v>
      </c>
      <c r="M8137" s="546">
        <v>-1.2200000000000001E-2</v>
      </c>
    </row>
    <row r="8138" spans="10:13" x14ac:dyDescent="0.6">
      <c r="J8138" s="311">
        <v>0</v>
      </c>
      <c r="K8138" s="546">
        <v>-4.0899999999999999E-2</v>
      </c>
      <c r="L8138" s="546">
        <v>-2.9399999999999999E-2</v>
      </c>
      <c r="M8138" s="546">
        <v>-1.2200000000000001E-2</v>
      </c>
    </row>
    <row r="8139" spans="10:13" x14ac:dyDescent="0.6">
      <c r="J8139" s="311">
        <v>0</v>
      </c>
      <c r="K8139" s="546">
        <v>-4.0899999999999999E-2</v>
      </c>
      <c r="L8139" s="546">
        <v>-2.9399999999999999E-2</v>
      </c>
      <c r="M8139" s="546">
        <v>-1.2200000000000001E-2</v>
      </c>
    </row>
    <row r="8140" spans="10:13" x14ac:dyDescent="0.6">
      <c r="J8140" s="311">
        <v>0</v>
      </c>
      <c r="K8140" s="546">
        <v>-4.0899999999999999E-2</v>
      </c>
      <c r="L8140" s="546">
        <v>-2.9399999999999999E-2</v>
      </c>
      <c r="M8140" s="546">
        <v>-1.2200000000000001E-2</v>
      </c>
    </row>
    <row r="8141" spans="10:13" x14ac:dyDescent="0.6">
      <c r="J8141" s="311">
        <v>0</v>
      </c>
      <c r="K8141" s="546">
        <v>-4.0899999999999999E-2</v>
      </c>
      <c r="L8141" s="546">
        <v>-2.9399999999999999E-2</v>
      </c>
      <c r="M8141" s="546">
        <v>-1.2200000000000001E-2</v>
      </c>
    </row>
    <row r="8142" spans="10:13" x14ac:dyDescent="0.6">
      <c r="J8142" s="311">
        <v>0</v>
      </c>
      <c r="K8142" s="546">
        <v>-4.0899999999999999E-2</v>
      </c>
      <c r="L8142" s="546">
        <v>-2.9399999999999999E-2</v>
      </c>
      <c r="M8142" s="546">
        <v>-1.2200000000000001E-2</v>
      </c>
    </row>
    <row r="8143" spans="10:13" x14ac:dyDescent="0.6">
      <c r="J8143" s="311">
        <v>0</v>
      </c>
      <c r="K8143" s="546">
        <v>-4.0899999999999999E-2</v>
      </c>
      <c r="L8143" s="546">
        <v>-2.9399999999999999E-2</v>
      </c>
      <c r="M8143" s="546">
        <v>-1.2200000000000001E-2</v>
      </c>
    </row>
    <row r="8144" spans="10:13" x14ac:dyDescent="0.6">
      <c r="J8144" s="311">
        <v>0</v>
      </c>
      <c r="K8144" s="546">
        <v>-4.0899999999999999E-2</v>
      </c>
      <c r="L8144" s="546">
        <v>-2.9399999999999999E-2</v>
      </c>
      <c r="M8144" s="546">
        <v>-1.2200000000000001E-2</v>
      </c>
    </row>
    <row r="8145" spans="10:13" x14ac:dyDescent="0.6">
      <c r="J8145" s="311">
        <v>0</v>
      </c>
      <c r="K8145" s="546">
        <v>-4.0899999999999999E-2</v>
      </c>
      <c r="L8145" s="546">
        <v>-2.9399999999999999E-2</v>
      </c>
      <c r="M8145" s="546">
        <v>-1.2200000000000001E-2</v>
      </c>
    </row>
    <row r="8146" spans="10:13" x14ac:dyDescent="0.6">
      <c r="J8146" s="311">
        <v>0</v>
      </c>
      <c r="K8146" s="546">
        <v>-4.0899999999999999E-2</v>
      </c>
      <c r="L8146" s="546">
        <v>-2.9399999999999999E-2</v>
      </c>
      <c r="M8146" s="546">
        <v>-1.2200000000000001E-2</v>
      </c>
    </row>
    <row r="8147" spans="10:13" x14ac:dyDescent="0.6">
      <c r="J8147" s="311">
        <v>0</v>
      </c>
      <c r="K8147" s="546">
        <v>-4.0899999999999999E-2</v>
      </c>
      <c r="L8147" s="546">
        <v>-2.9399999999999999E-2</v>
      </c>
      <c r="M8147" s="546">
        <v>-1.2200000000000001E-2</v>
      </c>
    </row>
    <row r="8148" spans="10:13" x14ac:dyDescent="0.6">
      <c r="J8148" s="311">
        <v>0</v>
      </c>
      <c r="K8148" s="546">
        <v>-4.0899999999999999E-2</v>
      </c>
      <c r="L8148" s="546">
        <v>-2.9399999999999999E-2</v>
      </c>
      <c r="M8148" s="546">
        <v>-1.2200000000000001E-2</v>
      </c>
    </row>
    <row r="8149" spans="10:13" x14ac:dyDescent="0.6">
      <c r="J8149" s="311">
        <v>0</v>
      </c>
      <c r="K8149" s="546">
        <v>-4.0899999999999999E-2</v>
      </c>
      <c r="L8149" s="546">
        <v>-2.9399999999999999E-2</v>
      </c>
      <c r="M8149" s="546">
        <v>-1.2200000000000001E-2</v>
      </c>
    </row>
    <row r="8150" spans="10:13" x14ac:dyDescent="0.6">
      <c r="J8150" s="311">
        <v>0</v>
      </c>
      <c r="K8150" s="546">
        <v>-4.0899999999999999E-2</v>
      </c>
      <c r="L8150" s="546">
        <v>-2.9399999999999999E-2</v>
      </c>
      <c r="M8150" s="546">
        <v>-1.2200000000000001E-2</v>
      </c>
    </row>
    <row r="8151" spans="10:13" x14ac:dyDescent="0.6">
      <c r="J8151" s="311">
        <v>0</v>
      </c>
      <c r="K8151" s="546">
        <v>-4.0899999999999999E-2</v>
      </c>
      <c r="L8151" s="546">
        <v>-2.9399999999999999E-2</v>
      </c>
      <c r="M8151" s="546">
        <v>-1.2200000000000001E-2</v>
      </c>
    </row>
    <row r="8152" spans="10:13" x14ac:dyDescent="0.6">
      <c r="J8152" s="311">
        <v>0</v>
      </c>
      <c r="K8152" s="546">
        <v>-4.0899999999999999E-2</v>
      </c>
      <c r="L8152" s="546">
        <v>-2.9399999999999999E-2</v>
      </c>
      <c r="M8152" s="546">
        <v>-1.2200000000000001E-2</v>
      </c>
    </row>
    <row r="8153" spans="10:13" x14ac:dyDescent="0.6">
      <c r="J8153" s="311">
        <v>0</v>
      </c>
      <c r="K8153" s="546">
        <v>-4.0899999999999999E-2</v>
      </c>
      <c r="L8153" s="546">
        <v>-2.9399999999999999E-2</v>
      </c>
      <c r="M8153" s="546">
        <v>-1.2200000000000001E-2</v>
      </c>
    </row>
    <row r="8154" spans="10:13" x14ac:dyDescent="0.6">
      <c r="J8154" s="311">
        <v>0</v>
      </c>
      <c r="K8154" s="546">
        <v>-4.0899999999999999E-2</v>
      </c>
      <c r="L8154" s="546">
        <v>-2.9399999999999999E-2</v>
      </c>
      <c r="M8154" s="546">
        <v>-1.2200000000000001E-2</v>
      </c>
    </row>
    <row r="8155" spans="10:13" x14ac:dyDescent="0.6">
      <c r="J8155" s="311">
        <v>0</v>
      </c>
      <c r="K8155" s="546">
        <v>-4.0899999999999999E-2</v>
      </c>
      <c r="L8155" s="546">
        <v>-2.9399999999999999E-2</v>
      </c>
      <c r="M8155" s="546">
        <v>-1.2200000000000001E-2</v>
      </c>
    </row>
    <row r="8156" spans="10:13" x14ac:dyDescent="0.6">
      <c r="J8156" s="311">
        <v>0</v>
      </c>
      <c r="K8156" s="546">
        <v>-4.0899999999999999E-2</v>
      </c>
      <c r="L8156" s="546">
        <v>-2.9399999999999999E-2</v>
      </c>
      <c r="M8156" s="546">
        <v>-1.2200000000000001E-2</v>
      </c>
    </row>
    <row r="8157" spans="10:13" x14ac:dyDescent="0.6">
      <c r="J8157" s="311">
        <v>0</v>
      </c>
      <c r="K8157" s="546">
        <v>-4.0899999999999999E-2</v>
      </c>
      <c r="L8157" s="546">
        <v>-2.9399999999999999E-2</v>
      </c>
      <c r="M8157" s="546">
        <v>-1.2200000000000001E-2</v>
      </c>
    </row>
    <row r="8158" spans="10:13" x14ac:dyDescent="0.6">
      <c r="J8158" s="311">
        <v>0</v>
      </c>
      <c r="K8158" s="546">
        <v>-4.0899999999999999E-2</v>
      </c>
      <c r="L8158" s="546">
        <v>-2.9399999999999999E-2</v>
      </c>
      <c r="M8158" s="546">
        <v>-1.2200000000000001E-2</v>
      </c>
    </row>
    <row r="8159" spans="10:13" x14ac:dyDescent="0.6">
      <c r="J8159" s="311">
        <v>0</v>
      </c>
      <c r="K8159" s="546">
        <v>-4.0899999999999999E-2</v>
      </c>
      <c r="L8159" s="546">
        <v>-2.9399999999999999E-2</v>
      </c>
      <c r="M8159" s="546">
        <v>-1.2200000000000001E-2</v>
      </c>
    </row>
    <row r="8160" spans="10:13" x14ac:dyDescent="0.6">
      <c r="J8160" s="311">
        <v>0</v>
      </c>
      <c r="K8160" s="546">
        <v>-4.0899999999999999E-2</v>
      </c>
      <c r="L8160" s="546">
        <v>-2.9399999999999999E-2</v>
      </c>
      <c r="M8160" s="546">
        <v>-1.2200000000000001E-2</v>
      </c>
    </row>
    <row r="8161" spans="10:13" x14ac:dyDescent="0.6">
      <c r="J8161" s="311">
        <v>0</v>
      </c>
      <c r="K8161" s="546">
        <v>-4.0899999999999999E-2</v>
      </c>
      <c r="L8161" s="546">
        <v>-2.9399999999999999E-2</v>
      </c>
      <c r="M8161" s="546">
        <v>-1.2200000000000001E-2</v>
      </c>
    </row>
    <row r="8162" spans="10:13" x14ac:dyDescent="0.6">
      <c r="J8162" s="311">
        <v>0</v>
      </c>
      <c r="K8162" s="546">
        <v>-4.0899999999999999E-2</v>
      </c>
      <c r="L8162" s="546">
        <v>-2.9399999999999999E-2</v>
      </c>
      <c r="M8162" s="546">
        <v>-1.2200000000000001E-2</v>
      </c>
    </row>
    <row r="8163" spans="10:13" x14ac:dyDescent="0.6">
      <c r="J8163" s="311">
        <v>0</v>
      </c>
      <c r="K8163" s="546">
        <v>-4.0899999999999999E-2</v>
      </c>
      <c r="L8163" s="546">
        <v>-2.9399999999999999E-2</v>
      </c>
      <c r="M8163" s="546">
        <v>-1.2200000000000001E-2</v>
      </c>
    </row>
    <row r="8164" spans="10:13" x14ac:dyDescent="0.6">
      <c r="J8164" s="311">
        <v>0</v>
      </c>
      <c r="K8164" s="546">
        <v>-4.0899999999999999E-2</v>
      </c>
      <c r="L8164" s="546">
        <v>-2.9399999999999999E-2</v>
      </c>
      <c r="M8164" s="546">
        <v>-1.2200000000000001E-2</v>
      </c>
    </row>
    <row r="8165" spans="10:13" x14ac:dyDescent="0.6">
      <c r="J8165" s="311">
        <v>0</v>
      </c>
      <c r="K8165" s="546">
        <v>-4.0899999999999999E-2</v>
      </c>
      <c r="L8165" s="546">
        <v>-2.9399999999999999E-2</v>
      </c>
      <c r="M8165" s="546">
        <v>-1.2200000000000001E-2</v>
      </c>
    </row>
    <row r="8166" spans="10:13" x14ac:dyDescent="0.6">
      <c r="J8166" s="311">
        <v>0</v>
      </c>
      <c r="K8166" s="546">
        <v>-4.0899999999999999E-2</v>
      </c>
      <c r="L8166" s="546">
        <v>-2.9399999999999999E-2</v>
      </c>
      <c r="M8166" s="546">
        <v>-1.2200000000000001E-2</v>
      </c>
    </row>
    <row r="8167" spans="10:13" x14ac:dyDescent="0.6">
      <c r="J8167" s="311">
        <v>0</v>
      </c>
      <c r="K8167" s="546">
        <v>-4.0899999999999999E-2</v>
      </c>
      <c r="L8167" s="546">
        <v>-2.9399999999999999E-2</v>
      </c>
      <c r="M8167" s="546">
        <v>-1.2200000000000001E-2</v>
      </c>
    </row>
    <row r="8168" spans="10:13" x14ac:dyDescent="0.6">
      <c r="J8168" s="311">
        <v>0</v>
      </c>
      <c r="K8168" s="546">
        <v>-4.0899999999999999E-2</v>
      </c>
      <c r="L8168" s="546">
        <v>-2.9399999999999999E-2</v>
      </c>
      <c r="M8168" s="546">
        <v>-1.2200000000000001E-2</v>
      </c>
    </row>
    <row r="8169" spans="10:13" x14ac:dyDescent="0.6">
      <c r="J8169" s="311">
        <v>0</v>
      </c>
      <c r="K8169" s="546">
        <v>-4.0899999999999999E-2</v>
      </c>
      <c r="L8169" s="546">
        <v>-2.9399999999999999E-2</v>
      </c>
      <c r="M8169" s="546">
        <v>-1.2200000000000001E-2</v>
      </c>
    </row>
    <row r="8170" spans="10:13" x14ac:dyDescent="0.6">
      <c r="J8170" s="311">
        <v>0</v>
      </c>
      <c r="K8170" s="546">
        <v>-4.0899999999999999E-2</v>
      </c>
      <c r="L8170" s="546">
        <v>-2.9399999999999999E-2</v>
      </c>
      <c r="M8170" s="546">
        <v>-1.2200000000000001E-2</v>
      </c>
    </row>
    <row r="8171" spans="10:13" x14ac:dyDescent="0.6">
      <c r="J8171" s="311">
        <v>0</v>
      </c>
      <c r="K8171" s="546">
        <v>-4.0899999999999999E-2</v>
      </c>
      <c r="L8171" s="546">
        <v>-2.9399999999999999E-2</v>
      </c>
      <c r="M8171" s="546">
        <v>-1.2200000000000001E-2</v>
      </c>
    </row>
    <row r="8172" spans="10:13" x14ac:dyDescent="0.6">
      <c r="J8172" s="311">
        <v>0</v>
      </c>
      <c r="K8172" s="546">
        <v>-4.0899999999999999E-2</v>
      </c>
      <c r="L8172" s="546">
        <v>-2.9399999999999999E-2</v>
      </c>
      <c r="M8172" s="546">
        <v>-1.2200000000000001E-2</v>
      </c>
    </row>
    <row r="8173" spans="10:13" x14ac:dyDescent="0.6">
      <c r="J8173" s="311">
        <v>0</v>
      </c>
      <c r="K8173" s="546">
        <v>-4.0899999999999999E-2</v>
      </c>
      <c r="L8173" s="546">
        <v>-2.9399999999999999E-2</v>
      </c>
      <c r="M8173" s="546">
        <v>-1.2200000000000001E-2</v>
      </c>
    </row>
    <row r="8174" spans="10:13" x14ac:dyDescent="0.6">
      <c r="J8174" s="311">
        <v>0</v>
      </c>
      <c r="K8174" s="546">
        <v>-4.0899999999999999E-2</v>
      </c>
      <c r="L8174" s="546">
        <v>-2.9399999999999999E-2</v>
      </c>
      <c r="M8174" s="546">
        <v>-1.2200000000000001E-2</v>
      </c>
    </row>
    <row r="8175" spans="10:13" x14ac:dyDescent="0.6">
      <c r="J8175" s="311">
        <v>0</v>
      </c>
      <c r="K8175" s="546">
        <v>-4.0899999999999999E-2</v>
      </c>
      <c r="L8175" s="546">
        <v>-2.9399999999999999E-2</v>
      </c>
      <c r="M8175" s="546">
        <v>-1.2200000000000001E-2</v>
      </c>
    </row>
    <row r="8176" spans="10:13" x14ac:dyDescent="0.6">
      <c r="J8176" s="311">
        <v>0</v>
      </c>
      <c r="K8176" s="546">
        <v>-4.0899999999999999E-2</v>
      </c>
      <c r="L8176" s="546">
        <v>-2.9399999999999999E-2</v>
      </c>
      <c r="M8176" s="546">
        <v>-1.2200000000000001E-2</v>
      </c>
    </row>
    <row r="8177" spans="10:13" x14ac:dyDescent="0.6">
      <c r="J8177" s="311">
        <v>0</v>
      </c>
      <c r="K8177" s="546">
        <v>-4.0899999999999999E-2</v>
      </c>
      <c r="L8177" s="546">
        <v>-2.9399999999999999E-2</v>
      </c>
      <c r="M8177" s="546">
        <v>-1.2200000000000001E-2</v>
      </c>
    </row>
    <row r="8178" spans="10:13" x14ac:dyDescent="0.6">
      <c r="J8178" s="311">
        <v>0</v>
      </c>
      <c r="K8178" s="546">
        <v>-4.0899999999999999E-2</v>
      </c>
      <c r="L8178" s="546">
        <v>-2.9399999999999999E-2</v>
      </c>
      <c r="M8178" s="546">
        <v>-1.2200000000000001E-2</v>
      </c>
    </row>
    <row r="8179" spans="10:13" x14ac:dyDescent="0.6">
      <c r="J8179" s="311">
        <v>0</v>
      </c>
      <c r="K8179" s="546">
        <v>-4.0899999999999999E-2</v>
      </c>
      <c r="L8179" s="546">
        <v>-2.9399999999999999E-2</v>
      </c>
      <c r="M8179" s="546">
        <v>-1.2200000000000001E-2</v>
      </c>
    </row>
    <row r="8180" spans="10:13" x14ac:dyDescent="0.6">
      <c r="J8180" s="311">
        <v>0</v>
      </c>
      <c r="K8180" s="546">
        <v>-4.0899999999999999E-2</v>
      </c>
      <c r="L8180" s="546">
        <v>-2.9399999999999999E-2</v>
      </c>
      <c r="M8180" s="546">
        <v>-1.2200000000000001E-2</v>
      </c>
    </row>
    <row r="8181" spans="10:13" x14ac:dyDescent="0.6">
      <c r="J8181" s="311">
        <v>0</v>
      </c>
      <c r="K8181" s="546">
        <v>-4.0899999999999999E-2</v>
      </c>
      <c r="L8181" s="546">
        <v>-2.9399999999999999E-2</v>
      </c>
      <c r="M8181" s="546">
        <v>-1.2200000000000001E-2</v>
      </c>
    </row>
    <row r="8182" spans="10:13" x14ac:dyDescent="0.6">
      <c r="J8182" s="311">
        <v>0</v>
      </c>
      <c r="K8182" s="546">
        <v>-4.0899999999999999E-2</v>
      </c>
      <c r="L8182" s="546">
        <v>-2.9399999999999999E-2</v>
      </c>
      <c r="M8182" s="546">
        <v>-1.2200000000000001E-2</v>
      </c>
    </row>
    <row r="8183" spans="10:13" x14ac:dyDescent="0.6">
      <c r="J8183" s="311">
        <v>0</v>
      </c>
      <c r="K8183" s="546">
        <v>-4.0899999999999999E-2</v>
      </c>
      <c r="L8183" s="546">
        <v>-2.9399999999999999E-2</v>
      </c>
      <c r="M8183" s="546">
        <v>-1.2200000000000001E-2</v>
      </c>
    </row>
    <row r="8184" spans="10:13" x14ac:dyDescent="0.6">
      <c r="J8184" s="311">
        <v>0</v>
      </c>
      <c r="K8184" s="546">
        <v>-4.0899999999999999E-2</v>
      </c>
      <c r="L8184" s="546">
        <v>-2.9399999999999999E-2</v>
      </c>
      <c r="M8184" s="546">
        <v>-1.2200000000000001E-2</v>
      </c>
    </row>
    <row r="8185" spans="10:13" x14ac:dyDescent="0.6">
      <c r="J8185" s="311">
        <v>0</v>
      </c>
      <c r="K8185" s="546">
        <v>-4.0899999999999999E-2</v>
      </c>
      <c r="L8185" s="546">
        <v>-2.9399999999999999E-2</v>
      </c>
      <c r="M8185" s="546">
        <v>-1.2200000000000001E-2</v>
      </c>
    </row>
    <row r="8186" spans="10:13" x14ac:dyDescent="0.6">
      <c r="J8186" s="311">
        <v>0</v>
      </c>
      <c r="K8186" s="546">
        <v>-4.0899999999999999E-2</v>
      </c>
      <c r="L8186" s="546">
        <v>-2.9399999999999999E-2</v>
      </c>
      <c r="M8186" s="546">
        <v>-1.2200000000000001E-2</v>
      </c>
    </row>
    <row r="8187" spans="10:13" x14ac:dyDescent="0.6">
      <c r="J8187" s="311">
        <v>0</v>
      </c>
      <c r="K8187" s="546">
        <v>-4.0899999999999999E-2</v>
      </c>
      <c r="L8187" s="546">
        <v>-2.9399999999999999E-2</v>
      </c>
      <c r="M8187" s="546">
        <v>-1.2200000000000001E-2</v>
      </c>
    </row>
    <row r="8188" spans="10:13" x14ac:dyDescent="0.6">
      <c r="J8188" s="311">
        <v>0</v>
      </c>
      <c r="K8188" s="546">
        <v>-4.0899999999999999E-2</v>
      </c>
      <c r="L8188" s="546">
        <v>-2.9399999999999999E-2</v>
      </c>
      <c r="M8188" s="546">
        <v>-1.2200000000000001E-2</v>
      </c>
    </row>
    <row r="8189" spans="10:13" x14ac:dyDescent="0.6">
      <c r="J8189" s="311">
        <v>0</v>
      </c>
      <c r="K8189" s="546">
        <v>-4.0899999999999999E-2</v>
      </c>
      <c r="L8189" s="546">
        <v>-2.9399999999999999E-2</v>
      </c>
      <c r="M8189" s="546">
        <v>-1.2200000000000001E-2</v>
      </c>
    </row>
    <row r="8190" spans="10:13" x14ac:dyDescent="0.6">
      <c r="J8190" s="311">
        <v>0</v>
      </c>
      <c r="K8190" s="546">
        <v>-4.0899999999999999E-2</v>
      </c>
      <c r="L8190" s="546">
        <v>-2.9399999999999999E-2</v>
      </c>
      <c r="M8190" s="546">
        <v>-1.2200000000000001E-2</v>
      </c>
    </row>
    <row r="8191" spans="10:13" x14ac:dyDescent="0.6">
      <c r="J8191" s="311">
        <v>0</v>
      </c>
      <c r="K8191" s="546">
        <v>-4.0899999999999999E-2</v>
      </c>
      <c r="L8191" s="546">
        <v>-2.9399999999999999E-2</v>
      </c>
      <c r="M8191" s="546">
        <v>-1.2200000000000001E-2</v>
      </c>
    </row>
    <row r="8192" spans="10:13" x14ac:dyDescent="0.6">
      <c r="J8192" s="311">
        <v>0</v>
      </c>
      <c r="K8192" s="546">
        <v>-4.0899999999999999E-2</v>
      </c>
      <c r="L8192" s="546">
        <v>-2.9399999999999999E-2</v>
      </c>
      <c r="M8192" s="546">
        <v>-1.2200000000000001E-2</v>
      </c>
    </row>
    <row r="8193" spans="10:13" x14ac:dyDescent="0.6">
      <c r="J8193" s="311">
        <v>0</v>
      </c>
      <c r="K8193" s="546">
        <v>-4.0899999999999999E-2</v>
      </c>
      <c r="L8193" s="546">
        <v>-2.9399999999999999E-2</v>
      </c>
      <c r="M8193" s="546">
        <v>-1.2200000000000001E-2</v>
      </c>
    </row>
    <row r="8194" spans="10:13" x14ac:dyDescent="0.6">
      <c r="J8194" s="311">
        <v>0</v>
      </c>
      <c r="K8194" s="546">
        <v>-4.0899999999999999E-2</v>
      </c>
      <c r="L8194" s="546">
        <v>-2.9399999999999999E-2</v>
      </c>
      <c r="M8194" s="546">
        <v>-1.2200000000000001E-2</v>
      </c>
    </row>
    <row r="8195" spans="10:13" x14ac:dyDescent="0.6">
      <c r="J8195" s="311">
        <v>0</v>
      </c>
      <c r="K8195" s="546">
        <v>-4.0899999999999999E-2</v>
      </c>
      <c r="L8195" s="546">
        <v>-2.9399999999999999E-2</v>
      </c>
      <c r="M8195" s="546">
        <v>-1.2200000000000001E-2</v>
      </c>
    </row>
    <row r="8196" spans="10:13" x14ac:dyDescent="0.6">
      <c r="J8196" s="311">
        <v>0</v>
      </c>
      <c r="K8196" s="546">
        <v>-4.0899999999999999E-2</v>
      </c>
      <c r="L8196" s="546">
        <v>-2.9399999999999999E-2</v>
      </c>
      <c r="M8196" s="546">
        <v>-1.2200000000000001E-2</v>
      </c>
    </row>
    <row r="8197" spans="10:13" x14ac:dyDescent="0.6">
      <c r="J8197" s="311">
        <v>0</v>
      </c>
      <c r="K8197" s="546">
        <v>-4.0899999999999999E-2</v>
      </c>
      <c r="L8197" s="546">
        <v>-2.9399999999999999E-2</v>
      </c>
      <c r="M8197" s="546">
        <v>-1.2200000000000001E-2</v>
      </c>
    </row>
    <row r="8198" spans="10:13" x14ac:dyDescent="0.6">
      <c r="J8198" s="311">
        <v>0</v>
      </c>
      <c r="K8198" s="546">
        <v>-4.0899999999999999E-2</v>
      </c>
      <c r="L8198" s="546">
        <v>-2.9399999999999999E-2</v>
      </c>
      <c r="M8198" s="546">
        <v>-1.2200000000000001E-2</v>
      </c>
    </row>
    <row r="8199" spans="10:13" x14ac:dyDescent="0.6">
      <c r="J8199" s="311">
        <v>0</v>
      </c>
      <c r="K8199" s="546">
        <v>-4.0899999999999999E-2</v>
      </c>
      <c r="L8199" s="546">
        <v>-2.9399999999999999E-2</v>
      </c>
      <c r="M8199" s="546">
        <v>-1.2200000000000001E-2</v>
      </c>
    </row>
    <row r="8200" spans="10:13" x14ac:dyDescent="0.6">
      <c r="J8200" s="311">
        <v>0</v>
      </c>
      <c r="K8200" s="546">
        <v>-4.0899999999999999E-2</v>
      </c>
      <c r="L8200" s="546">
        <v>-2.9399999999999999E-2</v>
      </c>
      <c r="M8200" s="546">
        <v>-1.2200000000000001E-2</v>
      </c>
    </row>
    <row r="8201" spans="10:13" x14ac:dyDescent="0.6">
      <c r="J8201" s="311">
        <v>0</v>
      </c>
      <c r="K8201" s="546">
        <v>-4.0899999999999999E-2</v>
      </c>
      <c r="L8201" s="546">
        <v>-2.9399999999999999E-2</v>
      </c>
      <c r="M8201" s="546">
        <v>-1.2200000000000001E-2</v>
      </c>
    </row>
    <row r="8202" spans="10:13" x14ac:dyDescent="0.6">
      <c r="J8202" s="311">
        <v>0</v>
      </c>
      <c r="K8202" s="546">
        <v>-4.0899999999999999E-2</v>
      </c>
      <c r="L8202" s="546">
        <v>-2.9399999999999999E-2</v>
      </c>
      <c r="M8202" s="546">
        <v>-1.2200000000000001E-2</v>
      </c>
    </row>
    <row r="8203" spans="10:13" x14ac:dyDescent="0.6">
      <c r="J8203" s="311">
        <v>0</v>
      </c>
      <c r="K8203" s="546">
        <v>-4.0899999999999999E-2</v>
      </c>
      <c r="L8203" s="546">
        <v>-2.9399999999999999E-2</v>
      </c>
      <c r="M8203" s="546">
        <v>-1.2200000000000001E-2</v>
      </c>
    </row>
    <row r="8204" spans="10:13" x14ac:dyDescent="0.6">
      <c r="J8204" s="311">
        <v>0</v>
      </c>
      <c r="K8204" s="546">
        <v>-4.0899999999999999E-2</v>
      </c>
      <c r="L8204" s="546">
        <v>-2.9399999999999999E-2</v>
      </c>
      <c r="M8204" s="546">
        <v>-1.2200000000000001E-2</v>
      </c>
    </row>
    <row r="8205" spans="10:13" x14ac:dyDescent="0.6">
      <c r="J8205" s="311">
        <v>0</v>
      </c>
      <c r="K8205" s="546">
        <v>-4.0899999999999999E-2</v>
      </c>
      <c r="L8205" s="546">
        <v>-2.9399999999999999E-2</v>
      </c>
      <c r="M8205" s="546">
        <v>-1.2200000000000001E-2</v>
      </c>
    </row>
    <row r="8206" spans="10:13" x14ac:dyDescent="0.6">
      <c r="J8206" s="311">
        <v>0</v>
      </c>
      <c r="K8206" s="546">
        <v>-4.0899999999999999E-2</v>
      </c>
      <c r="L8206" s="546">
        <v>-2.9399999999999999E-2</v>
      </c>
      <c r="M8206" s="546">
        <v>-1.2200000000000001E-2</v>
      </c>
    </row>
    <row r="8207" spans="10:13" x14ac:dyDescent="0.6">
      <c r="J8207" s="311">
        <v>0</v>
      </c>
      <c r="K8207" s="546">
        <v>-4.0899999999999999E-2</v>
      </c>
      <c r="L8207" s="546">
        <v>-2.9399999999999999E-2</v>
      </c>
      <c r="M8207" s="546">
        <v>-1.2200000000000001E-2</v>
      </c>
    </row>
    <row r="8208" spans="10:13" x14ac:dyDescent="0.6">
      <c r="J8208" s="311">
        <v>0</v>
      </c>
      <c r="K8208" s="546">
        <v>-4.0899999999999999E-2</v>
      </c>
      <c r="L8208" s="546">
        <v>-2.9399999999999999E-2</v>
      </c>
      <c r="M8208" s="546">
        <v>-1.2200000000000001E-2</v>
      </c>
    </row>
    <row r="8209" spans="10:13" x14ac:dyDescent="0.6">
      <c r="J8209" s="311">
        <v>0</v>
      </c>
      <c r="K8209" s="546">
        <v>-4.0899999999999999E-2</v>
      </c>
      <c r="L8209" s="546">
        <v>-2.9399999999999999E-2</v>
      </c>
      <c r="M8209" s="546">
        <v>-1.2200000000000001E-2</v>
      </c>
    </row>
    <row r="8210" spans="10:13" x14ac:dyDescent="0.6">
      <c r="J8210" s="311">
        <v>0</v>
      </c>
      <c r="K8210" s="546">
        <v>-4.0899999999999999E-2</v>
      </c>
      <c r="L8210" s="546">
        <v>-2.9399999999999999E-2</v>
      </c>
      <c r="M8210" s="546">
        <v>-1.2200000000000001E-2</v>
      </c>
    </row>
    <row r="8211" spans="10:13" x14ac:dyDescent="0.6">
      <c r="J8211" s="311">
        <v>0</v>
      </c>
      <c r="K8211" s="546">
        <v>-4.0899999999999999E-2</v>
      </c>
      <c r="L8211" s="546">
        <v>-2.9399999999999999E-2</v>
      </c>
      <c r="M8211" s="546">
        <v>-1.2200000000000001E-2</v>
      </c>
    </row>
    <row r="8212" spans="10:13" x14ac:dyDescent="0.6">
      <c r="J8212" s="311">
        <v>0</v>
      </c>
      <c r="K8212" s="546">
        <v>-4.0899999999999999E-2</v>
      </c>
      <c r="L8212" s="546">
        <v>-2.9399999999999999E-2</v>
      </c>
      <c r="M8212" s="546">
        <v>-1.2200000000000001E-2</v>
      </c>
    </row>
    <row r="8213" spans="10:13" x14ac:dyDescent="0.6">
      <c r="J8213" s="311">
        <v>0</v>
      </c>
      <c r="K8213" s="546">
        <v>-4.0899999999999999E-2</v>
      </c>
      <c r="L8213" s="546">
        <v>-2.9399999999999999E-2</v>
      </c>
      <c r="M8213" s="546">
        <v>-1.2200000000000001E-2</v>
      </c>
    </row>
    <row r="8214" spans="10:13" x14ac:dyDescent="0.6">
      <c r="J8214" s="311">
        <v>0</v>
      </c>
      <c r="K8214" s="546">
        <v>-4.0899999999999999E-2</v>
      </c>
      <c r="L8214" s="546">
        <v>-2.9399999999999999E-2</v>
      </c>
      <c r="M8214" s="546">
        <v>-1.2200000000000001E-2</v>
      </c>
    </row>
    <row r="8215" spans="10:13" x14ac:dyDescent="0.6">
      <c r="J8215" s="311">
        <v>0</v>
      </c>
      <c r="K8215" s="546">
        <v>-4.0899999999999999E-2</v>
      </c>
      <c r="L8215" s="546">
        <v>-2.9399999999999999E-2</v>
      </c>
      <c r="M8215" s="546">
        <v>-1.2200000000000001E-2</v>
      </c>
    </row>
    <row r="8216" spans="10:13" x14ac:dyDescent="0.6">
      <c r="J8216" s="311">
        <v>0</v>
      </c>
      <c r="K8216" s="546">
        <v>-4.0899999999999999E-2</v>
      </c>
      <c r="L8216" s="546">
        <v>-2.9399999999999999E-2</v>
      </c>
      <c r="M8216" s="546">
        <v>-1.2200000000000001E-2</v>
      </c>
    </row>
    <row r="8217" spans="10:13" x14ac:dyDescent="0.6">
      <c r="J8217" s="311">
        <v>0</v>
      </c>
      <c r="K8217" s="546">
        <v>-4.0899999999999999E-2</v>
      </c>
      <c r="L8217" s="546">
        <v>-2.9399999999999999E-2</v>
      </c>
      <c r="M8217" s="546">
        <v>-1.2200000000000001E-2</v>
      </c>
    </row>
    <row r="8218" spans="10:13" x14ac:dyDescent="0.6">
      <c r="J8218" s="311">
        <v>0</v>
      </c>
      <c r="K8218" s="546">
        <v>-4.0899999999999999E-2</v>
      </c>
      <c r="L8218" s="546">
        <v>-2.9399999999999999E-2</v>
      </c>
      <c r="M8218" s="546">
        <v>-1.2200000000000001E-2</v>
      </c>
    </row>
    <row r="8219" spans="10:13" x14ac:dyDescent="0.6">
      <c r="J8219" s="311">
        <v>0</v>
      </c>
      <c r="K8219" s="546">
        <v>-4.0899999999999999E-2</v>
      </c>
      <c r="L8219" s="546">
        <v>-2.9399999999999999E-2</v>
      </c>
      <c r="M8219" s="546">
        <v>-1.2200000000000001E-2</v>
      </c>
    </row>
    <row r="8220" spans="10:13" x14ac:dyDescent="0.6">
      <c r="J8220" s="311">
        <v>0</v>
      </c>
      <c r="K8220" s="546">
        <v>-4.0899999999999999E-2</v>
      </c>
      <c r="L8220" s="546">
        <v>-2.9399999999999999E-2</v>
      </c>
      <c r="M8220" s="546">
        <v>-1.2200000000000001E-2</v>
      </c>
    </row>
    <row r="8221" spans="10:13" x14ac:dyDescent="0.6">
      <c r="J8221" s="311">
        <v>0</v>
      </c>
      <c r="K8221" s="546">
        <v>-4.0899999999999999E-2</v>
      </c>
      <c r="L8221" s="546">
        <v>-2.9399999999999999E-2</v>
      </c>
      <c r="M8221" s="546">
        <v>-1.2200000000000001E-2</v>
      </c>
    </row>
    <row r="8222" spans="10:13" x14ac:dyDescent="0.6">
      <c r="J8222" s="311">
        <v>0</v>
      </c>
      <c r="K8222" s="546">
        <v>-4.0899999999999999E-2</v>
      </c>
      <c r="L8222" s="546">
        <v>-2.9399999999999999E-2</v>
      </c>
      <c r="M8222" s="546">
        <v>-1.2200000000000001E-2</v>
      </c>
    </row>
    <row r="8223" spans="10:13" x14ac:dyDescent="0.6">
      <c r="J8223" s="311">
        <v>0</v>
      </c>
      <c r="K8223" s="546">
        <v>-4.0899999999999999E-2</v>
      </c>
      <c r="L8223" s="546">
        <v>-2.9399999999999999E-2</v>
      </c>
      <c r="M8223" s="546">
        <v>-1.2200000000000001E-2</v>
      </c>
    </row>
    <row r="8224" spans="10:13" x14ac:dyDescent="0.6">
      <c r="J8224" s="311">
        <v>0</v>
      </c>
      <c r="K8224" s="546">
        <v>-4.0899999999999999E-2</v>
      </c>
      <c r="L8224" s="546">
        <v>-2.9399999999999999E-2</v>
      </c>
      <c r="M8224" s="546">
        <v>-1.2200000000000001E-2</v>
      </c>
    </row>
    <row r="8225" spans="10:13" x14ac:dyDescent="0.6">
      <c r="J8225" s="311">
        <v>0</v>
      </c>
      <c r="K8225" s="546">
        <v>-4.0899999999999999E-2</v>
      </c>
      <c r="L8225" s="546">
        <v>-2.9399999999999999E-2</v>
      </c>
      <c r="M8225" s="546">
        <v>-1.2200000000000001E-2</v>
      </c>
    </row>
    <row r="8226" spans="10:13" x14ac:dyDescent="0.6">
      <c r="J8226" s="311">
        <v>0</v>
      </c>
      <c r="K8226" s="546">
        <v>-4.0899999999999999E-2</v>
      </c>
      <c r="L8226" s="546">
        <v>-2.9399999999999999E-2</v>
      </c>
      <c r="M8226" s="546">
        <v>-1.2200000000000001E-2</v>
      </c>
    </row>
    <row r="8227" spans="10:13" x14ac:dyDescent="0.6">
      <c r="J8227" s="311">
        <v>0</v>
      </c>
      <c r="K8227" s="546">
        <v>-4.0899999999999999E-2</v>
      </c>
      <c r="L8227" s="546">
        <v>-2.9399999999999999E-2</v>
      </c>
      <c r="M8227" s="546">
        <v>-1.2200000000000001E-2</v>
      </c>
    </row>
    <row r="8228" spans="10:13" x14ac:dyDescent="0.6">
      <c r="J8228" s="311">
        <v>0</v>
      </c>
      <c r="K8228" s="546">
        <v>-4.0899999999999999E-2</v>
      </c>
      <c r="L8228" s="546">
        <v>-2.9399999999999999E-2</v>
      </c>
      <c r="M8228" s="546">
        <v>-1.2200000000000001E-2</v>
      </c>
    </row>
    <row r="8229" spans="10:13" x14ac:dyDescent="0.6">
      <c r="J8229" s="311">
        <v>0</v>
      </c>
      <c r="K8229" s="546">
        <v>-4.0899999999999999E-2</v>
      </c>
      <c r="L8229" s="546">
        <v>-2.9399999999999999E-2</v>
      </c>
      <c r="M8229" s="546">
        <v>-1.2200000000000001E-2</v>
      </c>
    </row>
    <row r="8230" spans="10:13" x14ac:dyDescent="0.6">
      <c r="J8230" s="311">
        <v>0</v>
      </c>
      <c r="K8230" s="546">
        <v>-4.0899999999999999E-2</v>
      </c>
      <c r="L8230" s="546">
        <v>-2.9399999999999999E-2</v>
      </c>
      <c r="M8230" s="546">
        <v>-1.2200000000000001E-2</v>
      </c>
    </row>
    <row r="8231" spans="10:13" x14ac:dyDescent="0.6">
      <c r="J8231" s="311">
        <v>0</v>
      </c>
      <c r="K8231" s="546">
        <v>-4.0899999999999999E-2</v>
      </c>
      <c r="L8231" s="546">
        <v>-2.9399999999999999E-2</v>
      </c>
      <c r="M8231" s="546">
        <v>-1.2200000000000001E-2</v>
      </c>
    </row>
    <row r="8232" spans="10:13" x14ac:dyDescent="0.6">
      <c r="J8232" s="311">
        <v>0</v>
      </c>
      <c r="K8232" s="546">
        <v>-4.0899999999999999E-2</v>
      </c>
      <c r="L8232" s="546">
        <v>-2.9399999999999999E-2</v>
      </c>
      <c r="M8232" s="546">
        <v>-1.2200000000000001E-2</v>
      </c>
    </row>
    <row r="8233" spans="10:13" x14ac:dyDescent="0.6">
      <c r="J8233" s="311">
        <v>0</v>
      </c>
      <c r="K8233" s="546">
        <v>-4.0899999999999999E-2</v>
      </c>
      <c r="L8233" s="546">
        <v>-2.9399999999999999E-2</v>
      </c>
      <c r="M8233" s="546">
        <v>-1.2200000000000001E-2</v>
      </c>
    </row>
    <row r="8234" spans="10:13" x14ac:dyDescent="0.6">
      <c r="J8234" s="311">
        <v>0</v>
      </c>
      <c r="K8234" s="546">
        <v>-4.0899999999999999E-2</v>
      </c>
      <c r="L8234" s="546">
        <v>-2.9399999999999999E-2</v>
      </c>
      <c r="M8234" s="546">
        <v>-1.2200000000000001E-2</v>
      </c>
    </row>
    <row r="8235" spans="10:13" x14ac:dyDescent="0.6">
      <c r="J8235" s="311">
        <v>0</v>
      </c>
      <c r="K8235" s="546">
        <v>-4.0899999999999999E-2</v>
      </c>
      <c r="L8235" s="546">
        <v>-2.9399999999999999E-2</v>
      </c>
      <c r="M8235" s="546">
        <v>-1.2200000000000001E-2</v>
      </c>
    </row>
    <row r="8236" spans="10:13" x14ac:dyDescent="0.6">
      <c r="J8236" s="311">
        <v>0</v>
      </c>
      <c r="K8236" s="546">
        <v>-4.0899999999999999E-2</v>
      </c>
      <c r="L8236" s="546">
        <v>-2.9399999999999999E-2</v>
      </c>
      <c r="M8236" s="546">
        <v>-1.2200000000000001E-2</v>
      </c>
    </row>
    <row r="8237" spans="10:13" x14ac:dyDescent="0.6">
      <c r="J8237" s="311">
        <v>0</v>
      </c>
      <c r="K8237" s="546">
        <v>-4.0899999999999999E-2</v>
      </c>
      <c r="L8237" s="546">
        <v>-2.9399999999999999E-2</v>
      </c>
      <c r="M8237" s="546">
        <v>-1.2200000000000001E-2</v>
      </c>
    </row>
    <row r="8238" spans="10:13" x14ac:dyDescent="0.6">
      <c r="J8238" s="311">
        <v>0</v>
      </c>
      <c r="K8238" s="546">
        <v>-4.0899999999999999E-2</v>
      </c>
      <c r="L8238" s="546">
        <v>-2.9399999999999999E-2</v>
      </c>
      <c r="M8238" s="546">
        <v>-1.2200000000000001E-2</v>
      </c>
    </row>
    <row r="8239" spans="10:13" x14ac:dyDescent="0.6">
      <c r="J8239" s="311">
        <v>0</v>
      </c>
      <c r="K8239" s="546">
        <v>-4.0899999999999999E-2</v>
      </c>
      <c r="L8239" s="546">
        <v>-2.9399999999999999E-2</v>
      </c>
      <c r="M8239" s="546">
        <v>-1.2200000000000001E-2</v>
      </c>
    </row>
    <row r="8240" spans="10:13" x14ac:dyDescent="0.6">
      <c r="J8240" s="311">
        <v>0</v>
      </c>
      <c r="K8240" s="546">
        <v>-4.0899999999999999E-2</v>
      </c>
      <c r="L8240" s="546">
        <v>-2.9399999999999999E-2</v>
      </c>
      <c r="M8240" s="546">
        <v>-1.2200000000000001E-2</v>
      </c>
    </row>
    <row r="8241" spans="10:13" x14ac:dyDescent="0.6">
      <c r="J8241" s="311">
        <v>0</v>
      </c>
      <c r="K8241" s="546">
        <v>-4.0899999999999999E-2</v>
      </c>
      <c r="L8241" s="546">
        <v>-2.9399999999999999E-2</v>
      </c>
      <c r="M8241" s="546">
        <v>-1.2200000000000001E-2</v>
      </c>
    </row>
    <row r="8242" spans="10:13" x14ac:dyDescent="0.6">
      <c r="J8242" s="311">
        <v>0</v>
      </c>
      <c r="K8242" s="546">
        <v>-4.0899999999999999E-2</v>
      </c>
      <c r="L8242" s="546">
        <v>-2.9399999999999999E-2</v>
      </c>
      <c r="M8242" s="546">
        <v>-1.2200000000000001E-2</v>
      </c>
    </row>
    <row r="8243" spans="10:13" x14ac:dyDescent="0.6">
      <c r="J8243" s="311">
        <v>0</v>
      </c>
      <c r="K8243" s="546">
        <v>-4.0899999999999999E-2</v>
      </c>
      <c r="L8243" s="546">
        <v>-2.9399999999999999E-2</v>
      </c>
      <c r="M8243" s="546">
        <v>-1.2200000000000001E-2</v>
      </c>
    </row>
    <row r="8244" spans="10:13" x14ac:dyDescent="0.6">
      <c r="J8244" s="311">
        <v>0</v>
      </c>
      <c r="K8244" s="546">
        <v>-4.0899999999999999E-2</v>
      </c>
      <c r="L8244" s="546">
        <v>-2.9399999999999999E-2</v>
      </c>
      <c r="M8244" s="546">
        <v>-1.2200000000000001E-2</v>
      </c>
    </row>
    <row r="8245" spans="10:13" x14ac:dyDescent="0.6">
      <c r="J8245" s="311">
        <v>0</v>
      </c>
      <c r="K8245" s="546">
        <v>-4.0899999999999999E-2</v>
      </c>
      <c r="L8245" s="546">
        <v>-2.9399999999999999E-2</v>
      </c>
      <c r="M8245" s="546">
        <v>-1.2200000000000001E-2</v>
      </c>
    </row>
    <row r="8246" spans="10:13" x14ac:dyDescent="0.6">
      <c r="J8246" s="311">
        <v>0</v>
      </c>
      <c r="K8246" s="546">
        <v>-4.0899999999999999E-2</v>
      </c>
      <c r="L8246" s="546">
        <v>-2.9399999999999999E-2</v>
      </c>
      <c r="M8246" s="546">
        <v>-1.2200000000000001E-2</v>
      </c>
    </row>
    <row r="8247" spans="10:13" x14ac:dyDescent="0.6">
      <c r="J8247" s="311">
        <v>0</v>
      </c>
      <c r="K8247" s="546">
        <v>-4.0899999999999999E-2</v>
      </c>
      <c r="L8247" s="546">
        <v>-2.9399999999999999E-2</v>
      </c>
      <c r="M8247" s="546">
        <v>-1.2200000000000001E-2</v>
      </c>
    </row>
    <row r="8248" spans="10:13" x14ac:dyDescent="0.6">
      <c r="J8248" s="311">
        <v>0</v>
      </c>
      <c r="K8248" s="546">
        <v>-4.0899999999999999E-2</v>
      </c>
      <c r="L8248" s="546">
        <v>-2.9399999999999999E-2</v>
      </c>
      <c r="M8248" s="546">
        <v>-1.2200000000000001E-2</v>
      </c>
    </row>
    <row r="8249" spans="10:13" x14ac:dyDescent="0.6">
      <c r="J8249" s="311">
        <v>0</v>
      </c>
      <c r="K8249" s="546">
        <v>-4.0899999999999999E-2</v>
      </c>
      <c r="L8249" s="546">
        <v>-2.9399999999999999E-2</v>
      </c>
      <c r="M8249" s="546">
        <v>-1.2200000000000001E-2</v>
      </c>
    </row>
    <row r="8250" spans="10:13" x14ac:dyDescent="0.6">
      <c r="J8250" s="311">
        <v>0</v>
      </c>
      <c r="K8250" s="546">
        <v>-4.0899999999999999E-2</v>
      </c>
      <c r="L8250" s="546">
        <v>-2.9399999999999999E-2</v>
      </c>
      <c r="M8250" s="546">
        <v>-1.2200000000000001E-2</v>
      </c>
    </row>
    <row r="8251" spans="10:13" x14ac:dyDescent="0.6">
      <c r="J8251" s="311">
        <v>0</v>
      </c>
      <c r="K8251" s="546">
        <v>-4.0899999999999999E-2</v>
      </c>
      <c r="L8251" s="546">
        <v>-2.9399999999999999E-2</v>
      </c>
      <c r="M8251" s="546">
        <v>-1.2200000000000001E-2</v>
      </c>
    </row>
    <row r="8252" spans="10:13" x14ac:dyDescent="0.6">
      <c r="J8252" s="311">
        <v>0</v>
      </c>
      <c r="K8252" s="546">
        <v>-4.0899999999999999E-2</v>
      </c>
      <c r="L8252" s="546">
        <v>-2.9399999999999999E-2</v>
      </c>
      <c r="M8252" s="546">
        <v>-1.2200000000000001E-2</v>
      </c>
    </row>
    <row r="8253" spans="10:13" x14ac:dyDescent="0.6">
      <c r="J8253" s="311">
        <v>0</v>
      </c>
      <c r="K8253" s="546">
        <v>-4.0899999999999999E-2</v>
      </c>
      <c r="L8253" s="546">
        <v>-2.9399999999999999E-2</v>
      </c>
      <c r="M8253" s="546">
        <v>-1.2200000000000001E-2</v>
      </c>
    </row>
    <row r="8254" spans="10:13" x14ac:dyDescent="0.6">
      <c r="J8254" s="311">
        <v>0</v>
      </c>
      <c r="K8254" s="546">
        <v>-4.0899999999999999E-2</v>
      </c>
      <c r="L8254" s="546">
        <v>-2.9399999999999999E-2</v>
      </c>
      <c r="M8254" s="546">
        <v>-1.2200000000000001E-2</v>
      </c>
    </row>
    <row r="8255" spans="10:13" x14ac:dyDescent="0.6">
      <c r="J8255" s="311">
        <v>0</v>
      </c>
      <c r="K8255" s="546">
        <v>-4.0899999999999999E-2</v>
      </c>
      <c r="L8255" s="546">
        <v>-2.9399999999999999E-2</v>
      </c>
      <c r="M8255" s="546">
        <v>-1.2200000000000001E-2</v>
      </c>
    </row>
    <row r="8256" spans="10:13" x14ac:dyDescent="0.6">
      <c r="J8256" s="311">
        <v>0</v>
      </c>
      <c r="K8256" s="546">
        <v>-4.0899999999999999E-2</v>
      </c>
      <c r="L8256" s="546">
        <v>-2.9399999999999999E-2</v>
      </c>
      <c r="M8256" s="546">
        <v>-1.2200000000000001E-2</v>
      </c>
    </row>
    <row r="8257" spans="10:13" x14ac:dyDescent="0.6">
      <c r="J8257" s="311">
        <v>0</v>
      </c>
      <c r="K8257" s="546">
        <v>-4.0899999999999999E-2</v>
      </c>
      <c r="L8257" s="546">
        <v>-2.9399999999999999E-2</v>
      </c>
      <c r="M8257" s="546">
        <v>-1.2200000000000001E-2</v>
      </c>
    </row>
    <row r="8258" spans="10:13" x14ac:dyDescent="0.6">
      <c r="J8258" s="311">
        <v>0</v>
      </c>
      <c r="K8258" s="546">
        <v>-4.0899999999999999E-2</v>
      </c>
      <c r="L8258" s="546">
        <v>-2.9399999999999999E-2</v>
      </c>
      <c r="M8258" s="546">
        <v>-1.2200000000000001E-2</v>
      </c>
    </row>
    <row r="8259" spans="10:13" x14ac:dyDescent="0.6">
      <c r="J8259" s="311">
        <v>0</v>
      </c>
      <c r="K8259" s="546">
        <v>-4.0899999999999999E-2</v>
      </c>
      <c r="L8259" s="546">
        <v>-2.9399999999999999E-2</v>
      </c>
      <c r="M8259" s="546">
        <v>-1.2200000000000001E-2</v>
      </c>
    </row>
    <row r="8260" spans="10:13" x14ac:dyDescent="0.6">
      <c r="J8260" s="311">
        <v>0</v>
      </c>
      <c r="K8260" s="546">
        <v>-4.0899999999999999E-2</v>
      </c>
      <c r="L8260" s="546">
        <v>-2.9399999999999999E-2</v>
      </c>
      <c r="M8260" s="546">
        <v>-1.2200000000000001E-2</v>
      </c>
    </row>
    <row r="8261" spans="10:13" x14ac:dyDescent="0.6">
      <c r="J8261" s="311">
        <v>0</v>
      </c>
      <c r="K8261" s="546">
        <v>-4.0899999999999999E-2</v>
      </c>
      <c r="L8261" s="546">
        <v>-2.9399999999999999E-2</v>
      </c>
      <c r="M8261" s="546">
        <v>-1.2200000000000001E-2</v>
      </c>
    </row>
    <row r="8262" spans="10:13" x14ac:dyDescent="0.6">
      <c r="J8262" s="311">
        <v>0</v>
      </c>
      <c r="K8262" s="546">
        <v>-4.0899999999999999E-2</v>
      </c>
      <c r="L8262" s="546">
        <v>-2.9399999999999999E-2</v>
      </c>
      <c r="M8262" s="546">
        <v>-1.2200000000000001E-2</v>
      </c>
    </row>
    <row r="8263" spans="10:13" x14ac:dyDescent="0.6">
      <c r="J8263" s="311">
        <v>0</v>
      </c>
      <c r="K8263" s="546">
        <v>-4.0899999999999999E-2</v>
      </c>
      <c r="L8263" s="546">
        <v>-2.9399999999999999E-2</v>
      </c>
      <c r="M8263" s="546">
        <v>-1.2200000000000001E-2</v>
      </c>
    </row>
    <row r="8264" spans="10:13" x14ac:dyDescent="0.6">
      <c r="J8264" s="311">
        <v>0</v>
      </c>
      <c r="K8264" s="546">
        <v>-4.0899999999999999E-2</v>
      </c>
      <c r="L8264" s="546">
        <v>-2.9399999999999999E-2</v>
      </c>
      <c r="M8264" s="546">
        <v>-1.2200000000000001E-2</v>
      </c>
    </row>
    <row r="8265" spans="10:13" x14ac:dyDescent="0.6">
      <c r="J8265" s="311">
        <v>0</v>
      </c>
      <c r="K8265" s="546">
        <v>-4.0899999999999999E-2</v>
      </c>
      <c r="L8265" s="546">
        <v>-2.9399999999999999E-2</v>
      </c>
      <c r="M8265" s="546">
        <v>-1.2200000000000001E-2</v>
      </c>
    </row>
    <row r="8266" spans="10:13" x14ac:dyDescent="0.6">
      <c r="J8266" s="311">
        <v>0</v>
      </c>
      <c r="K8266" s="546">
        <v>-4.0899999999999999E-2</v>
      </c>
      <c r="L8266" s="546">
        <v>-2.9399999999999999E-2</v>
      </c>
      <c r="M8266" s="546">
        <v>-1.2200000000000001E-2</v>
      </c>
    </row>
    <row r="8267" spans="10:13" x14ac:dyDescent="0.6">
      <c r="J8267" s="311">
        <v>0</v>
      </c>
      <c r="K8267" s="546">
        <v>-4.0899999999999999E-2</v>
      </c>
      <c r="L8267" s="546">
        <v>-2.9399999999999999E-2</v>
      </c>
      <c r="M8267" s="546">
        <v>-1.2200000000000001E-2</v>
      </c>
    </row>
    <row r="8268" spans="10:13" x14ac:dyDescent="0.6">
      <c r="J8268" s="311">
        <v>0</v>
      </c>
      <c r="K8268" s="546">
        <v>-4.0899999999999999E-2</v>
      </c>
      <c r="L8268" s="546">
        <v>-2.9399999999999999E-2</v>
      </c>
      <c r="M8268" s="546">
        <v>-1.2200000000000001E-2</v>
      </c>
    </row>
    <row r="8269" spans="10:13" x14ac:dyDescent="0.6">
      <c r="J8269" s="311">
        <v>0</v>
      </c>
      <c r="K8269" s="546">
        <v>-4.0899999999999999E-2</v>
      </c>
      <c r="L8269" s="546">
        <v>-2.9399999999999999E-2</v>
      </c>
      <c r="M8269" s="546">
        <v>-1.2200000000000001E-2</v>
      </c>
    </row>
    <row r="8270" spans="10:13" x14ac:dyDescent="0.6">
      <c r="J8270" s="311">
        <v>0</v>
      </c>
      <c r="K8270" s="546">
        <v>-4.0899999999999999E-2</v>
      </c>
      <c r="L8270" s="546">
        <v>-2.9399999999999999E-2</v>
      </c>
      <c r="M8270" s="546">
        <v>-1.2200000000000001E-2</v>
      </c>
    </row>
    <row r="8271" spans="10:13" x14ac:dyDescent="0.6">
      <c r="J8271" s="311">
        <v>0</v>
      </c>
      <c r="K8271" s="546">
        <v>-4.0899999999999999E-2</v>
      </c>
      <c r="L8271" s="546">
        <v>-2.9399999999999999E-2</v>
      </c>
      <c r="M8271" s="546">
        <v>-1.2200000000000001E-2</v>
      </c>
    </row>
    <row r="8272" spans="10:13" x14ac:dyDescent="0.6">
      <c r="J8272" s="311">
        <v>0</v>
      </c>
      <c r="K8272" s="546">
        <v>-4.0899999999999999E-2</v>
      </c>
      <c r="L8272" s="546">
        <v>-2.9399999999999999E-2</v>
      </c>
      <c r="M8272" s="546">
        <v>-1.2200000000000001E-2</v>
      </c>
    </row>
    <row r="8273" spans="10:13" x14ac:dyDescent="0.6">
      <c r="J8273" s="311">
        <v>0</v>
      </c>
      <c r="K8273" s="546">
        <v>-4.0899999999999999E-2</v>
      </c>
      <c r="L8273" s="546">
        <v>-2.9399999999999999E-2</v>
      </c>
      <c r="M8273" s="546">
        <v>-1.2200000000000001E-2</v>
      </c>
    </row>
    <row r="8274" spans="10:13" x14ac:dyDescent="0.6">
      <c r="J8274" s="311">
        <v>0</v>
      </c>
      <c r="K8274" s="546">
        <v>-4.0899999999999999E-2</v>
      </c>
      <c r="L8274" s="546">
        <v>-2.9399999999999999E-2</v>
      </c>
      <c r="M8274" s="546">
        <v>-1.2200000000000001E-2</v>
      </c>
    </row>
    <row r="8275" spans="10:13" x14ac:dyDescent="0.6">
      <c r="J8275" s="311">
        <v>0</v>
      </c>
      <c r="K8275" s="546">
        <v>-4.0899999999999999E-2</v>
      </c>
      <c r="L8275" s="546">
        <v>-2.9399999999999999E-2</v>
      </c>
      <c r="M8275" s="546">
        <v>-1.2200000000000001E-2</v>
      </c>
    </row>
    <row r="8276" spans="10:13" x14ac:dyDescent="0.6">
      <c r="J8276" s="311">
        <v>0</v>
      </c>
      <c r="K8276" s="546">
        <v>-4.0899999999999999E-2</v>
      </c>
      <c r="L8276" s="546">
        <v>-2.9399999999999999E-2</v>
      </c>
      <c r="M8276" s="546">
        <v>-1.2200000000000001E-2</v>
      </c>
    </row>
    <row r="8277" spans="10:13" x14ac:dyDescent="0.6">
      <c r="J8277" s="311">
        <v>0</v>
      </c>
      <c r="K8277" s="546">
        <v>-4.0899999999999999E-2</v>
      </c>
      <c r="L8277" s="546">
        <v>-2.9399999999999999E-2</v>
      </c>
      <c r="M8277" s="546">
        <v>-1.2200000000000001E-2</v>
      </c>
    </row>
    <row r="8278" spans="10:13" x14ac:dyDescent="0.6">
      <c r="J8278" s="311">
        <v>0</v>
      </c>
      <c r="K8278" s="546">
        <v>-4.0899999999999999E-2</v>
      </c>
      <c r="L8278" s="546">
        <v>-2.9399999999999999E-2</v>
      </c>
      <c r="M8278" s="546">
        <v>-1.2200000000000001E-2</v>
      </c>
    </row>
    <row r="8279" spans="10:13" x14ac:dyDescent="0.6">
      <c r="J8279" s="311">
        <v>0</v>
      </c>
      <c r="K8279" s="546">
        <v>-4.0899999999999999E-2</v>
      </c>
      <c r="L8279" s="546">
        <v>-2.9399999999999999E-2</v>
      </c>
      <c r="M8279" s="546">
        <v>-1.2200000000000001E-2</v>
      </c>
    </row>
    <row r="8280" spans="10:13" x14ac:dyDescent="0.6">
      <c r="J8280" s="311">
        <v>0</v>
      </c>
      <c r="K8280" s="546">
        <v>-4.0899999999999999E-2</v>
      </c>
      <c r="L8280" s="546">
        <v>-2.9399999999999999E-2</v>
      </c>
      <c r="M8280" s="546">
        <v>-1.2200000000000001E-2</v>
      </c>
    </row>
    <row r="8281" spans="10:13" x14ac:dyDescent="0.6">
      <c r="J8281" s="311">
        <v>0</v>
      </c>
      <c r="K8281" s="546">
        <v>-4.0899999999999999E-2</v>
      </c>
      <c r="L8281" s="546">
        <v>-2.9399999999999999E-2</v>
      </c>
      <c r="M8281" s="546">
        <v>-1.2200000000000001E-2</v>
      </c>
    </row>
    <row r="8282" spans="10:13" x14ac:dyDescent="0.6">
      <c r="J8282" s="311">
        <v>0</v>
      </c>
      <c r="K8282" s="546">
        <v>-4.0899999999999999E-2</v>
      </c>
      <c r="L8282" s="546">
        <v>-2.9399999999999999E-2</v>
      </c>
      <c r="M8282" s="546">
        <v>-1.2200000000000001E-2</v>
      </c>
    </row>
    <row r="8283" spans="10:13" x14ac:dyDescent="0.6">
      <c r="J8283" s="311">
        <v>0</v>
      </c>
      <c r="K8283" s="546">
        <v>-4.0899999999999999E-2</v>
      </c>
      <c r="L8283" s="546">
        <v>-2.9399999999999999E-2</v>
      </c>
      <c r="M8283" s="546">
        <v>-1.2200000000000001E-2</v>
      </c>
    </row>
    <row r="8284" spans="10:13" x14ac:dyDescent="0.6">
      <c r="J8284" s="311">
        <v>0</v>
      </c>
      <c r="K8284" s="546">
        <v>-4.0899999999999999E-2</v>
      </c>
      <c r="L8284" s="546">
        <v>-2.9399999999999999E-2</v>
      </c>
      <c r="M8284" s="546">
        <v>-1.2200000000000001E-2</v>
      </c>
    </row>
    <row r="8285" spans="10:13" x14ac:dyDescent="0.6">
      <c r="J8285" s="311">
        <v>0</v>
      </c>
      <c r="K8285" s="546">
        <v>-4.0899999999999999E-2</v>
      </c>
      <c r="L8285" s="546">
        <v>-2.9399999999999999E-2</v>
      </c>
      <c r="M8285" s="546">
        <v>-1.2200000000000001E-2</v>
      </c>
    </row>
    <row r="8286" spans="10:13" x14ac:dyDescent="0.6">
      <c r="J8286" s="311">
        <v>0</v>
      </c>
      <c r="K8286" s="546">
        <v>-4.0899999999999999E-2</v>
      </c>
      <c r="L8286" s="546">
        <v>-2.9399999999999999E-2</v>
      </c>
      <c r="M8286" s="546">
        <v>-1.2200000000000001E-2</v>
      </c>
    </row>
    <row r="8287" spans="10:13" x14ac:dyDescent="0.6">
      <c r="J8287" s="311">
        <v>0</v>
      </c>
      <c r="K8287" s="546">
        <v>-4.0899999999999999E-2</v>
      </c>
      <c r="L8287" s="546">
        <v>-2.9399999999999999E-2</v>
      </c>
      <c r="M8287" s="546">
        <v>-1.2200000000000001E-2</v>
      </c>
    </row>
    <row r="8288" spans="10:13" x14ac:dyDescent="0.6">
      <c r="J8288" s="311">
        <v>0</v>
      </c>
      <c r="K8288" s="546">
        <v>-4.0899999999999999E-2</v>
      </c>
      <c r="L8288" s="546">
        <v>-2.9399999999999999E-2</v>
      </c>
      <c r="M8288" s="546">
        <v>-1.2200000000000001E-2</v>
      </c>
    </row>
    <row r="8289" spans="10:13" x14ac:dyDescent="0.6">
      <c r="J8289" s="311">
        <v>0</v>
      </c>
      <c r="K8289" s="546">
        <v>-4.0899999999999999E-2</v>
      </c>
      <c r="L8289" s="546">
        <v>-2.9399999999999999E-2</v>
      </c>
      <c r="M8289" s="546">
        <v>-1.2200000000000001E-2</v>
      </c>
    </row>
    <row r="8290" spans="10:13" x14ac:dyDescent="0.6">
      <c r="J8290" s="311">
        <v>0</v>
      </c>
      <c r="K8290" s="546">
        <v>-4.0899999999999999E-2</v>
      </c>
      <c r="L8290" s="546">
        <v>-2.9399999999999999E-2</v>
      </c>
      <c r="M8290" s="546">
        <v>-1.2200000000000001E-2</v>
      </c>
    </row>
    <row r="8291" spans="10:13" x14ac:dyDescent="0.6">
      <c r="J8291" s="311">
        <v>0</v>
      </c>
      <c r="K8291" s="546">
        <v>-4.0899999999999999E-2</v>
      </c>
      <c r="L8291" s="546">
        <v>-2.9399999999999999E-2</v>
      </c>
      <c r="M8291" s="546">
        <v>-1.2200000000000001E-2</v>
      </c>
    </row>
    <row r="8292" spans="10:13" x14ac:dyDescent="0.6">
      <c r="J8292" s="311">
        <v>0</v>
      </c>
      <c r="K8292" s="546">
        <v>-4.0899999999999999E-2</v>
      </c>
      <c r="L8292" s="546">
        <v>-2.9399999999999999E-2</v>
      </c>
      <c r="M8292" s="546">
        <v>-1.2200000000000001E-2</v>
      </c>
    </row>
    <row r="8293" spans="10:13" x14ac:dyDescent="0.6">
      <c r="J8293" s="311">
        <v>0</v>
      </c>
      <c r="K8293" s="546">
        <v>-4.0899999999999999E-2</v>
      </c>
      <c r="L8293" s="546">
        <v>-2.9399999999999999E-2</v>
      </c>
      <c r="M8293" s="546">
        <v>-1.2200000000000001E-2</v>
      </c>
    </row>
    <row r="8294" spans="10:13" x14ac:dyDescent="0.6">
      <c r="J8294" s="311">
        <v>0</v>
      </c>
      <c r="K8294" s="546">
        <v>-4.0899999999999999E-2</v>
      </c>
      <c r="L8294" s="546">
        <v>-2.9399999999999999E-2</v>
      </c>
      <c r="M8294" s="546">
        <v>-1.2200000000000001E-2</v>
      </c>
    </row>
    <row r="8295" spans="10:13" x14ac:dyDescent="0.6">
      <c r="J8295" s="311">
        <v>0</v>
      </c>
      <c r="K8295" s="546">
        <v>-4.0899999999999999E-2</v>
      </c>
      <c r="L8295" s="546">
        <v>-2.9399999999999999E-2</v>
      </c>
      <c r="M8295" s="546">
        <v>-1.2200000000000001E-2</v>
      </c>
    </row>
    <row r="8296" spans="10:13" x14ac:dyDescent="0.6">
      <c r="J8296" s="311">
        <v>0</v>
      </c>
      <c r="K8296" s="546">
        <v>-4.0899999999999999E-2</v>
      </c>
      <c r="L8296" s="546">
        <v>-2.9399999999999999E-2</v>
      </c>
      <c r="M8296" s="546">
        <v>-1.2200000000000001E-2</v>
      </c>
    </row>
    <row r="8297" spans="10:13" x14ac:dyDescent="0.6">
      <c r="J8297" s="311">
        <v>0</v>
      </c>
      <c r="K8297" s="546">
        <v>-4.0899999999999999E-2</v>
      </c>
      <c r="L8297" s="546">
        <v>-2.9399999999999999E-2</v>
      </c>
      <c r="M8297" s="546">
        <v>-1.2200000000000001E-2</v>
      </c>
    </row>
    <row r="8298" spans="10:13" x14ac:dyDescent="0.6">
      <c r="J8298" s="311">
        <v>0</v>
      </c>
      <c r="K8298" s="546">
        <v>-4.0899999999999999E-2</v>
      </c>
      <c r="L8298" s="546">
        <v>-2.9399999999999999E-2</v>
      </c>
      <c r="M8298" s="546">
        <v>-1.2200000000000001E-2</v>
      </c>
    </row>
    <row r="8299" spans="10:13" x14ac:dyDescent="0.6">
      <c r="J8299" s="311">
        <v>0</v>
      </c>
      <c r="K8299" s="546">
        <v>-4.0899999999999999E-2</v>
      </c>
      <c r="L8299" s="546">
        <v>-2.9399999999999999E-2</v>
      </c>
      <c r="M8299" s="546">
        <v>-1.2200000000000001E-2</v>
      </c>
    </row>
    <row r="8300" spans="10:13" x14ac:dyDescent="0.6">
      <c r="J8300" s="311">
        <v>0</v>
      </c>
      <c r="K8300" s="546">
        <v>-4.0899999999999999E-2</v>
      </c>
      <c r="L8300" s="546">
        <v>-2.9399999999999999E-2</v>
      </c>
      <c r="M8300" s="546">
        <v>-1.2200000000000001E-2</v>
      </c>
    </row>
    <row r="8301" spans="10:13" x14ac:dyDescent="0.6">
      <c r="J8301" s="311">
        <v>0</v>
      </c>
      <c r="K8301" s="546">
        <v>-4.0899999999999999E-2</v>
      </c>
      <c r="L8301" s="546">
        <v>-2.9399999999999999E-2</v>
      </c>
      <c r="M8301" s="546">
        <v>-1.2200000000000001E-2</v>
      </c>
    </row>
    <row r="8302" spans="10:13" x14ac:dyDescent="0.6">
      <c r="J8302" s="311">
        <v>0</v>
      </c>
      <c r="K8302" s="546">
        <v>-4.0899999999999999E-2</v>
      </c>
      <c r="L8302" s="546">
        <v>-2.9399999999999999E-2</v>
      </c>
      <c r="M8302" s="546">
        <v>-1.2200000000000001E-2</v>
      </c>
    </row>
    <row r="8303" spans="10:13" x14ac:dyDescent="0.6">
      <c r="J8303" s="311">
        <v>0</v>
      </c>
      <c r="K8303" s="546">
        <v>-4.0899999999999999E-2</v>
      </c>
      <c r="L8303" s="546">
        <v>-2.9399999999999999E-2</v>
      </c>
      <c r="M8303" s="546">
        <v>-1.2200000000000001E-2</v>
      </c>
    </row>
    <row r="8304" spans="10:13" x14ac:dyDescent="0.6">
      <c r="J8304" s="311">
        <v>0</v>
      </c>
      <c r="K8304" s="546">
        <v>-4.0899999999999999E-2</v>
      </c>
      <c r="L8304" s="546">
        <v>-2.9399999999999999E-2</v>
      </c>
      <c r="M8304" s="546">
        <v>-1.2200000000000001E-2</v>
      </c>
    </row>
    <row r="8305" spans="10:13" x14ac:dyDescent="0.6">
      <c r="J8305" s="311">
        <v>0</v>
      </c>
      <c r="K8305" s="546">
        <v>-4.0899999999999999E-2</v>
      </c>
      <c r="L8305" s="546">
        <v>-2.9399999999999999E-2</v>
      </c>
      <c r="M8305" s="546">
        <v>-1.2200000000000001E-2</v>
      </c>
    </row>
    <row r="8306" spans="10:13" x14ac:dyDescent="0.6">
      <c r="J8306" s="311">
        <v>0</v>
      </c>
      <c r="K8306" s="546">
        <v>-4.0899999999999999E-2</v>
      </c>
      <c r="L8306" s="546">
        <v>-2.9399999999999999E-2</v>
      </c>
      <c r="M8306" s="546">
        <v>-1.2200000000000001E-2</v>
      </c>
    </row>
    <row r="8307" spans="10:13" x14ac:dyDescent="0.6">
      <c r="J8307" s="311">
        <v>0</v>
      </c>
      <c r="K8307" s="546">
        <v>-4.0899999999999999E-2</v>
      </c>
      <c r="L8307" s="546">
        <v>-2.9399999999999999E-2</v>
      </c>
      <c r="M8307" s="546">
        <v>-1.2200000000000001E-2</v>
      </c>
    </row>
    <row r="8308" spans="10:13" x14ac:dyDescent="0.6">
      <c r="J8308" s="311">
        <v>0</v>
      </c>
      <c r="K8308" s="546">
        <v>-4.0899999999999999E-2</v>
      </c>
      <c r="L8308" s="546">
        <v>-2.9399999999999999E-2</v>
      </c>
      <c r="M8308" s="546">
        <v>-1.2200000000000001E-2</v>
      </c>
    </row>
    <row r="8309" spans="10:13" x14ac:dyDescent="0.6">
      <c r="J8309" s="311">
        <v>0</v>
      </c>
      <c r="K8309" s="546">
        <v>-4.0899999999999999E-2</v>
      </c>
      <c r="L8309" s="546">
        <v>-2.9399999999999999E-2</v>
      </c>
      <c r="M8309" s="546">
        <v>-1.2200000000000001E-2</v>
      </c>
    </row>
    <row r="8310" spans="10:13" x14ac:dyDescent="0.6">
      <c r="J8310" s="311">
        <v>0</v>
      </c>
      <c r="K8310" s="546">
        <v>-4.0899999999999999E-2</v>
      </c>
      <c r="L8310" s="546">
        <v>-2.9399999999999999E-2</v>
      </c>
      <c r="M8310" s="546">
        <v>-1.2200000000000001E-2</v>
      </c>
    </row>
    <row r="8311" spans="10:13" x14ac:dyDescent="0.6">
      <c r="J8311" s="311">
        <v>0</v>
      </c>
      <c r="K8311" s="546">
        <v>-4.0899999999999999E-2</v>
      </c>
      <c r="L8311" s="546">
        <v>-2.9399999999999999E-2</v>
      </c>
      <c r="M8311" s="546">
        <v>-1.2200000000000001E-2</v>
      </c>
    </row>
    <row r="8312" spans="10:13" x14ac:dyDescent="0.6">
      <c r="J8312" s="311">
        <v>0</v>
      </c>
      <c r="K8312" s="546">
        <v>-4.0899999999999999E-2</v>
      </c>
      <c r="L8312" s="546">
        <v>-2.9399999999999999E-2</v>
      </c>
      <c r="M8312" s="546">
        <v>-1.2200000000000001E-2</v>
      </c>
    </row>
    <row r="8313" spans="10:13" x14ac:dyDescent="0.6">
      <c r="J8313" s="311">
        <v>0</v>
      </c>
      <c r="K8313" s="546">
        <v>-4.0899999999999999E-2</v>
      </c>
      <c r="L8313" s="546">
        <v>-2.9399999999999999E-2</v>
      </c>
      <c r="M8313" s="546">
        <v>-1.2200000000000001E-2</v>
      </c>
    </row>
    <row r="8314" spans="10:13" x14ac:dyDescent="0.6">
      <c r="J8314" s="311">
        <v>0</v>
      </c>
      <c r="K8314" s="546">
        <v>-4.0899999999999999E-2</v>
      </c>
      <c r="L8314" s="546">
        <v>-2.9399999999999999E-2</v>
      </c>
      <c r="M8314" s="546">
        <v>-1.2200000000000001E-2</v>
      </c>
    </row>
    <row r="8315" spans="10:13" x14ac:dyDescent="0.6">
      <c r="J8315" s="311">
        <v>0</v>
      </c>
      <c r="K8315" s="546">
        <v>-4.0899999999999999E-2</v>
      </c>
      <c r="L8315" s="546">
        <v>-2.9399999999999999E-2</v>
      </c>
      <c r="M8315" s="546">
        <v>-1.2200000000000001E-2</v>
      </c>
    </row>
    <row r="8316" spans="10:13" x14ac:dyDescent="0.6">
      <c r="J8316" s="311">
        <v>0</v>
      </c>
      <c r="K8316" s="546">
        <v>-4.0899999999999999E-2</v>
      </c>
      <c r="L8316" s="546">
        <v>-2.9399999999999999E-2</v>
      </c>
      <c r="M8316" s="546">
        <v>-1.2200000000000001E-2</v>
      </c>
    </row>
    <row r="8317" spans="10:13" x14ac:dyDescent="0.6">
      <c r="J8317" s="311">
        <v>0</v>
      </c>
      <c r="K8317" s="546">
        <v>-4.0899999999999999E-2</v>
      </c>
      <c r="L8317" s="546">
        <v>-2.9399999999999999E-2</v>
      </c>
      <c r="M8317" s="546">
        <v>-1.2200000000000001E-2</v>
      </c>
    </row>
    <row r="8318" spans="10:13" x14ac:dyDescent="0.6">
      <c r="J8318" s="311">
        <v>0</v>
      </c>
      <c r="K8318" s="546">
        <v>-4.0899999999999999E-2</v>
      </c>
      <c r="L8318" s="546">
        <v>-2.9399999999999999E-2</v>
      </c>
      <c r="M8318" s="546">
        <v>-1.2200000000000001E-2</v>
      </c>
    </row>
    <row r="8319" spans="10:13" x14ac:dyDescent="0.6">
      <c r="J8319" s="311">
        <v>0</v>
      </c>
      <c r="K8319" s="546">
        <v>-4.0899999999999999E-2</v>
      </c>
      <c r="L8319" s="546">
        <v>-2.9399999999999999E-2</v>
      </c>
      <c r="M8319" s="546">
        <v>-1.2200000000000001E-2</v>
      </c>
    </row>
    <row r="8320" spans="10:13" x14ac:dyDescent="0.6">
      <c r="J8320" s="311">
        <v>0</v>
      </c>
      <c r="K8320" s="546">
        <v>-4.0899999999999999E-2</v>
      </c>
      <c r="L8320" s="546">
        <v>-2.9399999999999999E-2</v>
      </c>
      <c r="M8320" s="546">
        <v>-1.2200000000000001E-2</v>
      </c>
    </row>
    <row r="8321" spans="10:13" x14ac:dyDescent="0.6">
      <c r="J8321" s="311">
        <v>0</v>
      </c>
      <c r="K8321" s="546">
        <v>-4.0899999999999999E-2</v>
      </c>
      <c r="L8321" s="546">
        <v>-2.9399999999999999E-2</v>
      </c>
      <c r="M8321" s="546">
        <v>-1.2200000000000001E-2</v>
      </c>
    </row>
    <row r="8322" spans="10:13" x14ac:dyDescent="0.6">
      <c r="J8322" s="311">
        <v>0</v>
      </c>
      <c r="K8322" s="546">
        <v>-4.0899999999999999E-2</v>
      </c>
      <c r="L8322" s="546">
        <v>-2.9399999999999999E-2</v>
      </c>
      <c r="M8322" s="546">
        <v>-1.2200000000000001E-2</v>
      </c>
    </row>
    <row r="8323" spans="10:13" x14ac:dyDescent="0.6">
      <c r="J8323" s="311">
        <v>0</v>
      </c>
      <c r="K8323" s="546">
        <v>-4.0899999999999999E-2</v>
      </c>
      <c r="L8323" s="546">
        <v>-2.9399999999999999E-2</v>
      </c>
      <c r="M8323" s="546">
        <v>-1.2200000000000001E-2</v>
      </c>
    </row>
    <row r="8324" spans="10:13" x14ac:dyDescent="0.6">
      <c r="J8324" s="311">
        <v>0</v>
      </c>
      <c r="K8324" s="546">
        <v>-4.0899999999999999E-2</v>
      </c>
      <c r="L8324" s="546">
        <v>-2.9399999999999999E-2</v>
      </c>
      <c r="M8324" s="546">
        <v>-1.2200000000000001E-2</v>
      </c>
    </row>
    <row r="8325" spans="10:13" x14ac:dyDescent="0.6">
      <c r="J8325" s="311">
        <v>0</v>
      </c>
      <c r="K8325" s="546">
        <v>-4.0899999999999999E-2</v>
      </c>
      <c r="L8325" s="546">
        <v>-2.9399999999999999E-2</v>
      </c>
      <c r="M8325" s="546">
        <v>-1.2200000000000001E-2</v>
      </c>
    </row>
    <row r="8326" spans="10:13" x14ac:dyDescent="0.6">
      <c r="J8326" s="311">
        <v>0</v>
      </c>
      <c r="K8326" s="546">
        <v>-4.0899999999999999E-2</v>
      </c>
      <c r="L8326" s="546">
        <v>-2.9399999999999999E-2</v>
      </c>
      <c r="M8326" s="546">
        <v>-1.2200000000000001E-2</v>
      </c>
    </row>
    <row r="8327" spans="10:13" x14ac:dyDescent="0.6">
      <c r="J8327" s="311">
        <v>0</v>
      </c>
      <c r="K8327" s="546">
        <v>-4.0899999999999999E-2</v>
      </c>
      <c r="L8327" s="546">
        <v>-2.9399999999999999E-2</v>
      </c>
      <c r="M8327" s="546">
        <v>-1.2200000000000001E-2</v>
      </c>
    </row>
    <row r="8328" spans="10:13" x14ac:dyDescent="0.6">
      <c r="J8328" s="311">
        <v>0</v>
      </c>
      <c r="K8328" s="546">
        <v>-4.0899999999999999E-2</v>
      </c>
      <c r="L8328" s="546">
        <v>-2.9399999999999999E-2</v>
      </c>
      <c r="M8328" s="546">
        <v>-1.2200000000000001E-2</v>
      </c>
    </row>
    <row r="8329" spans="10:13" x14ac:dyDescent="0.6">
      <c r="J8329" s="311">
        <v>0</v>
      </c>
      <c r="K8329" s="546">
        <v>-4.0899999999999999E-2</v>
      </c>
      <c r="L8329" s="546">
        <v>-2.9399999999999999E-2</v>
      </c>
      <c r="M8329" s="546">
        <v>-1.2200000000000001E-2</v>
      </c>
    </row>
    <row r="8330" spans="10:13" x14ac:dyDescent="0.6">
      <c r="J8330" s="311">
        <v>0</v>
      </c>
      <c r="K8330" s="546">
        <v>-4.0899999999999999E-2</v>
      </c>
      <c r="L8330" s="546">
        <v>-2.9399999999999999E-2</v>
      </c>
      <c r="M8330" s="546">
        <v>-1.2200000000000001E-2</v>
      </c>
    </row>
    <row r="8331" spans="10:13" x14ac:dyDescent="0.6">
      <c r="J8331" s="311">
        <v>0</v>
      </c>
      <c r="K8331" s="546">
        <v>-4.0899999999999999E-2</v>
      </c>
      <c r="L8331" s="546">
        <v>-2.9399999999999999E-2</v>
      </c>
      <c r="M8331" s="546">
        <v>-1.2200000000000001E-2</v>
      </c>
    </row>
    <row r="8332" spans="10:13" x14ac:dyDescent="0.6">
      <c r="J8332" s="311">
        <v>0</v>
      </c>
      <c r="K8332" s="546">
        <v>-4.0899999999999999E-2</v>
      </c>
      <c r="L8332" s="546">
        <v>-2.9399999999999999E-2</v>
      </c>
      <c r="M8332" s="546">
        <v>-1.2200000000000001E-2</v>
      </c>
    </row>
    <row r="8333" spans="10:13" x14ac:dyDescent="0.6">
      <c r="J8333" s="311">
        <v>0</v>
      </c>
      <c r="K8333" s="546">
        <v>-4.0899999999999999E-2</v>
      </c>
      <c r="L8333" s="546">
        <v>-2.9399999999999999E-2</v>
      </c>
      <c r="M8333" s="546">
        <v>-1.2200000000000001E-2</v>
      </c>
    </row>
    <row r="8334" spans="10:13" x14ac:dyDescent="0.6">
      <c r="J8334" s="311">
        <v>0</v>
      </c>
      <c r="K8334" s="546">
        <v>-4.0899999999999999E-2</v>
      </c>
      <c r="L8334" s="546">
        <v>-2.9399999999999999E-2</v>
      </c>
      <c r="M8334" s="546">
        <v>-1.2200000000000001E-2</v>
      </c>
    </row>
    <row r="8335" spans="10:13" x14ac:dyDescent="0.6">
      <c r="J8335" s="311">
        <v>0</v>
      </c>
      <c r="K8335" s="546">
        <v>-4.0899999999999999E-2</v>
      </c>
      <c r="L8335" s="546">
        <v>-2.9399999999999999E-2</v>
      </c>
      <c r="M8335" s="546">
        <v>-1.2200000000000001E-2</v>
      </c>
    </row>
    <row r="8336" spans="10:13" x14ac:dyDescent="0.6">
      <c r="J8336" s="311">
        <v>0</v>
      </c>
      <c r="K8336" s="546">
        <v>-4.0899999999999999E-2</v>
      </c>
      <c r="L8336" s="546">
        <v>-2.9399999999999999E-2</v>
      </c>
      <c r="M8336" s="546">
        <v>-1.2200000000000001E-2</v>
      </c>
    </row>
    <row r="8337" spans="10:13" x14ac:dyDescent="0.6">
      <c r="J8337" s="311">
        <v>0</v>
      </c>
      <c r="K8337" s="546">
        <v>-4.0899999999999999E-2</v>
      </c>
      <c r="L8337" s="546">
        <v>-2.9399999999999999E-2</v>
      </c>
      <c r="M8337" s="546">
        <v>-1.2200000000000001E-2</v>
      </c>
    </row>
    <row r="8338" spans="10:13" x14ac:dyDescent="0.6">
      <c r="J8338" s="311">
        <v>0</v>
      </c>
      <c r="K8338" s="546">
        <v>-4.0899999999999999E-2</v>
      </c>
      <c r="L8338" s="546">
        <v>-2.9399999999999999E-2</v>
      </c>
      <c r="M8338" s="546">
        <v>-1.2200000000000001E-2</v>
      </c>
    </row>
    <row r="8339" spans="10:13" x14ac:dyDescent="0.6">
      <c r="J8339" s="311">
        <v>0</v>
      </c>
      <c r="K8339" s="546">
        <v>-4.0899999999999999E-2</v>
      </c>
      <c r="L8339" s="546">
        <v>-2.9399999999999999E-2</v>
      </c>
      <c r="M8339" s="546">
        <v>-1.2200000000000001E-2</v>
      </c>
    </row>
    <row r="8340" spans="10:13" x14ac:dyDescent="0.6">
      <c r="J8340" s="311">
        <v>0</v>
      </c>
      <c r="K8340" s="546">
        <v>-4.0899999999999999E-2</v>
      </c>
      <c r="L8340" s="546">
        <v>-2.9399999999999999E-2</v>
      </c>
      <c r="M8340" s="546">
        <v>-1.2200000000000001E-2</v>
      </c>
    </row>
    <row r="8341" spans="10:13" x14ac:dyDescent="0.6">
      <c r="J8341" s="311">
        <v>0</v>
      </c>
      <c r="K8341" s="546">
        <v>-4.0899999999999999E-2</v>
      </c>
      <c r="L8341" s="546">
        <v>-2.9399999999999999E-2</v>
      </c>
      <c r="M8341" s="546">
        <v>-1.2200000000000001E-2</v>
      </c>
    </row>
    <row r="8342" spans="10:13" x14ac:dyDescent="0.6">
      <c r="J8342" s="311">
        <v>0</v>
      </c>
      <c r="K8342" s="546">
        <v>-4.0899999999999999E-2</v>
      </c>
      <c r="L8342" s="546">
        <v>-2.9399999999999999E-2</v>
      </c>
      <c r="M8342" s="546">
        <v>-1.2200000000000001E-2</v>
      </c>
    </row>
    <row r="8343" spans="10:13" x14ac:dyDescent="0.6">
      <c r="J8343" s="311">
        <v>0</v>
      </c>
      <c r="K8343" s="546">
        <v>-4.0899999999999999E-2</v>
      </c>
      <c r="L8343" s="546">
        <v>-2.9399999999999999E-2</v>
      </c>
      <c r="M8343" s="546">
        <v>-1.2200000000000001E-2</v>
      </c>
    </row>
    <row r="8344" spans="10:13" x14ac:dyDescent="0.6">
      <c r="J8344" s="311">
        <v>0</v>
      </c>
      <c r="K8344" s="546">
        <v>-4.0899999999999999E-2</v>
      </c>
      <c r="L8344" s="546">
        <v>-2.9399999999999999E-2</v>
      </c>
      <c r="M8344" s="546">
        <v>-1.2200000000000001E-2</v>
      </c>
    </row>
    <row r="8345" spans="10:13" x14ac:dyDescent="0.6">
      <c r="J8345" s="311">
        <v>0</v>
      </c>
      <c r="K8345" s="546">
        <v>-4.0899999999999999E-2</v>
      </c>
      <c r="L8345" s="546">
        <v>-2.9399999999999999E-2</v>
      </c>
      <c r="M8345" s="546">
        <v>-1.2200000000000001E-2</v>
      </c>
    </row>
    <row r="8346" spans="10:13" x14ac:dyDescent="0.6">
      <c r="J8346" s="311">
        <v>0</v>
      </c>
      <c r="K8346" s="546">
        <v>-4.0899999999999999E-2</v>
      </c>
      <c r="L8346" s="546">
        <v>-2.9399999999999999E-2</v>
      </c>
      <c r="M8346" s="546">
        <v>-1.2200000000000001E-2</v>
      </c>
    </row>
    <row r="8347" spans="10:13" x14ac:dyDescent="0.6">
      <c r="J8347" s="311">
        <v>0</v>
      </c>
      <c r="K8347" s="546">
        <v>-4.0899999999999999E-2</v>
      </c>
      <c r="L8347" s="546">
        <v>-2.9399999999999999E-2</v>
      </c>
      <c r="M8347" s="546">
        <v>-1.2200000000000001E-2</v>
      </c>
    </row>
    <row r="8348" spans="10:13" x14ac:dyDescent="0.6">
      <c r="J8348" s="311">
        <v>0</v>
      </c>
      <c r="K8348" s="546">
        <v>-4.0899999999999999E-2</v>
      </c>
      <c r="L8348" s="546">
        <v>-2.9399999999999999E-2</v>
      </c>
      <c r="M8348" s="546">
        <v>-1.2200000000000001E-2</v>
      </c>
    </row>
    <row r="8349" spans="10:13" x14ac:dyDescent="0.6">
      <c r="J8349" s="311">
        <v>0</v>
      </c>
      <c r="K8349" s="546">
        <v>-4.0899999999999999E-2</v>
      </c>
      <c r="L8349" s="546">
        <v>-2.9399999999999999E-2</v>
      </c>
      <c r="M8349" s="546">
        <v>-1.2200000000000001E-2</v>
      </c>
    </row>
    <row r="8350" spans="10:13" x14ac:dyDescent="0.6">
      <c r="J8350" s="311">
        <v>0</v>
      </c>
      <c r="K8350" s="546">
        <v>-4.0899999999999999E-2</v>
      </c>
      <c r="L8350" s="546">
        <v>-2.9399999999999999E-2</v>
      </c>
      <c r="M8350" s="546">
        <v>-1.2200000000000001E-2</v>
      </c>
    </row>
    <row r="8351" spans="10:13" x14ac:dyDescent="0.6">
      <c r="J8351" s="311">
        <v>0</v>
      </c>
      <c r="K8351" s="546">
        <v>-4.0899999999999999E-2</v>
      </c>
      <c r="L8351" s="546">
        <v>-2.9399999999999999E-2</v>
      </c>
      <c r="M8351" s="546">
        <v>-1.2200000000000001E-2</v>
      </c>
    </row>
    <row r="8352" spans="10:13" x14ac:dyDescent="0.6">
      <c r="J8352" s="311">
        <v>0</v>
      </c>
      <c r="K8352" s="546">
        <v>-4.0899999999999999E-2</v>
      </c>
      <c r="L8352" s="546">
        <v>-2.9399999999999999E-2</v>
      </c>
      <c r="M8352" s="546">
        <v>-1.2200000000000001E-2</v>
      </c>
    </row>
    <row r="8353" spans="10:13" x14ac:dyDescent="0.6">
      <c r="J8353" s="311">
        <v>0</v>
      </c>
      <c r="K8353" s="546">
        <v>-4.0899999999999999E-2</v>
      </c>
      <c r="L8353" s="546">
        <v>-2.9399999999999999E-2</v>
      </c>
      <c r="M8353" s="546">
        <v>-1.2200000000000001E-2</v>
      </c>
    </row>
    <row r="8354" spans="10:13" x14ac:dyDescent="0.6">
      <c r="J8354" s="311">
        <v>0</v>
      </c>
      <c r="K8354" s="546">
        <v>-4.0899999999999999E-2</v>
      </c>
      <c r="L8354" s="546">
        <v>-2.9399999999999999E-2</v>
      </c>
      <c r="M8354" s="546">
        <v>-1.2200000000000001E-2</v>
      </c>
    </row>
    <row r="8355" spans="10:13" x14ac:dyDescent="0.6">
      <c r="J8355" s="311">
        <v>0</v>
      </c>
      <c r="K8355" s="546">
        <v>-4.0899999999999999E-2</v>
      </c>
      <c r="L8355" s="546">
        <v>-2.9399999999999999E-2</v>
      </c>
      <c r="M8355" s="546">
        <v>-1.2200000000000001E-2</v>
      </c>
    </row>
    <row r="8356" spans="10:13" x14ac:dyDescent="0.6">
      <c r="J8356" s="311">
        <v>0</v>
      </c>
      <c r="K8356" s="546">
        <v>-4.0899999999999999E-2</v>
      </c>
      <c r="L8356" s="546">
        <v>-2.9399999999999999E-2</v>
      </c>
      <c r="M8356" s="546">
        <v>-1.2200000000000001E-2</v>
      </c>
    </row>
    <row r="8357" spans="10:13" x14ac:dyDescent="0.6">
      <c r="J8357" s="311">
        <v>0</v>
      </c>
      <c r="K8357" s="546">
        <v>-4.0899999999999999E-2</v>
      </c>
      <c r="L8357" s="546">
        <v>-2.9399999999999999E-2</v>
      </c>
      <c r="M8357" s="546">
        <v>-1.2200000000000001E-2</v>
      </c>
    </row>
    <row r="8358" spans="10:13" x14ac:dyDescent="0.6">
      <c r="J8358" s="311">
        <v>0</v>
      </c>
      <c r="K8358" s="546">
        <v>-4.0899999999999999E-2</v>
      </c>
      <c r="L8358" s="546">
        <v>-2.9399999999999999E-2</v>
      </c>
      <c r="M8358" s="546">
        <v>-1.2200000000000001E-2</v>
      </c>
    </row>
    <row r="8359" spans="10:13" x14ac:dyDescent="0.6">
      <c r="J8359" s="311">
        <v>0</v>
      </c>
      <c r="K8359" s="546">
        <v>-4.0899999999999999E-2</v>
      </c>
      <c r="L8359" s="546">
        <v>-2.9399999999999999E-2</v>
      </c>
      <c r="M8359" s="546">
        <v>-1.2200000000000001E-2</v>
      </c>
    </row>
    <row r="8360" spans="10:13" x14ac:dyDescent="0.6">
      <c r="J8360" s="311">
        <v>0</v>
      </c>
      <c r="K8360" s="546">
        <v>-4.0899999999999999E-2</v>
      </c>
      <c r="L8360" s="546">
        <v>-2.9399999999999999E-2</v>
      </c>
      <c r="M8360" s="546">
        <v>-1.2200000000000001E-2</v>
      </c>
    </row>
    <row r="8361" spans="10:13" x14ac:dyDescent="0.6">
      <c r="J8361" s="311">
        <v>0</v>
      </c>
      <c r="K8361" s="546">
        <v>-4.0899999999999999E-2</v>
      </c>
      <c r="L8361" s="546">
        <v>-2.9399999999999999E-2</v>
      </c>
      <c r="M8361" s="546">
        <v>-1.2200000000000001E-2</v>
      </c>
    </row>
    <row r="8362" spans="10:13" x14ac:dyDescent="0.6">
      <c r="J8362" s="311">
        <v>0</v>
      </c>
      <c r="K8362" s="546">
        <v>-4.0899999999999999E-2</v>
      </c>
      <c r="L8362" s="546">
        <v>-2.9399999999999999E-2</v>
      </c>
      <c r="M8362" s="546">
        <v>-1.2200000000000001E-2</v>
      </c>
    </row>
    <row r="8363" spans="10:13" x14ac:dyDescent="0.6">
      <c r="J8363" s="311">
        <v>0</v>
      </c>
      <c r="K8363" s="546">
        <v>-4.0899999999999999E-2</v>
      </c>
      <c r="L8363" s="546">
        <v>-2.9399999999999999E-2</v>
      </c>
      <c r="M8363" s="546">
        <v>-1.2200000000000001E-2</v>
      </c>
    </row>
    <row r="8364" spans="10:13" x14ac:dyDescent="0.6">
      <c r="J8364" s="311">
        <v>0</v>
      </c>
      <c r="K8364" s="546">
        <v>-4.0899999999999999E-2</v>
      </c>
      <c r="L8364" s="546">
        <v>-2.9399999999999999E-2</v>
      </c>
      <c r="M8364" s="546">
        <v>-1.2200000000000001E-2</v>
      </c>
    </row>
    <row r="8365" spans="10:13" x14ac:dyDescent="0.6">
      <c r="J8365" s="311">
        <v>0</v>
      </c>
      <c r="K8365" s="546">
        <v>-4.0899999999999999E-2</v>
      </c>
      <c r="L8365" s="546">
        <v>-2.9399999999999999E-2</v>
      </c>
      <c r="M8365" s="546">
        <v>-1.2200000000000001E-2</v>
      </c>
    </row>
    <row r="8366" spans="10:13" x14ac:dyDescent="0.6">
      <c r="J8366" s="311">
        <v>0</v>
      </c>
      <c r="K8366" s="546">
        <v>-4.0899999999999999E-2</v>
      </c>
      <c r="L8366" s="546">
        <v>-2.9399999999999999E-2</v>
      </c>
      <c r="M8366" s="546">
        <v>-1.2200000000000001E-2</v>
      </c>
    </row>
    <row r="8367" spans="10:13" x14ac:dyDescent="0.6">
      <c r="J8367" s="311">
        <v>0</v>
      </c>
      <c r="K8367" s="546">
        <v>-4.0899999999999999E-2</v>
      </c>
      <c r="L8367" s="546">
        <v>-2.9399999999999999E-2</v>
      </c>
      <c r="M8367" s="546">
        <v>-1.2200000000000001E-2</v>
      </c>
    </row>
    <row r="8368" spans="10:13" x14ac:dyDescent="0.6">
      <c r="J8368" s="311">
        <v>0</v>
      </c>
      <c r="K8368" s="546">
        <v>-4.0899999999999999E-2</v>
      </c>
      <c r="L8368" s="546">
        <v>-2.9399999999999999E-2</v>
      </c>
      <c r="M8368" s="546">
        <v>-1.2200000000000001E-2</v>
      </c>
    </row>
    <row r="8369" spans="10:13" x14ac:dyDescent="0.6">
      <c r="J8369" s="311">
        <v>0</v>
      </c>
      <c r="K8369" s="546">
        <v>-4.0899999999999999E-2</v>
      </c>
      <c r="L8369" s="546">
        <v>-2.9399999999999999E-2</v>
      </c>
      <c r="M8369" s="546">
        <v>-1.2200000000000001E-2</v>
      </c>
    </row>
    <row r="8370" spans="10:13" x14ac:dyDescent="0.6">
      <c r="J8370" s="311">
        <v>0</v>
      </c>
      <c r="K8370" s="546">
        <v>-4.0899999999999999E-2</v>
      </c>
      <c r="L8370" s="546">
        <v>-2.9399999999999999E-2</v>
      </c>
      <c r="M8370" s="546">
        <v>-1.2200000000000001E-2</v>
      </c>
    </row>
    <row r="8371" spans="10:13" x14ac:dyDescent="0.6">
      <c r="J8371" s="311">
        <v>0</v>
      </c>
      <c r="K8371" s="546">
        <v>-4.0899999999999999E-2</v>
      </c>
      <c r="L8371" s="546">
        <v>-2.9399999999999999E-2</v>
      </c>
      <c r="M8371" s="546">
        <v>-1.2200000000000001E-2</v>
      </c>
    </row>
    <row r="8372" spans="10:13" x14ac:dyDescent="0.6">
      <c r="J8372" s="311">
        <v>0</v>
      </c>
      <c r="K8372" s="546">
        <v>-4.0899999999999999E-2</v>
      </c>
      <c r="L8372" s="546">
        <v>-2.9399999999999999E-2</v>
      </c>
      <c r="M8372" s="546">
        <v>-1.2200000000000001E-2</v>
      </c>
    </row>
    <row r="8373" spans="10:13" x14ac:dyDescent="0.6">
      <c r="J8373" s="311">
        <v>0</v>
      </c>
      <c r="K8373" s="546">
        <v>-4.0899999999999999E-2</v>
      </c>
      <c r="L8373" s="546">
        <v>-2.9399999999999999E-2</v>
      </c>
      <c r="M8373" s="546">
        <v>-1.2200000000000001E-2</v>
      </c>
    </row>
    <row r="8374" spans="10:13" x14ac:dyDescent="0.6">
      <c r="J8374" s="311">
        <v>0</v>
      </c>
      <c r="K8374" s="546">
        <v>-4.0899999999999999E-2</v>
      </c>
      <c r="L8374" s="546">
        <v>-2.9399999999999999E-2</v>
      </c>
      <c r="M8374" s="546">
        <v>-1.2200000000000001E-2</v>
      </c>
    </row>
    <row r="8375" spans="10:13" x14ac:dyDescent="0.6">
      <c r="J8375" s="311">
        <v>0</v>
      </c>
      <c r="K8375" s="546">
        <v>-4.0899999999999999E-2</v>
      </c>
      <c r="L8375" s="546">
        <v>-2.9399999999999999E-2</v>
      </c>
      <c r="M8375" s="546">
        <v>-1.2200000000000001E-2</v>
      </c>
    </row>
    <row r="8376" spans="10:13" x14ac:dyDescent="0.6">
      <c r="J8376" s="311">
        <v>0</v>
      </c>
      <c r="K8376" s="546">
        <v>-4.0899999999999999E-2</v>
      </c>
      <c r="L8376" s="546">
        <v>-2.9399999999999999E-2</v>
      </c>
      <c r="M8376" s="546">
        <v>-1.2200000000000001E-2</v>
      </c>
    </row>
    <row r="8377" spans="10:13" x14ac:dyDescent="0.6">
      <c r="J8377" s="311">
        <v>0</v>
      </c>
      <c r="K8377" s="546">
        <v>-4.0899999999999999E-2</v>
      </c>
      <c r="L8377" s="546">
        <v>-2.9399999999999999E-2</v>
      </c>
      <c r="M8377" s="546">
        <v>-1.2200000000000001E-2</v>
      </c>
    </row>
    <row r="8378" spans="10:13" x14ac:dyDescent="0.6">
      <c r="J8378" s="311">
        <v>0</v>
      </c>
      <c r="K8378" s="546">
        <v>-4.0899999999999999E-2</v>
      </c>
      <c r="L8378" s="546">
        <v>-2.9399999999999999E-2</v>
      </c>
      <c r="M8378" s="546">
        <v>-1.2200000000000001E-2</v>
      </c>
    </row>
    <row r="8379" spans="10:13" x14ac:dyDescent="0.6">
      <c r="J8379" s="311">
        <v>0</v>
      </c>
      <c r="K8379" s="546">
        <v>-4.0899999999999999E-2</v>
      </c>
      <c r="L8379" s="546">
        <v>-2.9399999999999999E-2</v>
      </c>
      <c r="M8379" s="546">
        <v>-1.2200000000000001E-2</v>
      </c>
    </row>
    <row r="8380" spans="10:13" x14ac:dyDescent="0.6">
      <c r="J8380" s="311">
        <v>0</v>
      </c>
      <c r="K8380" s="546">
        <v>-4.0899999999999999E-2</v>
      </c>
      <c r="L8380" s="546">
        <v>-2.9399999999999999E-2</v>
      </c>
      <c r="M8380" s="546">
        <v>-1.2200000000000001E-2</v>
      </c>
    </row>
    <row r="8381" spans="10:13" x14ac:dyDescent="0.6">
      <c r="J8381" s="311">
        <v>0</v>
      </c>
      <c r="K8381" s="546">
        <v>-4.0899999999999999E-2</v>
      </c>
      <c r="L8381" s="546">
        <v>-2.9399999999999999E-2</v>
      </c>
      <c r="M8381" s="546">
        <v>-1.2200000000000001E-2</v>
      </c>
    </row>
    <row r="8382" spans="10:13" x14ac:dyDescent="0.6">
      <c r="J8382" s="311">
        <v>0</v>
      </c>
      <c r="K8382" s="546">
        <v>-4.0899999999999999E-2</v>
      </c>
      <c r="L8382" s="546">
        <v>-2.9399999999999999E-2</v>
      </c>
      <c r="M8382" s="546">
        <v>-1.2200000000000001E-2</v>
      </c>
    </row>
    <row r="8383" spans="10:13" x14ac:dyDescent="0.6">
      <c r="J8383" s="311">
        <v>0</v>
      </c>
      <c r="K8383" s="546">
        <v>-4.0899999999999999E-2</v>
      </c>
      <c r="L8383" s="546">
        <v>-2.9399999999999999E-2</v>
      </c>
      <c r="M8383" s="546">
        <v>-1.2200000000000001E-2</v>
      </c>
    </row>
    <row r="8384" spans="10:13" x14ac:dyDescent="0.6">
      <c r="J8384" s="311">
        <v>0</v>
      </c>
      <c r="K8384" s="546">
        <v>-4.0899999999999999E-2</v>
      </c>
      <c r="L8384" s="546">
        <v>-2.9399999999999999E-2</v>
      </c>
      <c r="M8384" s="546">
        <v>-1.2200000000000001E-2</v>
      </c>
    </row>
    <row r="8385" spans="10:13" x14ac:dyDescent="0.6">
      <c r="J8385" s="311">
        <v>0</v>
      </c>
      <c r="K8385" s="546">
        <v>-4.0899999999999999E-2</v>
      </c>
      <c r="L8385" s="546">
        <v>-2.9399999999999999E-2</v>
      </c>
      <c r="M8385" s="546">
        <v>-1.2200000000000001E-2</v>
      </c>
    </row>
    <row r="8386" spans="10:13" x14ac:dyDescent="0.6">
      <c r="J8386" s="311">
        <v>0</v>
      </c>
      <c r="K8386" s="546">
        <v>-4.0899999999999999E-2</v>
      </c>
      <c r="L8386" s="546">
        <v>-2.9399999999999999E-2</v>
      </c>
      <c r="M8386" s="546">
        <v>-1.2200000000000001E-2</v>
      </c>
    </row>
    <row r="8387" spans="10:13" x14ac:dyDescent="0.6">
      <c r="J8387" s="311">
        <v>0</v>
      </c>
      <c r="K8387" s="546">
        <v>-4.0899999999999999E-2</v>
      </c>
      <c r="L8387" s="546">
        <v>-2.9399999999999999E-2</v>
      </c>
      <c r="M8387" s="546">
        <v>-1.2200000000000001E-2</v>
      </c>
    </row>
    <row r="8388" spans="10:13" x14ac:dyDescent="0.6">
      <c r="J8388" s="311">
        <v>0</v>
      </c>
      <c r="K8388" s="546">
        <v>-4.0899999999999999E-2</v>
      </c>
      <c r="L8388" s="546">
        <v>-2.9399999999999999E-2</v>
      </c>
      <c r="M8388" s="546">
        <v>-1.2200000000000001E-2</v>
      </c>
    </row>
    <row r="8389" spans="10:13" x14ac:dyDescent="0.6">
      <c r="J8389" s="311">
        <v>0</v>
      </c>
      <c r="K8389" s="546">
        <v>-4.0899999999999999E-2</v>
      </c>
      <c r="L8389" s="546">
        <v>-2.9399999999999999E-2</v>
      </c>
      <c r="M8389" s="546">
        <v>-1.2200000000000001E-2</v>
      </c>
    </row>
    <row r="8390" spans="10:13" x14ac:dyDescent="0.6">
      <c r="J8390" s="311">
        <v>0</v>
      </c>
      <c r="K8390" s="546">
        <v>-4.0899999999999999E-2</v>
      </c>
      <c r="L8390" s="546">
        <v>-2.9399999999999999E-2</v>
      </c>
      <c r="M8390" s="546">
        <v>-1.2200000000000001E-2</v>
      </c>
    </row>
    <row r="8391" spans="10:13" x14ac:dyDescent="0.6">
      <c r="J8391" s="311">
        <v>0</v>
      </c>
      <c r="K8391" s="546">
        <v>-4.0899999999999999E-2</v>
      </c>
      <c r="L8391" s="546">
        <v>-2.9399999999999999E-2</v>
      </c>
      <c r="M8391" s="546">
        <v>-1.2200000000000001E-2</v>
      </c>
    </row>
    <row r="8392" spans="10:13" x14ac:dyDescent="0.6">
      <c r="J8392" s="311">
        <v>0</v>
      </c>
      <c r="K8392" s="546">
        <v>-4.0899999999999999E-2</v>
      </c>
      <c r="L8392" s="546">
        <v>-2.9399999999999999E-2</v>
      </c>
      <c r="M8392" s="546">
        <v>-1.2200000000000001E-2</v>
      </c>
    </row>
    <row r="8393" spans="10:13" x14ac:dyDescent="0.6">
      <c r="J8393" s="311">
        <v>0</v>
      </c>
      <c r="K8393" s="546">
        <v>-4.0899999999999999E-2</v>
      </c>
      <c r="L8393" s="546">
        <v>-2.9399999999999999E-2</v>
      </c>
      <c r="M8393" s="546">
        <v>-1.2200000000000001E-2</v>
      </c>
    </row>
    <row r="8394" spans="10:13" x14ac:dyDescent="0.6">
      <c r="J8394" s="311">
        <v>0</v>
      </c>
      <c r="K8394" s="546">
        <v>-4.0899999999999999E-2</v>
      </c>
      <c r="L8394" s="546">
        <v>-2.9399999999999999E-2</v>
      </c>
      <c r="M8394" s="546">
        <v>-1.2200000000000001E-2</v>
      </c>
    </row>
    <row r="8395" spans="10:13" x14ac:dyDescent="0.6">
      <c r="J8395" s="311">
        <v>0</v>
      </c>
      <c r="K8395" s="546">
        <v>-4.0899999999999999E-2</v>
      </c>
      <c r="L8395" s="546">
        <v>-2.9399999999999999E-2</v>
      </c>
      <c r="M8395" s="546">
        <v>-1.2200000000000001E-2</v>
      </c>
    </row>
    <row r="8396" spans="10:13" x14ac:dyDescent="0.6">
      <c r="J8396" s="311">
        <v>0</v>
      </c>
      <c r="K8396" s="546">
        <v>-4.0899999999999999E-2</v>
      </c>
      <c r="L8396" s="546">
        <v>-2.9399999999999999E-2</v>
      </c>
      <c r="M8396" s="546">
        <v>-1.2200000000000001E-2</v>
      </c>
    </row>
    <row r="8397" spans="10:13" x14ac:dyDescent="0.6">
      <c r="J8397" s="311">
        <v>0</v>
      </c>
      <c r="K8397" s="546">
        <v>-4.0899999999999999E-2</v>
      </c>
      <c r="L8397" s="546">
        <v>-2.9399999999999999E-2</v>
      </c>
      <c r="M8397" s="546">
        <v>-1.2200000000000001E-2</v>
      </c>
    </row>
    <row r="8398" spans="10:13" x14ac:dyDescent="0.6">
      <c r="J8398" s="311">
        <v>0</v>
      </c>
      <c r="K8398" s="546">
        <v>-4.0899999999999999E-2</v>
      </c>
      <c r="L8398" s="546">
        <v>-2.9399999999999999E-2</v>
      </c>
      <c r="M8398" s="546">
        <v>-1.2200000000000001E-2</v>
      </c>
    </row>
    <row r="8399" spans="10:13" x14ac:dyDescent="0.6">
      <c r="J8399" s="311">
        <v>0</v>
      </c>
      <c r="K8399" s="546">
        <v>-4.0899999999999999E-2</v>
      </c>
      <c r="L8399" s="546">
        <v>-2.9399999999999999E-2</v>
      </c>
      <c r="M8399" s="546">
        <v>-1.2200000000000001E-2</v>
      </c>
    </row>
    <row r="8400" spans="10:13" x14ac:dyDescent="0.6">
      <c r="J8400" s="311">
        <v>0</v>
      </c>
      <c r="K8400" s="546">
        <v>-4.0899999999999999E-2</v>
      </c>
      <c r="L8400" s="546">
        <v>-2.9399999999999999E-2</v>
      </c>
      <c r="M8400" s="546">
        <v>-1.2200000000000001E-2</v>
      </c>
    </row>
    <row r="8401" spans="10:13" x14ac:dyDescent="0.6">
      <c r="J8401" s="311">
        <v>0</v>
      </c>
      <c r="K8401" s="546">
        <v>-4.0899999999999999E-2</v>
      </c>
      <c r="L8401" s="546">
        <v>-2.9399999999999999E-2</v>
      </c>
      <c r="M8401" s="546">
        <v>-1.2200000000000001E-2</v>
      </c>
    </row>
    <row r="8402" spans="10:13" x14ac:dyDescent="0.6">
      <c r="J8402" s="311">
        <v>0</v>
      </c>
      <c r="K8402" s="546">
        <v>-4.0899999999999999E-2</v>
      </c>
      <c r="L8402" s="546">
        <v>-2.9399999999999999E-2</v>
      </c>
      <c r="M8402" s="546">
        <v>-1.2200000000000001E-2</v>
      </c>
    </row>
    <row r="8403" spans="10:13" x14ac:dyDescent="0.6">
      <c r="J8403" s="311">
        <v>0</v>
      </c>
      <c r="K8403" s="546">
        <v>-4.0899999999999999E-2</v>
      </c>
      <c r="L8403" s="546">
        <v>-2.9399999999999999E-2</v>
      </c>
      <c r="M8403" s="546">
        <v>-1.2200000000000001E-2</v>
      </c>
    </row>
    <row r="8404" spans="10:13" x14ac:dyDescent="0.6">
      <c r="J8404" s="311">
        <v>0</v>
      </c>
      <c r="K8404" s="546">
        <v>-4.0899999999999999E-2</v>
      </c>
      <c r="L8404" s="546">
        <v>-2.9399999999999999E-2</v>
      </c>
      <c r="M8404" s="546">
        <v>-1.2200000000000001E-2</v>
      </c>
    </row>
    <row r="8405" spans="10:13" x14ac:dyDescent="0.6">
      <c r="J8405" s="311">
        <v>0</v>
      </c>
      <c r="K8405" s="546">
        <v>-4.0899999999999999E-2</v>
      </c>
      <c r="L8405" s="546">
        <v>-2.9399999999999999E-2</v>
      </c>
      <c r="M8405" s="546">
        <v>-1.2200000000000001E-2</v>
      </c>
    </row>
    <row r="8406" spans="10:13" x14ac:dyDescent="0.6">
      <c r="J8406" s="311">
        <v>0</v>
      </c>
      <c r="K8406" s="546">
        <v>-4.0899999999999999E-2</v>
      </c>
      <c r="L8406" s="546">
        <v>-2.9399999999999999E-2</v>
      </c>
      <c r="M8406" s="546">
        <v>-1.2200000000000001E-2</v>
      </c>
    </row>
    <row r="8407" spans="10:13" x14ac:dyDescent="0.6">
      <c r="J8407" s="311">
        <v>0</v>
      </c>
      <c r="K8407" s="546">
        <v>-4.0899999999999999E-2</v>
      </c>
      <c r="L8407" s="546">
        <v>-2.9399999999999999E-2</v>
      </c>
      <c r="M8407" s="546">
        <v>-1.2200000000000001E-2</v>
      </c>
    </row>
    <row r="8408" spans="10:13" x14ac:dyDescent="0.6">
      <c r="J8408" s="311">
        <v>0</v>
      </c>
      <c r="K8408" s="546">
        <v>-4.0899999999999999E-2</v>
      </c>
      <c r="L8408" s="546">
        <v>-2.9399999999999999E-2</v>
      </c>
      <c r="M8408" s="546">
        <v>-1.2200000000000001E-2</v>
      </c>
    </row>
    <row r="8409" spans="10:13" x14ac:dyDescent="0.6">
      <c r="J8409" s="311">
        <v>0</v>
      </c>
      <c r="K8409" s="546">
        <v>-4.0899999999999999E-2</v>
      </c>
      <c r="L8409" s="546">
        <v>-2.9399999999999999E-2</v>
      </c>
      <c r="M8409" s="546">
        <v>-1.2200000000000001E-2</v>
      </c>
    </row>
    <row r="8410" spans="10:13" x14ac:dyDescent="0.6">
      <c r="J8410" s="311">
        <v>0</v>
      </c>
      <c r="K8410" s="546">
        <v>-4.0899999999999999E-2</v>
      </c>
      <c r="L8410" s="546">
        <v>-2.9399999999999999E-2</v>
      </c>
      <c r="M8410" s="546">
        <v>-1.2200000000000001E-2</v>
      </c>
    </row>
    <row r="8411" spans="10:13" x14ac:dyDescent="0.6">
      <c r="J8411" s="311">
        <v>0</v>
      </c>
      <c r="K8411" s="546">
        <v>-4.0899999999999999E-2</v>
      </c>
      <c r="L8411" s="546">
        <v>-2.9399999999999999E-2</v>
      </c>
      <c r="M8411" s="546">
        <v>-1.2200000000000001E-2</v>
      </c>
    </row>
    <row r="8412" spans="10:13" x14ac:dyDescent="0.6">
      <c r="J8412" s="311">
        <v>0</v>
      </c>
      <c r="K8412" s="546">
        <v>-4.0899999999999999E-2</v>
      </c>
      <c r="L8412" s="546">
        <v>-2.9399999999999999E-2</v>
      </c>
      <c r="M8412" s="546">
        <v>-1.2200000000000001E-2</v>
      </c>
    </row>
    <row r="8413" spans="10:13" x14ac:dyDescent="0.6">
      <c r="J8413" s="311">
        <v>0</v>
      </c>
      <c r="K8413" s="546">
        <v>-4.0899999999999999E-2</v>
      </c>
      <c r="L8413" s="546">
        <v>-2.9399999999999999E-2</v>
      </c>
      <c r="M8413" s="546">
        <v>-1.2200000000000001E-2</v>
      </c>
    </row>
    <row r="8414" spans="10:13" x14ac:dyDescent="0.6">
      <c r="J8414" s="311">
        <v>0</v>
      </c>
      <c r="K8414" s="546">
        <v>-4.0899999999999999E-2</v>
      </c>
      <c r="L8414" s="546">
        <v>-2.9399999999999999E-2</v>
      </c>
      <c r="M8414" s="546">
        <v>-1.2200000000000001E-2</v>
      </c>
    </row>
    <row r="8415" spans="10:13" x14ac:dyDescent="0.6">
      <c r="J8415" s="311">
        <v>0</v>
      </c>
      <c r="K8415" s="546">
        <v>-4.0899999999999999E-2</v>
      </c>
      <c r="L8415" s="546">
        <v>-2.9399999999999999E-2</v>
      </c>
      <c r="M8415" s="546">
        <v>-1.2200000000000001E-2</v>
      </c>
    </row>
    <row r="8416" spans="10:13" x14ac:dyDescent="0.6">
      <c r="J8416" s="311">
        <v>0</v>
      </c>
      <c r="K8416" s="546">
        <v>-4.0899999999999999E-2</v>
      </c>
      <c r="L8416" s="546">
        <v>-2.9399999999999999E-2</v>
      </c>
      <c r="M8416" s="546">
        <v>-1.2200000000000001E-2</v>
      </c>
    </row>
    <row r="8417" spans="10:13" x14ac:dyDescent="0.6">
      <c r="J8417" s="311">
        <v>0</v>
      </c>
      <c r="K8417" s="546">
        <v>-4.0899999999999999E-2</v>
      </c>
      <c r="L8417" s="546">
        <v>-2.9399999999999999E-2</v>
      </c>
      <c r="M8417" s="546">
        <v>-1.2200000000000001E-2</v>
      </c>
    </row>
    <row r="8418" spans="10:13" x14ac:dyDescent="0.6">
      <c r="J8418" s="311">
        <v>0</v>
      </c>
      <c r="K8418" s="546">
        <v>-4.0899999999999999E-2</v>
      </c>
      <c r="L8418" s="546">
        <v>-2.9399999999999999E-2</v>
      </c>
      <c r="M8418" s="546">
        <v>-1.2200000000000001E-2</v>
      </c>
    </row>
    <row r="8419" spans="10:13" x14ac:dyDescent="0.6">
      <c r="J8419" s="311">
        <v>0</v>
      </c>
      <c r="K8419" s="546">
        <v>-4.0899999999999999E-2</v>
      </c>
      <c r="L8419" s="546">
        <v>-2.9399999999999999E-2</v>
      </c>
      <c r="M8419" s="546">
        <v>-1.2200000000000001E-2</v>
      </c>
    </row>
    <row r="8420" spans="10:13" x14ac:dyDescent="0.6">
      <c r="J8420" s="311">
        <v>0</v>
      </c>
      <c r="K8420" s="546">
        <v>-4.0899999999999999E-2</v>
      </c>
      <c r="L8420" s="546">
        <v>-2.9399999999999999E-2</v>
      </c>
      <c r="M8420" s="546">
        <v>-1.2200000000000001E-2</v>
      </c>
    </row>
    <row r="8421" spans="10:13" x14ac:dyDescent="0.6">
      <c r="J8421" s="311">
        <v>0</v>
      </c>
      <c r="K8421" s="546">
        <v>-4.0899999999999999E-2</v>
      </c>
      <c r="L8421" s="546">
        <v>-2.9399999999999999E-2</v>
      </c>
      <c r="M8421" s="546">
        <v>-1.2200000000000001E-2</v>
      </c>
    </row>
    <row r="8422" spans="10:13" x14ac:dyDescent="0.6">
      <c r="J8422" s="311">
        <v>0</v>
      </c>
      <c r="K8422" s="546">
        <v>-4.0899999999999999E-2</v>
      </c>
      <c r="L8422" s="546">
        <v>-2.9399999999999999E-2</v>
      </c>
      <c r="M8422" s="546">
        <v>-1.2200000000000001E-2</v>
      </c>
    </row>
    <row r="8423" spans="10:13" x14ac:dyDescent="0.6">
      <c r="J8423" s="311">
        <v>0</v>
      </c>
      <c r="K8423" s="546">
        <v>-4.0899999999999999E-2</v>
      </c>
      <c r="L8423" s="546">
        <v>-2.9399999999999999E-2</v>
      </c>
      <c r="M8423" s="546">
        <v>-1.2200000000000001E-2</v>
      </c>
    </row>
    <row r="8424" spans="10:13" x14ac:dyDescent="0.6">
      <c r="J8424" s="311">
        <v>0</v>
      </c>
      <c r="K8424" s="546">
        <v>-4.0899999999999999E-2</v>
      </c>
      <c r="L8424" s="546">
        <v>-2.9399999999999999E-2</v>
      </c>
      <c r="M8424" s="546">
        <v>-1.2200000000000001E-2</v>
      </c>
    </row>
    <row r="8425" spans="10:13" x14ac:dyDescent="0.6">
      <c r="J8425" s="311">
        <v>0</v>
      </c>
      <c r="K8425" s="546">
        <v>-4.0899999999999999E-2</v>
      </c>
      <c r="L8425" s="546">
        <v>-2.9399999999999999E-2</v>
      </c>
      <c r="M8425" s="546">
        <v>-1.2200000000000001E-2</v>
      </c>
    </row>
    <row r="8426" spans="10:13" x14ac:dyDescent="0.6">
      <c r="J8426" s="311">
        <v>0</v>
      </c>
      <c r="K8426" s="546">
        <v>-4.0899999999999999E-2</v>
      </c>
      <c r="L8426" s="546">
        <v>-2.9399999999999999E-2</v>
      </c>
      <c r="M8426" s="546">
        <v>-1.2200000000000001E-2</v>
      </c>
    </row>
    <row r="8427" spans="10:13" x14ac:dyDescent="0.6">
      <c r="J8427" s="311">
        <v>0</v>
      </c>
      <c r="K8427" s="546">
        <v>-4.0899999999999999E-2</v>
      </c>
      <c r="L8427" s="546">
        <v>-2.9399999999999999E-2</v>
      </c>
      <c r="M8427" s="546">
        <v>-1.2200000000000001E-2</v>
      </c>
    </row>
    <row r="8428" spans="10:13" x14ac:dyDescent="0.6">
      <c r="J8428" s="311">
        <v>0</v>
      </c>
      <c r="K8428" s="546">
        <v>-4.0899999999999999E-2</v>
      </c>
      <c r="L8428" s="546">
        <v>-2.9399999999999999E-2</v>
      </c>
      <c r="M8428" s="546">
        <v>-1.2200000000000001E-2</v>
      </c>
    </row>
    <row r="8429" spans="10:13" x14ac:dyDescent="0.6">
      <c r="J8429" s="311">
        <v>0</v>
      </c>
      <c r="K8429" s="546">
        <v>-4.0899999999999999E-2</v>
      </c>
      <c r="L8429" s="546">
        <v>-2.9399999999999999E-2</v>
      </c>
      <c r="M8429" s="546">
        <v>-1.2200000000000001E-2</v>
      </c>
    </row>
    <row r="8430" spans="10:13" x14ac:dyDescent="0.6">
      <c r="J8430" s="311">
        <v>0</v>
      </c>
      <c r="K8430" s="546">
        <v>-4.0899999999999999E-2</v>
      </c>
      <c r="L8430" s="546">
        <v>-2.9399999999999999E-2</v>
      </c>
      <c r="M8430" s="546">
        <v>-1.2200000000000001E-2</v>
      </c>
    </row>
    <row r="8431" spans="10:13" x14ac:dyDescent="0.6">
      <c r="J8431" s="311">
        <v>0</v>
      </c>
      <c r="K8431" s="546">
        <v>-4.0899999999999999E-2</v>
      </c>
      <c r="L8431" s="546">
        <v>-2.9399999999999999E-2</v>
      </c>
      <c r="M8431" s="546">
        <v>-1.2200000000000001E-2</v>
      </c>
    </row>
    <row r="8432" spans="10:13" x14ac:dyDescent="0.6">
      <c r="J8432" s="311">
        <v>0</v>
      </c>
      <c r="K8432" s="546">
        <v>-4.0899999999999999E-2</v>
      </c>
      <c r="L8432" s="546">
        <v>-2.9399999999999999E-2</v>
      </c>
      <c r="M8432" s="546">
        <v>-1.2200000000000001E-2</v>
      </c>
    </row>
    <row r="8433" spans="10:13" x14ac:dyDescent="0.6">
      <c r="J8433" s="311">
        <v>0</v>
      </c>
      <c r="K8433" s="546">
        <v>-4.0899999999999999E-2</v>
      </c>
      <c r="L8433" s="546">
        <v>-2.9399999999999999E-2</v>
      </c>
      <c r="M8433" s="546">
        <v>-1.2200000000000001E-2</v>
      </c>
    </row>
    <row r="8434" spans="10:13" x14ac:dyDescent="0.6">
      <c r="J8434" s="311">
        <v>0</v>
      </c>
      <c r="K8434" s="546">
        <v>-4.0899999999999999E-2</v>
      </c>
      <c r="L8434" s="546">
        <v>-2.9399999999999999E-2</v>
      </c>
      <c r="M8434" s="546">
        <v>-1.2200000000000001E-2</v>
      </c>
    </row>
    <row r="8435" spans="10:13" x14ac:dyDescent="0.6">
      <c r="J8435" s="311">
        <v>0</v>
      </c>
      <c r="K8435" s="546">
        <v>-4.0899999999999999E-2</v>
      </c>
      <c r="L8435" s="546">
        <v>-2.9399999999999999E-2</v>
      </c>
      <c r="M8435" s="546">
        <v>-1.2200000000000001E-2</v>
      </c>
    </row>
    <row r="8436" spans="10:13" x14ac:dyDescent="0.6">
      <c r="J8436" s="311">
        <v>0</v>
      </c>
      <c r="K8436" s="546">
        <v>-4.0899999999999999E-2</v>
      </c>
      <c r="L8436" s="546">
        <v>-2.9399999999999999E-2</v>
      </c>
      <c r="M8436" s="546">
        <v>-1.2200000000000001E-2</v>
      </c>
    </row>
    <row r="8437" spans="10:13" x14ac:dyDescent="0.6">
      <c r="J8437" s="311">
        <v>0</v>
      </c>
      <c r="K8437" s="546">
        <v>-4.0899999999999999E-2</v>
      </c>
      <c r="L8437" s="546">
        <v>-2.9399999999999999E-2</v>
      </c>
      <c r="M8437" s="546">
        <v>-1.2200000000000001E-2</v>
      </c>
    </row>
    <row r="8438" spans="10:13" x14ac:dyDescent="0.6">
      <c r="J8438" s="311">
        <v>0</v>
      </c>
      <c r="K8438" s="546">
        <v>-4.0899999999999999E-2</v>
      </c>
      <c r="L8438" s="546">
        <v>-2.9399999999999999E-2</v>
      </c>
      <c r="M8438" s="546">
        <v>-1.2200000000000001E-2</v>
      </c>
    </row>
    <row r="8439" spans="10:13" x14ac:dyDescent="0.6">
      <c r="J8439" s="311">
        <v>0</v>
      </c>
      <c r="K8439" s="546">
        <v>-4.0899999999999999E-2</v>
      </c>
      <c r="L8439" s="546">
        <v>-2.9399999999999999E-2</v>
      </c>
      <c r="M8439" s="546">
        <v>-1.2200000000000001E-2</v>
      </c>
    </row>
    <row r="8440" spans="10:13" x14ac:dyDescent="0.6">
      <c r="J8440" s="311">
        <v>0</v>
      </c>
      <c r="K8440" s="546">
        <v>-4.0899999999999999E-2</v>
      </c>
      <c r="L8440" s="546">
        <v>-2.9399999999999999E-2</v>
      </c>
      <c r="M8440" s="546">
        <v>-1.2200000000000001E-2</v>
      </c>
    </row>
    <row r="8441" spans="10:13" x14ac:dyDescent="0.6">
      <c r="J8441" s="311">
        <v>0</v>
      </c>
      <c r="K8441" s="546">
        <v>-4.0899999999999999E-2</v>
      </c>
      <c r="L8441" s="546">
        <v>-2.9399999999999999E-2</v>
      </c>
      <c r="M8441" s="546">
        <v>-1.2200000000000001E-2</v>
      </c>
    </row>
    <row r="8442" spans="10:13" x14ac:dyDescent="0.6">
      <c r="J8442" s="311">
        <v>0</v>
      </c>
      <c r="K8442" s="546">
        <v>-4.0899999999999999E-2</v>
      </c>
      <c r="L8442" s="546">
        <v>-2.9399999999999999E-2</v>
      </c>
      <c r="M8442" s="546">
        <v>-1.2200000000000001E-2</v>
      </c>
    </row>
    <row r="8443" spans="10:13" x14ac:dyDescent="0.6">
      <c r="J8443" s="311">
        <v>0</v>
      </c>
      <c r="K8443" s="546">
        <v>-4.0899999999999999E-2</v>
      </c>
      <c r="L8443" s="546">
        <v>-2.9399999999999999E-2</v>
      </c>
      <c r="M8443" s="546">
        <v>-1.2200000000000001E-2</v>
      </c>
    </row>
    <row r="8444" spans="10:13" x14ac:dyDescent="0.6">
      <c r="J8444" s="311">
        <v>0</v>
      </c>
      <c r="K8444" s="546">
        <v>-4.0899999999999999E-2</v>
      </c>
      <c r="L8444" s="546">
        <v>-2.9399999999999999E-2</v>
      </c>
      <c r="M8444" s="546">
        <v>-1.2200000000000001E-2</v>
      </c>
    </row>
    <row r="8445" spans="10:13" x14ac:dyDescent="0.6">
      <c r="J8445" s="311">
        <v>0</v>
      </c>
      <c r="K8445" s="546">
        <v>-4.0899999999999999E-2</v>
      </c>
      <c r="L8445" s="546">
        <v>-2.9399999999999999E-2</v>
      </c>
      <c r="M8445" s="546">
        <v>-1.2200000000000001E-2</v>
      </c>
    </row>
    <row r="8446" spans="10:13" x14ac:dyDescent="0.6">
      <c r="J8446" s="311">
        <v>0</v>
      </c>
      <c r="K8446" s="546">
        <v>-4.0899999999999999E-2</v>
      </c>
      <c r="L8446" s="546">
        <v>-2.9399999999999999E-2</v>
      </c>
      <c r="M8446" s="546">
        <v>-1.2200000000000001E-2</v>
      </c>
    </row>
    <row r="8447" spans="10:13" x14ac:dyDescent="0.6">
      <c r="J8447" s="311">
        <v>0</v>
      </c>
      <c r="K8447" s="546">
        <v>-4.0899999999999999E-2</v>
      </c>
      <c r="L8447" s="546">
        <v>-2.9399999999999999E-2</v>
      </c>
      <c r="M8447" s="546">
        <v>-1.2200000000000001E-2</v>
      </c>
    </row>
    <row r="8448" spans="10:13" x14ac:dyDescent="0.6">
      <c r="J8448" s="311">
        <v>0</v>
      </c>
      <c r="K8448" s="546">
        <v>-4.0899999999999999E-2</v>
      </c>
      <c r="L8448" s="546">
        <v>-2.9399999999999999E-2</v>
      </c>
      <c r="M8448" s="546">
        <v>-1.2200000000000001E-2</v>
      </c>
    </row>
    <row r="8449" spans="10:13" x14ac:dyDescent="0.6">
      <c r="J8449" s="311">
        <v>0</v>
      </c>
      <c r="K8449" s="546">
        <v>-4.0899999999999999E-2</v>
      </c>
      <c r="L8449" s="546">
        <v>-2.9399999999999999E-2</v>
      </c>
      <c r="M8449" s="546">
        <v>-1.2200000000000001E-2</v>
      </c>
    </row>
    <row r="8450" spans="10:13" x14ac:dyDescent="0.6">
      <c r="J8450" s="311">
        <v>0</v>
      </c>
      <c r="K8450" s="546">
        <v>-4.0899999999999999E-2</v>
      </c>
      <c r="L8450" s="546">
        <v>-2.9399999999999999E-2</v>
      </c>
      <c r="M8450" s="546">
        <v>-1.2200000000000001E-2</v>
      </c>
    </row>
    <row r="8451" spans="10:13" x14ac:dyDescent="0.6">
      <c r="J8451" s="311">
        <v>0</v>
      </c>
      <c r="K8451" s="546">
        <v>-4.0899999999999999E-2</v>
      </c>
      <c r="L8451" s="546">
        <v>-2.9399999999999999E-2</v>
      </c>
      <c r="M8451" s="546">
        <v>-1.2200000000000001E-2</v>
      </c>
    </row>
    <row r="8452" spans="10:13" x14ac:dyDescent="0.6">
      <c r="J8452" s="311">
        <v>0</v>
      </c>
      <c r="K8452" s="546">
        <v>-4.0899999999999999E-2</v>
      </c>
      <c r="L8452" s="546">
        <v>-2.9399999999999999E-2</v>
      </c>
      <c r="M8452" s="546">
        <v>-1.2200000000000001E-2</v>
      </c>
    </row>
    <row r="8453" spans="10:13" x14ac:dyDescent="0.6">
      <c r="J8453" s="311">
        <v>0</v>
      </c>
      <c r="K8453" s="546">
        <v>-4.0899999999999999E-2</v>
      </c>
      <c r="L8453" s="546">
        <v>-2.9399999999999999E-2</v>
      </c>
      <c r="M8453" s="546">
        <v>-1.2200000000000001E-2</v>
      </c>
    </row>
    <row r="8454" spans="10:13" x14ac:dyDescent="0.6">
      <c r="J8454" s="311">
        <v>0</v>
      </c>
      <c r="K8454" s="546">
        <v>-4.0899999999999999E-2</v>
      </c>
      <c r="L8454" s="546">
        <v>-2.9399999999999999E-2</v>
      </c>
      <c r="M8454" s="546">
        <v>-1.2200000000000001E-2</v>
      </c>
    </row>
    <row r="8455" spans="10:13" x14ac:dyDescent="0.6">
      <c r="J8455" s="311">
        <v>0</v>
      </c>
      <c r="K8455" s="546">
        <v>-4.0899999999999999E-2</v>
      </c>
      <c r="L8455" s="546">
        <v>-2.9399999999999999E-2</v>
      </c>
      <c r="M8455" s="546">
        <v>-1.2200000000000001E-2</v>
      </c>
    </row>
    <row r="8456" spans="10:13" x14ac:dyDescent="0.6">
      <c r="J8456" s="311">
        <v>0</v>
      </c>
      <c r="K8456" s="546">
        <v>-4.0899999999999999E-2</v>
      </c>
      <c r="L8456" s="546">
        <v>-2.9399999999999999E-2</v>
      </c>
      <c r="M8456" s="546">
        <v>-1.2200000000000001E-2</v>
      </c>
    </row>
    <row r="8457" spans="10:13" x14ac:dyDescent="0.6">
      <c r="J8457" s="311">
        <v>0</v>
      </c>
      <c r="K8457" s="546">
        <v>-4.0899999999999999E-2</v>
      </c>
      <c r="L8457" s="546">
        <v>-2.9399999999999999E-2</v>
      </c>
      <c r="M8457" s="546">
        <v>-1.2200000000000001E-2</v>
      </c>
    </row>
    <row r="8458" spans="10:13" x14ac:dyDescent="0.6">
      <c r="J8458" s="311">
        <v>0</v>
      </c>
      <c r="K8458" s="546">
        <v>-4.0899999999999999E-2</v>
      </c>
      <c r="L8458" s="546">
        <v>-2.9399999999999999E-2</v>
      </c>
      <c r="M8458" s="546">
        <v>-1.2200000000000001E-2</v>
      </c>
    </row>
    <row r="8459" spans="10:13" x14ac:dyDescent="0.6">
      <c r="J8459" s="311">
        <v>0</v>
      </c>
      <c r="K8459" s="546">
        <v>-4.0899999999999999E-2</v>
      </c>
      <c r="L8459" s="546">
        <v>-2.9399999999999999E-2</v>
      </c>
      <c r="M8459" s="546">
        <v>-1.2200000000000001E-2</v>
      </c>
    </row>
    <row r="8460" spans="10:13" x14ac:dyDescent="0.6">
      <c r="J8460" s="311">
        <v>0</v>
      </c>
      <c r="K8460" s="546">
        <v>-4.0899999999999999E-2</v>
      </c>
      <c r="L8460" s="546">
        <v>-2.9399999999999999E-2</v>
      </c>
      <c r="M8460" s="546">
        <v>-1.2200000000000001E-2</v>
      </c>
    </row>
    <row r="8461" spans="10:13" x14ac:dyDescent="0.6">
      <c r="J8461" s="311">
        <v>0</v>
      </c>
      <c r="K8461" s="546">
        <v>-4.0899999999999999E-2</v>
      </c>
      <c r="L8461" s="546">
        <v>-2.9399999999999999E-2</v>
      </c>
      <c r="M8461" s="546">
        <v>-1.2200000000000001E-2</v>
      </c>
    </row>
    <row r="8462" spans="10:13" x14ac:dyDescent="0.6">
      <c r="J8462" s="311">
        <v>0</v>
      </c>
      <c r="K8462" s="546">
        <v>-4.0899999999999999E-2</v>
      </c>
      <c r="L8462" s="546">
        <v>-2.9399999999999999E-2</v>
      </c>
      <c r="M8462" s="546">
        <v>-1.2200000000000001E-2</v>
      </c>
    </row>
    <row r="8463" spans="10:13" x14ac:dyDescent="0.6">
      <c r="J8463" s="311">
        <v>0</v>
      </c>
      <c r="K8463" s="546">
        <v>-4.0899999999999999E-2</v>
      </c>
      <c r="L8463" s="546">
        <v>-2.9399999999999999E-2</v>
      </c>
      <c r="M8463" s="546">
        <v>-1.2200000000000001E-2</v>
      </c>
    </row>
    <row r="8464" spans="10:13" x14ac:dyDescent="0.6">
      <c r="J8464" s="311">
        <v>0</v>
      </c>
      <c r="K8464" s="546">
        <v>-4.0899999999999999E-2</v>
      </c>
      <c r="L8464" s="546">
        <v>-2.9399999999999999E-2</v>
      </c>
      <c r="M8464" s="546">
        <v>-1.2200000000000001E-2</v>
      </c>
    </row>
    <row r="8465" spans="10:13" x14ac:dyDescent="0.6">
      <c r="J8465" s="311">
        <v>0</v>
      </c>
      <c r="K8465" s="546">
        <v>-4.0899999999999999E-2</v>
      </c>
      <c r="L8465" s="546">
        <v>-2.9399999999999999E-2</v>
      </c>
      <c r="M8465" s="546">
        <v>-1.2200000000000001E-2</v>
      </c>
    </row>
    <row r="8466" spans="10:13" x14ac:dyDescent="0.6">
      <c r="J8466" s="311">
        <v>0</v>
      </c>
      <c r="K8466" s="546">
        <v>-4.0899999999999999E-2</v>
      </c>
      <c r="L8466" s="546">
        <v>-2.9399999999999999E-2</v>
      </c>
      <c r="M8466" s="546">
        <v>-1.2200000000000001E-2</v>
      </c>
    </row>
    <row r="8467" spans="10:13" x14ac:dyDescent="0.6">
      <c r="J8467" s="311">
        <v>0</v>
      </c>
      <c r="K8467" s="546">
        <v>-4.0899999999999999E-2</v>
      </c>
      <c r="L8467" s="546">
        <v>-2.9399999999999999E-2</v>
      </c>
      <c r="M8467" s="546">
        <v>-1.2200000000000001E-2</v>
      </c>
    </row>
    <row r="8468" spans="10:13" x14ac:dyDescent="0.6">
      <c r="J8468" s="311">
        <v>0</v>
      </c>
      <c r="K8468" s="546">
        <v>-4.0899999999999999E-2</v>
      </c>
      <c r="L8468" s="546">
        <v>-2.9399999999999999E-2</v>
      </c>
      <c r="M8468" s="546">
        <v>-1.2200000000000001E-2</v>
      </c>
    </row>
    <row r="8469" spans="10:13" x14ac:dyDescent="0.6">
      <c r="J8469" s="311">
        <v>0</v>
      </c>
      <c r="K8469" s="546">
        <v>-4.0899999999999999E-2</v>
      </c>
      <c r="L8469" s="546">
        <v>-2.9399999999999999E-2</v>
      </c>
      <c r="M8469" s="546">
        <v>-1.2200000000000001E-2</v>
      </c>
    </row>
    <row r="8470" spans="10:13" x14ac:dyDescent="0.6">
      <c r="J8470" s="311">
        <v>0</v>
      </c>
      <c r="K8470" s="546">
        <v>-4.0899999999999999E-2</v>
      </c>
      <c r="L8470" s="546">
        <v>-2.9399999999999999E-2</v>
      </c>
      <c r="M8470" s="546">
        <v>-1.2200000000000001E-2</v>
      </c>
    </row>
    <row r="8471" spans="10:13" x14ac:dyDescent="0.6">
      <c r="J8471" s="311">
        <v>0</v>
      </c>
      <c r="K8471" s="546">
        <v>-4.0899999999999999E-2</v>
      </c>
      <c r="L8471" s="546">
        <v>-2.9399999999999999E-2</v>
      </c>
      <c r="M8471" s="546">
        <v>-1.2200000000000001E-2</v>
      </c>
    </row>
    <row r="8472" spans="10:13" x14ac:dyDescent="0.6">
      <c r="J8472" s="311">
        <v>0</v>
      </c>
      <c r="K8472" s="546">
        <v>-4.0899999999999999E-2</v>
      </c>
      <c r="L8472" s="546">
        <v>-2.9399999999999999E-2</v>
      </c>
      <c r="M8472" s="546">
        <v>-1.2200000000000001E-2</v>
      </c>
    </row>
    <row r="8473" spans="10:13" x14ac:dyDescent="0.6">
      <c r="J8473" s="311">
        <v>0</v>
      </c>
      <c r="K8473" s="546">
        <v>-4.0899999999999999E-2</v>
      </c>
      <c r="L8473" s="546">
        <v>-2.9399999999999999E-2</v>
      </c>
      <c r="M8473" s="546">
        <v>-1.2200000000000001E-2</v>
      </c>
    </row>
    <row r="8474" spans="10:13" x14ac:dyDescent="0.6">
      <c r="J8474" s="311">
        <v>0</v>
      </c>
      <c r="K8474" s="546">
        <v>-4.0899999999999999E-2</v>
      </c>
      <c r="L8474" s="546">
        <v>-2.9399999999999999E-2</v>
      </c>
      <c r="M8474" s="546">
        <v>-1.2200000000000001E-2</v>
      </c>
    </row>
    <row r="8475" spans="10:13" x14ac:dyDescent="0.6">
      <c r="J8475" s="311">
        <v>0</v>
      </c>
      <c r="K8475" s="546">
        <v>-4.0899999999999999E-2</v>
      </c>
      <c r="L8475" s="546">
        <v>-2.9399999999999999E-2</v>
      </c>
      <c r="M8475" s="546">
        <v>-1.2200000000000001E-2</v>
      </c>
    </row>
    <row r="8476" spans="10:13" x14ac:dyDescent="0.6">
      <c r="J8476" s="311">
        <v>0</v>
      </c>
      <c r="K8476" s="546">
        <v>-4.0899999999999999E-2</v>
      </c>
      <c r="L8476" s="546">
        <v>-2.9399999999999999E-2</v>
      </c>
      <c r="M8476" s="546">
        <v>-1.2200000000000001E-2</v>
      </c>
    </row>
    <row r="8477" spans="10:13" x14ac:dyDescent="0.6">
      <c r="J8477" s="311">
        <v>0</v>
      </c>
      <c r="K8477" s="546">
        <v>-4.0899999999999999E-2</v>
      </c>
      <c r="L8477" s="546">
        <v>-2.9399999999999999E-2</v>
      </c>
      <c r="M8477" s="546">
        <v>-1.2200000000000001E-2</v>
      </c>
    </row>
    <row r="8478" spans="10:13" x14ac:dyDescent="0.6">
      <c r="J8478" s="311">
        <v>0</v>
      </c>
      <c r="K8478" s="546">
        <v>-4.0899999999999999E-2</v>
      </c>
      <c r="L8478" s="546">
        <v>-2.9399999999999999E-2</v>
      </c>
      <c r="M8478" s="546">
        <v>-1.2200000000000001E-2</v>
      </c>
    </row>
    <row r="8479" spans="10:13" x14ac:dyDescent="0.6">
      <c r="J8479" s="311">
        <v>0</v>
      </c>
      <c r="K8479" s="546">
        <v>-4.0899999999999999E-2</v>
      </c>
      <c r="L8479" s="546">
        <v>-2.9399999999999999E-2</v>
      </c>
      <c r="M8479" s="546">
        <v>-1.2200000000000001E-2</v>
      </c>
    </row>
    <row r="8480" spans="10:13" x14ac:dyDescent="0.6">
      <c r="J8480" s="311">
        <v>0</v>
      </c>
      <c r="K8480" s="546">
        <v>-4.0899999999999999E-2</v>
      </c>
      <c r="L8480" s="546">
        <v>-2.9399999999999999E-2</v>
      </c>
      <c r="M8480" s="546">
        <v>-1.2200000000000001E-2</v>
      </c>
    </row>
    <row r="8481" spans="10:13" x14ac:dyDescent="0.6">
      <c r="J8481" s="311">
        <v>0</v>
      </c>
      <c r="K8481" s="546">
        <v>-4.0899999999999999E-2</v>
      </c>
      <c r="L8481" s="546">
        <v>-2.9399999999999999E-2</v>
      </c>
      <c r="M8481" s="546">
        <v>-1.2200000000000001E-2</v>
      </c>
    </row>
    <row r="8482" spans="10:13" x14ac:dyDescent="0.6">
      <c r="J8482" s="311">
        <v>0</v>
      </c>
      <c r="K8482" s="546">
        <v>-4.0899999999999999E-2</v>
      </c>
      <c r="L8482" s="546">
        <v>-2.9399999999999999E-2</v>
      </c>
      <c r="M8482" s="546">
        <v>-1.2200000000000001E-2</v>
      </c>
    </row>
    <row r="8483" spans="10:13" x14ac:dyDescent="0.6">
      <c r="J8483" s="311">
        <v>0</v>
      </c>
      <c r="K8483" s="546">
        <v>-4.0899999999999999E-2</v>
      </c>
      <c r="L8483" s="546">
        <v>-2.9399999999999999E-2</v>
      </c>
      <c r="M8483" s="546">
        <v>-1.2200000000000001E-2</v>
      </c>
    </row>
    <row r="8484" spans="10:13" x14ac:dyDescent="0.6">
      <c r="J8484" s="311">
        <v>0</v>
      </c>
      <c r="K8484" s="546">
        <v>-4.0899999999999999E-2</v>
      </c>
      <c r="L8484" s="546">
        <v>-2.9399999999999999E-2</v>
      </c>
      <c r="M8484" s="546">
        <v>-1.2200000000000001E-2</v>
      </c>
    </row>
    <row r="8485" spans="10:13" x14ac:dyDescent="0.6">
      <c r="J8485" s="311">
        <v>0</v>
      </c>
      <c r="K8485" s="546">
        <v>-4.0899999999999999E-2</v>
      </c>
      <c r="L8485" s="546">
        <v>-2.9399999999999999E-2</v>
      </c>
      <c r="M8485" s="546">
        <v>-1.2200000000000001E-2</v>
      </c>
    </row>
    <row r="8486" spans="10:13" x14ac:dyDescent="0.6">
      <c r="J8486" s="311">
        <v>0</v>
      </c>
      <c r="K8486" s="546">
        <v>-4.0899999999999999E-2</v>
      </c>
      <c r="L8486" s="546">
        <v>-2.9399999999999999E-2</v>
      </c>
      <c r="M8486" s="546">
        <v>-1.2200000000000001E-2</v>
      </c>
    </row>
    <row r="8487" spans="10:13" x14ac:dyDescent="0.6">
      <c r="J8487" s="311">
        <v>0</v>
      </c>
      <c r="K8487" s="546">
        <v>-4.0899999999999999E-2</v>
      </c>
      <c r="L8487" s="546">
        <v>-2.9399999999999999E-2</v>
      </c>
      <c r="M8487" s="546">
        <v>-1.2200000000000001E-2</v>
      </c>
    </row>
    <row r="8488" spans="10:13" x14ac:dyDescent="0.6">
      <c r="J8488" s="311">
        <v>0</v>
      </c>
      <c r="K8488" s="546">
        <v>-4.0899999999999999E-2</v>
      </c>
      <c r="L8488" s="546">
        <v>-2.9399999999999999E-2</v>
      </c>
      <c r="M8488" s="546">
        <v>-1.2200000000000001E-2</v>
      </c>
    </row>
    <row r="8489" spans="10:13" x14ac:dyDescent="0.6">
      <c r="J8489" s="311">
        <v>0</v>
      </c>
      <c r="K8489" s="546">
        <v>-4.0899999999999999E-2</v>
      </c>
      <c r="L8489" s="546">
        <v>-2.9399999999999999E-2</v>
      </c>
      <c r="M8489" s="546">
        <v>-1.2200000000000001E-2</v>
      </c>
    </row>
    <row r="8490" spans="10:13" x14ac:dyDescent="0.6">
      <c r="J8490" s="311">
        <v>0</v>
      </c>
      <c r="K8490" s="546">
        <v>-4.0899999999999999E-2</v>
      </c>
      <c r="L8490" s="546">
        <v>-2.9399999999999999E-2</v>
      </c>
      <c r="M8490" s="546">
        <v>-1.2200000000000001E-2</v>
      </c>
    </row>
    <row r="8491" spans="10:13" x14ac:dyDescent="0.6">
      <c r="J8491" s="311">
        <v>0</v>
      </c>
      <c r="K8491" s="546">
        <v>-4.0899999999999999E-2</v>
      </c>
      <c r="L8491" s="546">
        <v>-2.9399999999999999E-2</v>
      </c>
      <c r="M8491" s="546">
        <v>-1.2200000000000001E-2</v>
      </c>
    </row>
    <row r="8492" spans="10:13" x14ac:dyDescent="0.6">
      <c r="J8492" s="311">
        <v>0</v>
      </c>
      <c r="K8492" s="546">
        <v>-4.0899999999999999E-2</v>
      </c>
      <c r="L8492" s="546">
        <v>-2.9399999999999999E-2</v>
      </c>
      <c r="M8492" s="546">
        <v>-1.2200000000000001E-2</v>
      </c>
    </row>
    <row r="8493" spans="10:13" x14ac:dyDescent="0.6">
      <c r="J8493" s="311">
        <v>0</v>
      </c>
      <c r="K8493" s="546">
        <v>-4.0899999999999999E-2</v>
      </c>
      <c r="L8493" s="546">
        <v>-2.9399999999999999E-2</v>
      </c>
      <c r="M8493" s="546">
        <v>-1.2200000000000001E-2</v>
      </c>
    </row>
    <row r="8494" spans="10:13" x14ac:dyDescent="0.6">
      <c r="J8494" s="311">
        <v>0</v>
      </c>
      <c r="K8494" s="546">
        <v>-4.0899999999999999E-2</v>
      </c>
      <c r="L8494" s="546">
        <v>-2.9399999999999999E-2</v>
      </c>
      <c r="M8494" s="546">
        <v>-1.2200000000000001E-2</v>
      </c>
    </row>
    <row r="8495" spans="10:13" x14ac:dyDescent="0.6">
      <c r="J8495" s="311">
        <v>0</v>
      </c>
      <c r="K8495" s="546">
        <v>-4.0899999999999999E-2</v>
      </c>
      <c r="L8495" s="546">
        <v>-2.9399999999999999E-2</v>
      </c>
      <c r="M8495" s="546">
        <v>-1.2200000000000001E-2</v>
      </c>
    </row>
    <row r="8496" spans="10:13" x14ac:dyDescent="0.6">
      <c r="J8496" s="311">
        <v>0</v>
      </c>
      <c r="K8496" s="546">
        <v>-4.0899999999999999E-2</v>
      </c>
      <c r="L8496" s="546">
        <v>-2.9399999999999999E-2</v>
      </c>
      <c r="M8496" s="546">
        <v>-1.2200000000000001E-2</v>
      </c>
    </row>
    <row r="8497" spans="10:13" x14ac:dyDescent="0.6">
      <c r="J8497" s="311">
        <v>0</v>
      </c>
      <c r="K8497" s="546">
        <v>-4.0899999999999999E-2</v>
      </c>
      <c r="L8497" s="546">
        <v>-2.9399999999999999E-2</v>
      </c>
      <c r="M8497" s="546">
        <v>-1.2200000000000001E-2</v>
      </c>
    </row>
    <row r="8498" spans="10:13" x14ac:dyDescent="0.6">
      <c r="J8498" s="311">
        <v>0</v>
      </c>
      <c r="K8498" s="546">
        <v>-4.0899999999999999E-2</v>
      </c>
      <c r="L8498" s="546">
        <v>-2.9399999999999999E-2</v>
      </c>
      <c r="M8498" s="546">
        <v>-1.2200000000000001E-2</v>
      </c>
    </row>
    <row r="8499" spans="10:13" x14ac:dyDescent="0.6">
      <c r="J8499" s="311">
        <v>0</v>
      </c>
      <c r="K8499" s="546">
        <v>-4.0899999999999999E-2</v>
      </c>
      <c r="L8499" s="546">
        <v>-2.9399999999999999E-2</v>
      </c>
      <c r="M8499" s="546">
        <v>-1.2200000000000001E-2</v>
      </c>
    </row>
    <row r="8500" spans="10:13" x14ac:dyDescent="0.6">
      <c r="J8500" s="311">
        <v>0</v>
      </c>
      <c r="K8500" s="546">
        <v>-4.0899999999999999E-2</v>
      </c>
      <c r="L8500" s="546">
        <v>-2.9399999999999999E-2</v>
      </c>
      <c r="M8500" s="546">
        <v>-1.2200000000000001E-2</v>
      </c>
    </row>
    <row r="8501" spans="10:13" x14ac:dyDescent="0.6">
      <c r="J8501" s="311">
        <v>0</v>
      </c>
      <c r="K8501" s="546">
        <v>-4.0899999999999999E-2</v>
      </c>
      <c r="L8501" s="546">
        <v>-2.9399999999999999E-2</v>
      </c>
      <c r="M8501" s="546">
        <v>-1.2200000000000001E-2</v>
      </c>
    </row>
    <row r="8502" spans="10:13" x14ac:dyDescent="0.6">
      <c r="J8502" s="311">
        <v>0</v>
      </c>
      <c r="K8502" s="546">
        <v>-4.0899999999999999E-2</v>
      </c>
      <c r="L8502" s="546">
        <v>-2.9399999999999999E-2</v>
      </c>
      <c r="M8502" s="546">
        <v>-1.2200000000000001E-2</v>
      </c>
    </row>
    <row r="8503" spans="10:13" x14ac:dyDescent="0.6">
      <c r="J8503" s="311">
        <v>0</v>
      </c>
      <c r="K8503" s="546">
        <v>-4.0899999999999999E-2</v>
      </c>
      <c r="L8503" s="546">
        <v>-2.9399999999999999E-2</v>
      </c>
      <c r="M8503" s="546">
        <v>-1.2200000000000001E-2</v>
      </c>
    </row>
    <row r="8504" spans="10:13" x14ac:dyDescent="0.6">
      <c r="J8504" s="311">
        <v>0</v>
      </c>
      <c r="K8504" s="546">
        <v>-4.0899999999999999E-2</v>
      </c>
      <c r="L8504" s="546">
        <v>-2.9399999999999999E-2</v>
      </c>
      <c r="M8504" s="546">
        <v>-1.2200000000000001E-2</v>
      </c>
    </row>
    <row r="8505" spans="10:13" x14ac:dyDescent="0.6">
      <c r="J8505" s="311">
        <v>0</v>
      </c>
      <c r="K8505" s="546">
        <v>-4.0899999999999999E-2</v>
      </c>
      <c r="L8505" s="546">
        <v>-2.9399999999999999E-2</v>
      </c>
      <c r="M8505" s="546">
        <v>-1.2200000000000001E-2</v>
      </c>
    </row>
    <row r="8506" spans="10:13" x14ac:dyDescent="0.6">
      <c r="J8506" s="311">
        <v>0</v>
      </c>
      <c r="K8506" s="546">
        <v>-4.0899999999999999E-2</v>
      </c>
      <c r="L8506" s="546">
        <v>-2.9399999999999999E-2</v>
      </c>
      <c r="M8506" s="546">
        <v>-1.2200000000000001E-2</v>
      </c>
    </row>
    <row r="8507" spans="10:13" x14ac:dyDescent="0.6">
      <c r="J8507" s="311">
        <v>0</v>
      </c>
      <c r="K8507" s="546">
        <v>-4.0899999999999999E-2</v>
      </c>
      <c r="L8507" s="546">
        <v>-2.9399999999999999E-2</v>
      </c>
      <c r="M8507" s="546">
        <v>-1.2200000000000001E-2</v>
      </c>
    </row>
    <row r="8508" spans="10:13" x14ac:dyDescent="0.6">
      <c r="J8508" s="311">
        <v>0</v>
      </c>
      <c r="K8508" s="546">
        <v>-4.0899999999999999E-2</v>
      </c>
      <c r="L8508" s="546">
        <v>-2.9399999999999999E-2</v>
      </c>
      <c r="M8508" s="546">
        <v>-1.2200000000000001E-2</v>
      </c>
    </row>
    <row r="8509" spans="10:13" x14ac:dyDescent="0.6">
      <c r="J8509" s="311">
        <v>0</v>
      </c>
      <c r="K8509" s="546">
        <v>-4.0899999999999999E-2</v>
      </c>
      <c r="L8509" s="546">
        <v>-2.9399999999999999E-2</v>
      </c>
      <c r="M8509" s="546">
        <v>-1.2200000000000001E-2</v>
      </c>
    </row>
    <row r="8510" spans="10:13" x14ac:dyDescent="0.6">
      <c r="J8510" s="311">
        <v>0</v>
      </c>
      <c r="K8510" s="546">
        <v>-4.0899999999999999E-2</v>
      </c>
      <c r="L8510" s="546">
        <v>-2.9399999999999999E-2</v>
      </c>
      <c r="M8510" s="546">
        <v>-1.2200000000000001E-2</v>
      </c>
    </row>
    <row r="8511" spans="10:13" x14ac:dyDescent="0.6">
      <c r="J8511" s="311">
        <v>0</v>
      </c>
      <c r="K8511" s="546">
        <v>-4.0899999999999999E-2</v>
      </c>
      <c r="L8511" s="546">
        <v>-2.9399999999999999E-2</v>
      </c>
      <c r="M8511" s="546">
        <v>-1.2200000000000001E-2</v>
      </c>
    </row>
    <row r="8512" spans="10:13" x14ac:dyDescent="0.6">
      <c r="J8512" s="311">
        <v>0</v>
      </c>
      <c r="K8512" s="546">
        <v>-4.0899999999999999E-2</v>
      </c>
      <c r="L8512" s="546">
        <v>-2.9399999999999999E-2</v>
      </c>
      <c r="M8512" s="546">
        <v>-1.2200000000000001E-2</v>
      </c>
    </row>
    <row r="8513" spans="10:13" x14ac:dyDescent="0.6">
      <c r="J8513" s="311">
        <v>0</v>
      </c>
      <c r="K8513" s="546">
        <v>-4.0899999999999999E-2</v>
      </c>
      <c r="L8513" s="546">
        <v>-2.9399999999999999E-2</v>
      </c>
      <c r="M8513" s="546">
        <v>-1.2200000000000001E-2</v>
      </c>
    </row>
    <row r="8514" spans="10:13" x14ac:dyDescent="0.6">
      <c r="J8514" s="311">
        <v>0</v>
      </c>
      <c r="K8514" s="546">
        <v>-4.0899999999999999E-2</v>
      </c>
      <c r="L8514" s="546">
        <v>-2.9399999999999999E-2</v>
      </c>
      <c r="M8514" s="546">
        <v>-1.2200000000000001E-2</v>
      </c>
    </row>
    <row r="8515" spans="10:13" x14ac:dyDescent="0.6">
      <c r="J8515" s="311">
        <v>0</v>
      </c>
      <c r="K8515" s="546">
        <v>-4.0899999999999999E-2</v>
      </c>
      <c r="L8515" s="546">
        <v>-2.9399999999999999E-2</v>
      </c>
      <c r="M8515" s="546">
        <v>-1.2200000000000001E-2</v>
      </c>
    </row>
    <row r="8516" spans="10:13" x14ac:dyDescent="0.6">
      <c r="J8516" s="311">
        <v>0</v>
      </c>
      <c r="K8516" s="546">
        <v>-4.0899999999999999E-2</v>
      </c>
      <c r="L8516" s="546">
        <v>-2.9399999999999999E-2</v>
      </c>
      <c r="M8516" s="546">
        <v>-1.2200000000000001E-2</v>
      </c>
    </row>
    <row r="8517" spans="10:13" x14ac:dyDescent="0.6">
      <c r="J8517" s="311">
        <v>0</v>
      </c>
      <c r="K8517" s="546">
        <v>-4.0899999999999999E-2</v>
      </c>
      <c r="L8517" s="546">
        <v>-2.9399999999999999E-2</v>
      </c>
      <c r="M8517" s="546">
        <v>-1.2200000000000001E-2</v>
      </c>
    </row>
    <row r="8518" spans="10:13" x14ac:dyDescent="0.6">
      <c r="J8518" s="311">
        <v>0</v>
      </c>
      <c r="K8518" s="546">
        <v>-4.0899999999999999E-2</v>
      </c>
      <c r="L8518" s="546">
        <v>-2.9399999999999999E-2</v>
      </c>
      <c r="M8518" s="546">
        <v>-1.2200000000000001E-2</v>
      </c>
    </row>
    <row r="8519" spans="10:13" x14ac:dyDescent="0.6">
      <c r="J8519" s="311">
        <v>0</v>
      </c>
      <c r="K8519" s="546">
        <v>-4.0899999999999999E-2</v>
      </c>
      <c r="L8519" s="546">
        <v>-2.9399999999999999E-2</v>
      </c>
      <c r="M8519" s="546">
        <v>-1.2200000000000001E-2</v>
      </c>
    </row>
    <row r="8520" spans="10:13" x14ac:dyDescent="0.6">
      <c r="J8520" s="311">
        <v>0</v>
      </c>
      <c r="K8520" s="546">
        <v>-4.0899999999999999E-2</v>
      </c>
      <c r="L8520" s="546">
        <v>-2.9399999999999999E-2</v>
      </c>
      <c r="M8520" s="546">
        <v>-1.2200000000000001E-2</v>
      </c>
    </row>
    <row r="8521" spans="10:13" x14ac:dyDescent="0.6">
      <c r="J8521" s="311">
        <v>0</v>
      </c>
      <c r="K8521" s="546">
        <v>-4.0899999999999999E-2</v>
      </c>
      <c r="L8521" s="546">
        <v>-2.9399999999999999E-2</v>
      </c>
      <c r="M8521" s="546">
        <v>-1.2200000000000001E-2</v>
      </c>
    </row>
    <row r="8522" spans="10:13" x14ac:dyDescent="0.6">
      <c r="J8522" s="311">
        <v>0</v>
      </c>
      <c r="K8522" s="546">
        <v>-4.0899999999999999E-2</v>
      </c>
      <c r="L8522" s="546">
        <v>-2.9399999999999999E-2</v>
      </c>
      <c r="M8522" s="546">
        <v>-1.2200000000000001E-2</v>
      </c>
    </row>
    <row r="8523" spans="10:13" x14ac:dyDescent="0.6">
      <c r="J8523" s="311">
        <v>0</v>
      </c>
      <c r="K8523" s="546">
        <v>-4.0899999999999999E-2</v>
      </c>
      <c r="L8523" s="546">
        <v>-2.9399999999999999E-2</v>
      </c>
      <c r="M8523" s="546">
        <v>-1.2200000000000001E-2</v>
      </c>
    </row>
    <row r="8524" spans="10:13" x14ac:dyDescent="0.6">
      <c r="J8524" s="311">
        <v>0</v>
      </c>
      <c r="K8524" s="546">
        <v>-4.0899999999999999E-2</v>
      </c>
      <c r="L8524" s="546">
        <v>-2.9399999999999999E-2</v>
      </c>
      <c r="M8524" s="546">
        <v>-1.2200000000000001E-2</v>
      </c>
    </row>
    <row r="8525" spans="10:13" x14ac:dyDescent="0.6">
      <c r="J8525" s="311">
        <v>0</v>
      </c>
      <c r="K8525" s="546">
        <v>-4.0899999999999999E-2</v>
      </c>
      <c r="L8525" s="546">
        <v>-2.9399999999999999E-2</v>
      </c>
      <c r="M8525" s="546">
        <v>-1.2200000000000001E-2</v>
      </c>
    </row>
    <row r="8526" spans="10:13" x14ac:dyDescent="0.6">
      <c r="J8526" s="311">
        <v>0</v>
      </c>
      <c r="K8526" s="546">
        <v>-4.0899999999999999E-2</v>
      </c>
      <c r="L8526" s="546">
        <v>-2.9399999999999999E-2</v>
      </c>
      <c r="M8526" s="546">
        <v>-1.2200000000000001E-2</v>
      </c>
    </row>
    <row r="8527" spans="10:13" x14ac:dyDescent="0.6">
      <c r="J8527" s="311">
        <v>0</v>
      </c>
      <c r="K8527" s="546">
        <v>-4.0899999999999999E-2</v>
      </c>
      <c r="L8527" s="546">
        <v>-2.9399999999999999E-2</v>
      </c>
      <c r="M8527" s="546">
        <v>-1.2200000000000001E-2</v>
      </c>
    </row>
    <row r="8528" spans="10:13" x14ac:dyDescent="0.6">
      <c r="J8528" s="311">
        <v>0</v>
      </c>
      <c r="K8528" s="546">
        <v>-4.0899999999999999E-2</v>
      </c>
      <c r="L8528" s="546">
        <v>-2.9399999999999999E-2</v>
      </c>
      <c r="M8528" s="546">
        <v>-1.2200000000000001E-2</v>
      </c>
    </row>
    <row r="8529" spans="10:13" x14ac:dyDescent="0.6">
      <c r="J8529" s="311">
        <v>0</v>
      </c>
      <c r="K8529" s="546">
        <v>-4.0899999999999999E-2</v>
      </c>
      <c r="L8529" s="546">
        <v>-2.9399999999999999E-2</v>
      </c>
      <c r="M8529" s="546">
        <v>-1.2200000000000001E-2</v>
      </c>
    </row>
    <row r="8530" spans="10:13" x14ac:dyDescent="0.6">
      <c r="J8530" s="311">
        <v>0</v>
      </c>
      <c r="K8530" s="546">
        <v>-4.0899999999999999E-2</v>
      </c>
      <c r="L8530" s="546">
        <v>-2.9399999999999999E-2</v>
      </c>
      <c r="M8530" s="546">
        <v>-1.2200000000000001E-2</v>
      </c>
    </row>
    <row r="8531" spans="10:13" x14ac:dyDescent="0.6">
      <c r="J8531" s="311">
        <v>0</v>
      </c>
      <c r="K8531" s="546">
        <v>-4.0899999999999999E-2</v>
      </c>
      <c r="L8531" s="546">
        <v>-2.9399999999999999E-2</v>
      </c>
      <c r="M8531" s="546">
        <v>-1.2200000000000001E-2</v>
      </c>
    </row>
    <row r="8532" spans="10:13" x14ac:dyDescent="0.6">
      <c r="J8532" s="311">
        <v>0</v>
      </c>
      <c r="K8532" s="546">
        <v>-4.0899999999999999E-2</v>
      </c>
      <c r="L8532" s="546">
        <v>-2.9399999999999999E-2</v>
      </c>
      <c r="M8532" s="546">
        <v>-1.2200000000000001E-2</v>
      </c>
    </row>
    <row r="8533" spans="10:13" x14ac:dyDescent="0.6">
      <c r="J8533" s="311">
        <v>0</v>
      </c>
      <c r="K8533" s="546">
        <v>-4.0899999999999999E-2</v>
      </c>
      <c r="L8533" s="546">
        <v>-2.9399999999999999E-2</v>
      </c>
      <c r="M8533" s="546">
        <v>-1.2200000000000001E-2</v>
      </c>
    </row>
    <row r="8534" spans="10:13" x14ac:dyDescent="0.6">
      <c r="J8534" s="311">
        <v>0</v>
      </c>
      <c r="K8534" s="546">
        <v>-4.0899999999999999E-2</v>
      </c>
      <c r="L8534" s="546">
        <v>-2.9399999999999999E-2</v>
      </c>
      <c r="M8534" s="546">
        <v>-1.2200000000000001E-2</v>
      </c>
    </row>
    <row r="8535" spans="10:13" x14ac:dyDescent="0.6">
      <c r="J8535" s="311">
        <v>0</v>
      </c>
      <c r="K8535" s="546">
        <v>-4.0899999999999999E-2</v>
      </c>
      <c r="L8535" s="546">
        <v>-2.9399999999999999E-2</v>
      </c>
      <c r="M8535" s="546">
        <v>-1.2200000000000001E-2</v>
      </c>
    </row>
    <row r="8536" spans="10:13" x14ac:dyDescent="0.6">
      <c r="J8536" s="311">
        <v>0</v>
      </c>
      <c r="K8536" s="546">
        <v>-4.0899999999999999E-2</v>
      </c>
      <c r="L8536" s="546">
        <v>-2.9399999999999999E-2</v>
      </c>
      <c r="M8536" s="546">
        <v>-1.2200000000000001E-2</v>
      </c>
    </row>
    <row r="8537" spans="10:13" x14ac:dyDescent="0.6">
      <c r="J8537" s="311">
        <v>0</v>
      </c>
      <c r="K8537" s="546">
        <v>-4.0899999999999999E-2</v>
      </c>
      <c r="L8537" s="546">
        <v>-2.9399999999999999E-2</v>
      </c>
      <c r="M8537" s="546">
        <v>-1.2200000000000001E-2</v>
      </c>
    </row>
    <row r="8538" spans="10:13" x14ac:dyDescent="0.6">
      <c r="J8538" s="311">
        <v>0</v>
      </c>
      <c r="K8538" s="546">
        <v>-4.0899999999999999E-2</v>
      </c>
      <c r="L8538" s="546">
        <v>-2.9399999999999999E-2</v>
      </c>
      <c r="M8538" s="546">
        <v>-1.2200000000000001E-2</v>
      </c>
    </row>
    <row r="8539" spans="10:13" x14ac:dyDescent="0.6">
      <c r="J8539" s="311">
        <v>0</v>
      </c>
      <c r="K8539" s="546">
        <v>-4.0899999999999999E-2</v>
      </c>
      <c r="L8539" s="546">
        <v>-2.9399999999999999E-2</v>
      </c>
      <c r="M8539" s="546">
        <v>-1.2200000000000001E-2</v>
      </c>
    </row>
    <row r="8540" spans="10:13" x14ac:dyDescent="0.6">
      <c r="J8540" s="311">
        <v>0</v>
      </c>
      <c r="K8540" s="546">
        <v>-4.0899999999999999E-2</v>
      </c>
      <c r="L8540" s="546">
        <v>-2.9399999999999999E-2</v>
      </c>
      <c r="M8540" s="546">
        <v>-1.2200000000000001E-2</v>
      </c>
    </row>
    <row r="8541" spans="10:13" x14ac:dyDescent="0.6">
      <c r="J8541" s="311">
        <v>0</v>
      </c>
      <c r="K8541" s="546">
        <v>-4.0899999999999999E-2</v>
      </c>
      <c r="L8541" s="546">
        <v>-2.9399999999999999E-2</v>
      </c>
      <c r="M8541" s="546">
        <v>-1.2200000000000001E-2</v>
      </c>
    </row>
    <row r="8542" spans="10:13" x14ac:dyDescent="0.6">
      <c r="J8542" s="311">
        <v>0</v>
      </c>
      <c r="K8542" s="546">
        <v>-4.0899999999999999E-2</v>
      </c>
      <c r="L8542" s="546">
        <v>-2.9399999999999999E-2</v>
      </c>
      <c r="M8542" s="546">
        <v>-1.2200000000000001E-2</v>
      </c>
    </row>
    <row r="8543" spans="10:13" x14ac:dyDescent="0.6">
      <c r="J8543" s="311">
        <v>0</v>
      </c>
      <c r="K8543" s="546">
        <v>-4.0899999999999999E-2</v>
      </c>
      <c r="L8543" s="546">
        <v>-2.9399999999999999E-2</v>
      </c>
      <c r="M8543" s="546">
        <v>-1.2200000000000001E-2</v>
      </c>
    </row>
    <row r="8544" spans="10:13" x14ac:dyDescent="0.6">
      <c r="J8544" s="311">
        <v>0</v>
      </c>
      <c r="K8544" s="546">
        <v>-4.0899999999999999E-2</v>
      </c>
      <c r="L8544" s="546">
        <v>-2.9399999999999999E-2</v>
      </c>
      <c r="M8544" s="546">
        <v>-1.2200000000000001E-2</v>
      </c>
    </row>
    <row r="8545" spans="10:13" x14ac:dyDescent="0.6">
      <c r="J8545" s="311">
        <v>0</v>
      </c>
      <c r="K8545" s="546">
        <v>-4.0899999999999999E-2</v>
      </c>
      <c r="L8545" s="546">
        <v>-2.9399999999999999E-2</v>
      </c>
      <c r="M8545" s="546">
        <v>-1.2200000000000001E-2</v>
      </c>
    </row>
    <row r="8546" spans="10:13" x14ac:dyDescent="0.6">
      <c r="J8546" s="311">
        <v>0</v>
      </c>
      <c r="K8546" s="546">
        <v>-4.0899999999999999E-2</v>
      </c>
      <c r="L8546" s="546">
        <v>-2.9399999999999999E-2</v>
      </c>
      <c r="M8546" s="546">
        <v>-1.2200000000000001E-2</v>
      </c>
    </row>
    <row r="8547" spans="10:13" x14ac:dyDescent="0.6">
      <c r="J8547" s="311">
        <v>0</v>
      </c>
      <c r="K8547" s="546">
        <v>-4.0899999999999999E-2</v>
      </c>
      <c r="L8547" s="546">
        <v>-2.9399999999999999E-2</v>
      </c>
      <c r="M8547" s="546">
        <v>-1.2200000000000001E-2</v>
      </c>
    </row>
    <row r="8548" spans="10:13" x14ac:dyDescent="0.6">
      <c r="J8548" s="311">
        <v>0</v>
      </c>
      <c r="K8548" s="546">
        <v>-4.0899999999999999E-2</v>
      </c>
      <c r="L8548" s="546">
        <v>-2.9399999999999999E-2</v>
      </c>
      <c r="M8548" s="546">
        <v>-1.2200000000000001E-2</v>
      </c>
    </row>
    <row r="8549" spans="10:13" x14ac:dyDescent="0.6">
      <c r="J8549" s="311">
        <v>0</v>
      </c>
      <c r="K8549" s="546">
        <v>-4.0899999999999999E-2</v>
      </c>
      <c r="L8549" s="546">
        <v>-2.9399999999999999E-2</v>
      </c>
      <c r="M8549" s="546">
        <v>-1.2200000000000001E-2</v>
      </c>
    </row>
    <row r="8550" spans="10:13" x14ac:dyDescent="0.6">
      <c r="J8550" s="311">
        <v>0</v>
      </c>
      <c r="K8550" s="546">
        <v>-4.0899999999999999E-2</v>
      </c>
      <c r="L8550" s="546">
        <v>-2.9399999999999999E-2</v>
      </c>
      <c r="M8550" s="546">
        <v>-1.2200000000000001E-2</v>
      </c>
    </row>
    <row r="8551" spans="10:13" x14ac:dyDescent="0.6">
      <c r="J8551" s="311">
        <v>0</v>
      </c>
      <c r="K8551" s="546">
        <v>-4.0899999999999999E-2</v>
      </c>
      <c r="L8551" s="546">
        <v>-2.9399999999999999E-2</v>
      </c>
      <c r="M8551" s="546">
        <v>-1.2200000000000001E-2</v>
      </c>
    </row>
    <row r="8552" spans="10:13" x14ac:dyDescent="0.6">
      <c r="J8552" s="311">
        <v>0</v>
      </c>
      <c r="K8552" s="546">
        <v>-4.0899999999999999E-2</v>
      </c>
      <c r="L8552" s="546">
        <v>-2.9399999999999999E-2</v>
      </c>
      <c r="M8552" s="546">
        <v>-1.2200000000000001E-2</v>
      </c>
    </row>
    <row r="8553" spans="10:13" x14ac:dyDescent="0.6">
      <c r="J8553" s="311">
        <v>0</v>
      </c>
      <c r="K8553" s="546">
        <v>-4.0899999999999999E-2</v>
      </c>
      <c r="L8553" s="546">
        <v>-2.9399999999999999E-2</v>
      </c>
      <c r="M8553" s="546">
        <v>-1.2200000000000001E-2</v>
      </c>
    </row>
    <row r="8554" spans="10:13" x14ac:dyDescent="0.6">
      <c r="J8554" s="311">
        <v>0</v>
      </c>
      <c r="K8554" s="546">
        <v>-4.0899999999999999E-2</v>
      </c>
      <c r="L8554" s="546">
        <v>-2.9399999999999999E-2</v>
      </c>
      <c r="M8554" s="546">
        <v>-1.2200000000000001E-2</v>
      </c>
    </row>
    <row r="8555" spans="10:13" x14ac:dyDescent="0.6">
      <c r="J8555" s="311">
        <v>0</v>
      </c>
      <c r="K8555" s="546">
        <v>-4.0899999999999999E-2</v>
      </c>
      <c r="L8555" s="546">
        <v>-2.9399999999999999E-2</v>
      </c>
      <c r="M8555" s="546">
        <v>-1.2200000000000001E-2</v>
      </c>
    </row>
    <row r="8556" spans="10:13" x14ac:dyDescent="0.6">
      <c r="J8556" s="311">
        <v>0</v>
      </c>
      <c r="K8556" s="546">
        <v>-4.0899999999999999E-2</v>
      </c>
      <c r="L8556" s="546">
        <v>-2.9399999999999999E-2</v>
      </c>
      <c r="M8556" s="546">
        <v>-1.2200000000000001E-2</v>
      </c>
    </row>
    <row r="8557" spans="10:13" x14ac:dyDescent="0.6">
      <c r="J8557" s="311">
        <v>0</v>
      </c>
      <c r="K8557" s="546">
        <v>-4.0899999999999999E-2</v>
      </c>
      <c r="L8557" s="546">
        <v>-2.9399999999999999E-2</v>
      </c>
      <c r="M8557" s="546">
        <v>-1.2200000000000001E-2</v>
      </c>
    </row>
    <row r="8558" spans="10:13" x14ac:dyDescent="0.6">
      <c r="J8558" s="311">
        <v>0</v>
      </c>
      <c r="K8558" s="546">
        <v>-4.0899999999999999E-2</v>
      </c>
      <c r="L8558" s="546">
        <v>-2.9399999999999999E-2</v>
      </c>
      <c r="M8558" s="546">
        <v>-1.2200000000000001E-2</v>
      </c>
    </row>
    <row r="8559" spans="10:13" x14ac:dyDescent="0.6">
      <c r="J8559" s="311">
        <v>0</v>
      </c>
      <c r="K8559" s="546">
        <v>-4.0899999999999999E-2</v>
      </c>
      <c r="L8559" s="546">
        <v>-2.9399999999999999E-2</v>
      </c>
      <c r="M8559" s="546">
        <v>-1.2200000000000001E-2</v>
      </c>
    </row>
    <row r="8560" spans="10:13" x14ac:dyDescent="0.6">
      <c r="J8560" s="311">
        <v>0</v>
      </c>
      <c r="K8560" s="546">
        <v>-4.0899999999999999E-2</v>
      </c>
      <c r="L8560" s="546">
        <v>-2.9399999999999999E-2</v>
      </c>
      <c r="M8560" s="546">
        <v>-1.2200000000000001E-2</v>
      </c>
    </row>
    <row r="8561" spans="10:13" x14ac:dyDescent="0.6">
      <c r="J8561" s="311">
        <v>0</v>
      </c>
      <c r="K8561" s="546">
        <v>-4.0899999999999999E-2</v>
      </c>
      <c r="L8561" s="546">
        <v>-2.9399999999999999E-2</v>
      </c>
      <c r="M8561" s="546">
        <v>-1.2200000000000001E-2</v>
      </c>
    </row>
    <row r="8562" spans="10:13" x14ac:dyDescent="0.6">
      <c r="J8562" s="311">
        <v>0</v>
      </c>
      <c r="K8562" s="546">
        <v>-4.0899999999999999E-2</v>
      </c>
      <c r="L8562" s="546">
        <v>-2.9399999999999999E-2</v>
      </c>
      <c r="M8562" s="546">
        <v>-1.2200000000000001E-2</v>
      </c>
    </row>
    <row r="8563" spans="10:13" x14ac:dyDescent="0.6">
      <c r="J8563" s="311">
        <v>0</v>
      </c>
      <c r="K8563" s="546">
        <v>-4.0899999999999999E-2</v>
      </c>
      <c r="L8563" s="546">
        <v>-2.9399999999999999E-2</v>
      </c>
      <c r="M8563" s="546">
        <v>-1.2200000000000001E-2</v>
      </c>
    </row>
    <row r="8564" spans="10:13" x14ac:dyDescent="0.6">
      <c r="J8564" s="311">
        <v>0</v>
      </c>
      <c r="K8564" s="546">
        <v>-4.0899999999999999E-2</v>
      </c>
      <c r="L8564" s="546">
        <v>-2.9399999999999999E-2</v>
      </c>
      <c r="M8564" s="546">
        <v>-1.2200000000000001E-2</v>
      </c>
    </row>
    <row r="8565" spans="10:13" x14ac:dyDescent="0.6">
      <c r="J8565" s="311">
        <v>0</v>
      </c>
      <c r="K8565" s="546">
        <v>-4.0899999999999999E-2</v>
      </c>
      <c r="L8565" s="546">
        <v>-2.9399999999999999E-2</v>
      </c>
      <c r="M8565" s="546">
        <v>-1.2200000000000001E-2</v>
      </c>
    </row>
    <row r="8566" spans="10:13" x14ac:dyDescent="0.6">
      <c r="J8566" s="311">
        <v>0</v>
      </c>
      <c r="K8566" s="546">
        <v>-4.0899999999999999E-2</v>
      </c>
      <c r="L8566" s="546">
        <v>-2.9399999999999999E-2</v>
      </c>
      <c r="M8566" s="546">
        <v>-1.2200000000000001E-2</v>
      </c>
    </row>
    <row r="8567" spans="10:13" x14ac:dyDescent="0.6">
      <c r="J8567" s="311">
        <v>0</v>
      </c>
      <c r="K8567" s="546">
        <v>-4.0899999999999999E-2</v>
      </c>
      <c r="L8567" s="546">
        <v>-2.9399999999999999E-2</v>
      </c>
      <c r="M8567" s="546">
        <v>-1.2200000000000001E-2</v>
      </c>
    </row>
    <row r="8568" spans="10:13" x14ac:dyDescent="0.6">
      <c r="J8568" s="311">
        <v>0</v>
      </c>
      <c r="K8568" s="546">
        <v>-4.0899999999999999E-2</v>
      </c>
      <c r="L8568" s="546">
        <v>-2.9399999999999999E-2</v>
      </c>
      <c r="M8568" s="546">
        <v>-1.2200000000000001E-2</v>
      </c>
    </row>
    <row r="8569" spans="10:13" x14ac:dyDescent="0.6">
      <c r="J8569" s="311">
        <v>0</v>
      </c>
      <c r="K8569" s="546">
        <v>-4.0899999999999999E-2</v>
      </c>
      <c r="L8569" s="546">
        <v>-2.9399999999999999E-2</v>
      </c>
      <c r="M8569" s="546">
        <v>-1.2200000000000001E-2</v>
      </c>
    </row>
    <row r="8570" spans="10:13" x14ac:dyDescent="0.6">
      <c r="J8570" s="311">
        <v>0</v>
      </c>
      <c r="K8570" s="546">
        <v>-4.0899999999999999E-2</v>
      </c>
      <c r="L8570" s="546">
        <v>-2.9399999999999999E-2</v>
      </c>
      <c r="M8570" s="546">
        <v>-1.2200000000000001E-2</v>
      </c>
    </row>
    <row r="8571" spans="10:13" x14ac:dyDescent="0.6">
      <c r="J8571" s="311">
        <v>0</v>
      </c>
      <c r="K8571" s="546">
        <v>-4.0899999999999999E-2</v>
      </c>
      <c r="L8571" s="546">
        <v>-2.9399999999999999E-2</v>
      </c>
      <c r="M8571" s="546">
        <v>-1.2200000000000001E-2</v>
      </c>
    </row>
    <row r="8572" spans="10:13" x14ac:dyDescent="0.6">
      <c r="J8572" s="311">
        <v>0</v>
      </c>
      <c r="K8572" s="546">
        <v>-4.0899999999999999E-2</v>
      </c>
      <c r="L8572" s="546">
        <v>-2.9399999999999999E-2</v>
      </c>
      <c r="M8572" s="546">
        <v>-1.2200000000000001E-2</v>
      </c>
    </row>
    <row r="8573" spans="10:13" x14ac:dyDescent="0.6">
      <c r="J8573" s="311">
        <v>0</v>
      </c>
      <c r="K8573" s="546">
        <v>-4.0899999999999999E-2</v>
      </c>
      <c r="L8573" s="546">
        <v>-2.9399999999999999E-2</v>
      </c>
      <c r="M8573" s="546">
        <v>-1.2200000000000001E-2</v>
      </c>
    </row>
    <row r="8574" spans="10:13" x14ac:dyDescent="0.6">
      <c r="J8574" s="311">
        <v>0</v>
      </c>
      <c r="K8574" s="546">
        <v>-4.0899999999999999E-2</v>
      </c>
      <c r="L8574" s="546">
        <v>-2.9399999999999999E-2</v>
      </c>
      <c r="M8574" s="546">
        <v>-1.2200000000000001E-2</v>
      </c>
    </row>
    <row r="8575" spans="10:13" x14ac:dyDescent="0.6">
      <c r="J8575" s="311">
        <v>0</v>
      </c>
      <c r="K8575" s="546">
        <v>-4.0899999999999999E-2</v>
      </c>
      <c r="L8575" s="546">
        <v>-2.9399999999999999E-2</v>
      </c>
      <c r="M8575" s="546">
        <v>-1.2200000000000001E-2</v>
      </c>
    </row>
    <row r="8576" spans="10:13" x14ac:dyDescent="0.6">
      <c r="J8576" s="311">
        <v>0</v>
      </c>
      <c r="K8576" s="546">
        <v>-4.0899999999999999E-2</v>
      </c>
      <c r="L8576" s="546">
        <v>-2.9399999999999999E-2</v>
      </c>
      <c r="M8576" s="546">
        <v>-1.2200000000000001E-2</v>
      </c>
    </row>
    <row r="8577" spans="10:13" x14ac:dyDescent="0.6">
      <c r="J8577" s="311">
        <v>0</v>
      </c>
      <c r="K8577" s="546">
        <v>-4.0899999999999999E-2</v>
      </c>
      <c r="L8577" s="546">
        <v>-2.9399999999999999E-2</v>
      </c>
      <c r="M8577" s="546">
        <v>-1.2200000000000001E-2</v>
      </c>
    </row>
    <row r="8578" spans="10:13" x14ac:dyDescent="0.6">
      <c r="J8578" s="311">
        <v>0</v>
      </c>
      <c r="K8578" s="546">
        <v>-4.0899999999999999E-2</v>
      </c>
      <c r="L8578" s="546">
        <v>-2.9399999999999999E-2</v>
      </c>
      <c r="M8578" s="546">
        <v>-1.2200000000000001E-2</v>
      </c>
    </row>
    <row r="8579" spans="10:13" x14ac:dyDescent="0.6">
      <c r="J8579" s="311">
        <v>0</v>
      </c>
      <c r="K8579" s="546">
        <v>-4.0899999999999999E-2</v>
      </c>
      <c r="L8579" s="546">
        <v>-2.9399999999999999E-2</v>
      </c>
      <c r="M8579" s="546">
        <v>-1.2200000000000001E-2</v>
      </c>
    </row>
    <row r="8580" spans="10:13" x14ac:dyDescent="0.6">
      <c r="J8580" s="311">
        <v>0</v>
      </c>
      <c r="K8580" s="546">
        <v>-4.0899999999999999E-2</v>
      </c>
      <c r="L8580" s="546">
        <v>-2.9399999999999999E-2</v>
      </c>
      <c r="M8580" s="546">
        <v>-1.2200000000000001E-2</v>
      </c>
    </row>
    <row r="8581" spans="10:13" x14ac:dyDescent="0.6">
      <c r="J8581" s="311">
        <v>0</v>
      </c>
      <c r="K8581" s="546">
        <v>-4.0899999999999999E-2</v>
      </c>
      <c r="L8581" s="546">
        <v>-2.9399999999999999E-2</v>
      </c>
      <c r="M8581" s="546">
        <v>-1.2200000000000001E-2</v>
      </c>
    </row>
    <row r="8582" spans="10:13" x14ac:dyDescent="0.6">
      <c r="J8582" s="311">
        <v>0</v>
      </c>
      <c r="K8582" s="546">
        <v>-4.0899999999999999E-2</v>
      </c>
      <c r="L8582" s="546">
        <v>-2.9399999999999999E-2</v>
      </c>
      <c r="M8582" s="546">
        <v>-1.2200000000000001E-2</v>
      </c>
    </row>
    <row r="8583" spans="10:13" x14ac:dyDescent="0.6">
      <c r="J8583" s="311">
        <v>0</v>
      </c>
      <c r="K8583" s="546">
        <v>-4.0899999999999999E-2</v>
      </c>
      <c r="L8583" s="546">
        <v>-2.9399999999999999E-2</v>
      </c>
      <c r="M8583" s="546">
        <v>-1.2200000000000001E-2</v>
      </c>
    </row>
    <row r="8584" spans="10:13" x14ac:dyDescent="0.6">
      <c r="J8584" s="311">
        <v>0</v>
      </c>
      <c r="K8584" s="546">
        <v>-4.0899999999999999E-2</v>
      </c>
      <c r="L8584" s="546">
        <v>-2.9399999999999999E-2</v>
      </c>
      <c r="M8584" s="546">
        <v>-1.2200000000000001E-2</v>
      </c>
    </row>
    <row r="8585" spans="10:13" x14ac:dyDescent="0.6">
      <c r="J8585" s="311">
        <v>0</v>
      </c>
      <c r="K8585" s="546">
        <v>-4.0899999999999999E-2</v>
      </c>
      <c r="L8585" s="546">
        <v>-2.9399999999999999E-2</v>
      </c>
      <c r="M8585" s="546">
        <v>-1.2200000000000001E-2</v>
      </c>
    </row>
    <row r="8586" spans="10:13" x14ac:dyDescent="0.6">
      <c r="J8586" s="311">
        <v>0</v>
      </c>
      <c r="K8586" s="546">
        <v>-4.0899999999999999E-2</v>
      </c>
      <c r="L8586" s="546">
        <v>-2.9399999999999999E-2</v>
      </c>
      <c r="M8586" s="546">
        <v>-1.2200000000000001E-2</v>
      </c>
    </row>
    <row r="8587" spans="10:13" x14ac:dyDescent="0.6">
      <c r="J8587" s="311">
        <v>0</v>
      </c>
      <c r="K8587" s="546">
        <v>-4.0899999999999999E-2</v>
      </c>
      <c r="L8587" s="546">
        <v>-2.9399999999999999E-2</v>
      </c>
      <c r="M8587" s="546">
        <v>-1.2200000000000001E-2</v>
      </c>
    </row>
    <row r="8588" spans="10:13" x14ac:dyDescent="0.6">
      <c r="J8588" s="311">
        <v>0</v>
      </c>
      <c r="K8588" s="546">
        <v>-4.0899999999999999E-2</v>
      </c>
      <c r="L8588" s="546">
        <v>-2.9399999999999999E-2</v>
      </c>
      <c r="M8588" s="546">
        <v>-1.2200000000000001E-2</v>
      </c>
    </row>
    <row r="8589" spans="10:13" x14ac:dyDescent="0.6">
      <c r="J8589" s="311">
        <v>0</v>
      </c>
      <c r="K8589" s="546">
        <v>-4.0899999999999999E-2</v>
      </c>
      <c r="L8589" s="546">
        <v>-2.9399999999999999E-2</v>
      </c>
      <c r="M8589" s="546">
        <v>-1.2200000000000001E-2</v>
      </c>
    </row>
    <row r="8590" spans="10:13" x14ac:dyDescent="0.6">
      <c r="J8590" s="311">
        <v>0</v>
      </c>
      <c r="K8590" s="546">
        <v>-4.0899999999999999E-2</v>
      </c>
      <c r="L8590" s="546">
        <v>-2.9399999999999999E-2</v>
      </c>
      <c r="M8590" s="546">
        <v>-1.2200000000000001E-2</v>
      </c>
    </row>
    <row r="8591" spans="10:13" x14ac:dyDescent="0.6">
      <c r="J8591" s="311">
        <v>0</v>
      </c>
      <c r="K8591" s="546">
        <v>-4.0899999999999999E-2</v>
      </c>
      <c r="L8591" s="546">
        <v>-2.9399999999999999E-2</v>
      </c>
      <c r="M8591" s="546">
        <v>-1.2200000000000001E-2</v>
      </c>
    </row>
    <row r="8592" spans="10:13" x14ac:dyDescent="0.6">
      <c r="J8592" s="311">
        <v>0</v>
      </c>
      <c r="K8592" s="546">
        <v>-4.0899999999999999E-2</v>
      </c>
      <c r="L8592" s="546">
        <v>-2.9399999999999999E-2</v>
      </c>
      <c r="M8592" s="546">
        <v>-1.2200000000000001E-2</v>
      </c>
    </row>
    <row r="8593" spans="10:13" x14ac:dyDescent="0.6">
      <c r="J8593" s="311">
        <v>0</v>
      </c>
      <c r="K8593" s="546">
        <v>-4.0899999999999999E-2</v>
      </c>
      <c r="L8593" s="546">
        <v>-2.9399999999999999E-2</v>
      </c>
      <c r="M8593" s="546">
        <v>-1.2200000000000001E-2</v>
      </c>
    </row>
    <row r="8594" spans="10:13" x14ac:dyDescent="0.6">
      <c r="J8594" s="311">
        <v>0</v>
      </c>
      <c r="K8594" s="546">
        <v>-4.0899999999999999E-2</v>
      </c>
      <c r="L8594" s="546">
        <v>-2.9399999999999999E-2</v>
      </c>
      <c r="M8594" s="546">
        <v>-1.2200000000000001E-2</v>
      </c>
    </row>
    <row r="8595" spans="10:13" x14ac:dyDescent="0.6">
      <c r="J8595" s="311">
        <v>0</v>
      </c>
      <c r="K8595" s="546">
        <v>-4.0899999999999999E-2</v>
      </c>
      <c r="L8595" s="546">
        <v>-2.9399999999999999E-2</v>
      </c>
      <c r="M8595" s="546">
        <v>-1.2200000000000001E-2</v>
      </c>
    </row>
    <row r="8596" spans="10:13" x14ac:dyDescent="0.6">
      <c r="J8596" s="311">
        <v>0</v>
      </c>
      <c r="K8596" s="546">
        <v>-4.0899999999999999E-2</v>
      </c>
      <c r="L8596" s="546">
        <v>-2.9399999999999999E-2</v>
      </c>
      <c r="M8596" s="546">
        <v>-1.2200000000000001E-2</v>
      </c>
    </row>
    <row r="8597" spans="10:13" x14ac:dyDescent="0.6">
      <c r="J8597" s="311">
        <v>0</v>
      </c>
      <c r="K8597" s="546">
        <v>-4.0899999999999999E-2</v>
      </c>
      <c r="L8597" s="546">
        <v>-2.9399999999999999E-2</v>
      </c>
      <c r="M8597" s="546">
        <v>-1.2200000000000001E-2</v>
      </c>
    </row>
    <row r="8598" spans="10:13" x14ac:dyDescent="0.6">
      <c r="J8598" s="311">
        <v>0</v>
      </c>
      <c r="K8598" s="546">
        <v>-4.0899999999999999E-2</v>
      </c>
      <c r="L8598" s="546">
        <v>-2.9399999999999999E-2</v>
      </c>
      <c r="M8598" s="546">
        <v>-1.2200000000000001E-2</v>
      </c>
    </row>
    <row r="8599" spans="10:13" x14ac:dyDescent="0.6">
      <c r="J8599" s="311">
        <v>0</v>
      </c>
      <c r="K8599" s="546">
        <v>-4.0899999999999999E-2</v>
      </c>
      <c r="L8599" s="546">
        <v>-2.9399999999999999E-2</v>
      </c>
      <c r="M8599" s="546">
        <v>-1.2200000000000001E-2</v>
      </c>
    </row>
    <row r="8600" spans="10:13" x14ac:dyDescent="0.6">
      <c r="J8600" s="311">
        <v>0</v>
      </c>
      <c r="K8600" s="546">
        <v>-4.0899999999999999E-2</v>
      </c>
      <c r="L8600" s="546">
        <v>-2.9399999999999999E-2</v>
      </c>
      <c r="M8600" s="546">
        <v>-1.2200000000000001E-2</v>
      </c>
    </row>
    <row r="8601" spans="10:13" x14ac:dyDescent="0.6">
      <c r="J8601" s="311">
        <v>0</v>
      </c>
      <c r="K8601" s="546">
        <v>-4.0899999999999999E-2</v>
      </c>
      <c r="L8601" s="546">
        <v>-2.9399999999999999E-2</v>
      </c>
      <c r="M8601" s="546">
        <v>-1.2200000000000001E-2</v>
      </c>
    </row>
    <row r="8602" spans="10:13" x14ac:dyDescent="0.6">
      <c r="J8602" s="311">
        <v>0</v>
      </c>
      <c r="K8602" s="546">
        <v>-4.0899999999999999E-2</v>
      </c>
      <c r="L8602" s="546">
        <v>-2.9399999999999999E-2</v>
      </c>
      <c r="M8602" s="546">
        <v>-1.2200000000000001E-2</v>
      </c>
    </row>
    <row r="8603" spans="10:13" x14ac:dyDescent="0.6">
      <c r="J8603" s="311">
        <v>0</v>
      </c>
      <c r="K8603" s="546">
        <v>-4.0899999999999999E-2</v>
      </c>
      <c r="L8603" s="546">
        <v>-2.9399999999999999E-2</v>
      </c>
      <c r="M8603" s="546">
        <v>-1.2200000000000001E-2</v>
      </c>
    </row>
    <row r="8604" spans="10:13" x14ac:dyDescent="0.6">
      <c r="J8604" s="311">
        <v>0</v>
      </c>
      <c r="K8604" s="546">
        <v>-4.0899999999999999E-2</v>
      </c>
      <c r="L8604" s="546">
        <v>-2.9399999999999999E-2</v>
      </c>
      <c r="M8604" s="546">
        <v>-1.2200000000000001E-2</v>
      </c>
    </row>
    <row r="8605" spans="10:13" x14ac:dyDescent="0.6">
      <c r="J8605" s="311">
        <v>0</v>
      </c>
      <c r="K8605" s="546">
        <v>-4.0899999999999999E-2</v>
      </c>
      <c r="L8605" s="546">
        <v>-2.9399999999999999E-2</v>
      </c>
      <c r="M8605" s="546">
        <v>-1.2200000000000001E-2</v>
      </c>
    </row>
    <row r="8606" spans="10:13" x14ac:dyDescent="0.6">
      <c r="J8606" s="311">
        <v>0</v>
      </c>
      <c r="K8606" s="546">
        <v>-4.0899999999999999E-2</v>
      </c>
      <c r="L8606" s="546">
        <v>-2.9399999999999999E-2</v>
      </c>
      <c r="M8606" s="546">
        <v>-1.2200000000000001E-2</v>
      </c>
    </row>
    <row r="8607" spans="10:13" x14ac:dyDescent="0.6">
      <c r="J8607" s="311">
        <v>0</v>
      </c>
      <c r="K8607" s="546">
        <v>-4.0899999999999999E-2</v>
      </c>
      <c r="L8607" s="546">
        <v>-2.9399999999999999E-2</v>
      </c>
      <c r="M8607" s="546">
        <v>-1.2200000000000001E-2</v>
      </c>
    </row>
    <row r="8608" spans="10:13" x14ac:dyDescent="0.6">
      <c r="J8608" s="311">
        <v>0</v>
      </c>
      <c r="K8608" s="546">
        <v>-4.0899999999999999E-2</v>
      </c>
      <c r="L8608" s="546">
        <v>-2.9399999999999999E-2</v>
      </c>
      <c r="M8608" s="546">
        <v>-1.2200000000000001E-2</v>
      </c>
    </row>
    <row r="8609" spans="10:13" x14ac:dyDescent="0.6">
      <c r="J8609" s="311">
        <v>0</v>
      </c>
      <c r="K8609" s="546">
        <v>-4.0899999999999999E-2</v>
      </c>
      <c r="L8609" s="546">
        <v>-2.9399999999999999E-2</v>
      </c>
      <c r="M8609" s="546">
        <v>-1.2200000000000001E-2</v>
      </c>
    </row>
    <row r="8610" spans="10:13" x14ac:dyDescent="0.6">
      <c r="J8610" s="311">
        <v>0</v>
      </c>
      <c r="K8610" s="546">
        <v>-4.0899999999999999E-2</v>
      </c>
      <c r="L8610" s="546">
        <v>-2.9399999999999999E-2</v>
      </c>
      <c r="M8610" s="546">
        <v>-1.2200000000000001E-2</v>
      </c>
    </row>
    <row r="8611" spans="10:13" x14ac:dyDescent="0.6">
      <c r="J8611" s="311">
        <v>0</v>
      </c>
      <c r="K8611" s="546">
        <v>-4.0899999999999999E-2</v>
      </c>
      <c r="L8611" s="546">
        <v>-2.9399999999999999E-2</v>
      </c>
      <c r="M8611" s="546">
        <v>-1.2200000000000001E-2</v>
      </c>
    </row>
    <row r="8612" spans="10:13" x14ac:dyDescent="0.6">
      <c r="J8612" s="311">
        <v>0</v>
      </c>
      <c r="K8612" s="546">
        <v>-4.0899999999999999E-2</v>
      </c>
      <c r="L8612" s="546">
        <v>-2.9399999999999999E-2</v>
      </c>
      <c r="M8612" s="546">
        <v>-1.2200000000000001E-2</v>
      </c>
    </row>
    <row r="8613" spans="10:13" x14ac:dyDescent="0.6">
      <c r="J8613" s="311">
        <v>0</v>
      </c>
      <c r="K8613" s="546">
        <v>-4.0899999999999999E-2</v>
      </c>
      <c r="L8613" s="546">
        <v>-2.9399999999999999E-2</v>
      </c>
      <c r="M8613" s="546">
        <v>-1.2200000000000001E-2</v>
      </c>
    </row>
    <row r="8614" spans="10:13" x14ac:dyDescent="0.6">
      <c r="J8614" s="311">
        <v>0</v>
      </c>
      <c r="K8614" s="546">
        <v>-4.0899999999999999E-2</v>
      </c>
      <c r="L8614" s="546">
        <v>-2.9399999999999999E-2</v>
      </c>
      <c r="M8614" s="546">
        <v>-1.2200000000000001E-2</v>
      </c>
    </row>
    <row r="8615" spans="10:13" x14ac:dyDescent="0.6">
      <c r="J8615" s="311">
        <v>0</v>
      </c>
      <c r="K8615" s="546">
        <v>-4.0899999999999999E-2</v>
      </c>
      <c r="L8615" s="546">
        <v>-2.9399999999999999E-2</v>
      </c>
      <c r="M8615" s="546">
        <v>-1.2200000000000001E-2</v>
      </c>
    </row>
    <row r="8616" spans="10:13" x14ac:dyDescent="0.6">
      <c r="J8616" s="311">
        <v>0</v>
      </c>
      <c r="K8616" s="546">
        <v>-4.0899999999999999E-2</v>
      </c>
      <c r="L8616" s="546">
        <v>-2.9399999999999999E-2</v>
      </c>
      <c r="M8616" s="546">
        <v>-1.2200000000000001E-2</v>
      </c>
    </row>
    <row r="8617" spans="10:13" x14ac:dyDescent="0.6">
      <c r="J8617" s="311">
        <v>0</v>
      </c>
      <c r="K8617" s="546">
        <v>-4.0899999999999999E-2</v>
      </c>
      <c r="L8617" s="546">
        <v>-2.9399999999999999E-2</v>
      </c>
      <c r="M8617" s="546">
        <v>-1.2200000000000001E-2</v>
      </c>
    </row>
    <row r="8618" spans="10:13" x14ac:dyDescent="0.6">
      <c r="J8618" s="311">
        <v>0</v>
      </c>
      <c r="K8618" s="546">
        <v>-4.0899999999999999E-2</v>
      </c>
      <c r="L8618" s="546">
        <v>-2.9399999999999999E-2</v>
      </c>
      <c r="M8618" s="546">
        <v>-1.2200000000000001E-2</v>
      </c>
    </row>
    <row r="8619" spans="10:13" x14ac:dyDescent="0.6">
      <c r="J8619" s="311">
        <v>0</v>
      </c>
      <c r="K8619" s="546">
        <v>-4.0899999999999999E-2</v>
      </c>
      <c r="L8619" s="546">
        <v>-2.9399999999999999E-2</v>
      </c>
      <c r="M8619" s="546">
        <v>-1.2200000000000001E-2</v>
      </c>
    </row>
    <row r="8620" spans="10:13" x14ac:dyDescent="0.6">
      <c r="J8620" s="311">
        <v>0</v>
      </c>
      <c r="K8620" s="546">
        <v>-4.0899999999999999E-2</v>
      </c>
      <c r="L8620" s="546">
        <v>-2.9399999999999999E-2</v>
      </c>
      <c r="M8620" s="546">
        <v>-1.2200000000000001E-2</v>
      </c>
    </row>
    <row r="8621" spans="10:13" x14ac:dyDescent="0.6">
      <c r="J8621" s="311">
        <v>0</v>
      </c>
      <c r="K8621" s="546">
        <v>-4.0899999999999999E-2</v>
      </c>
      <c r="L8621" s="546">
        <v>-2.9399999999999999E-2</v>
      </c>
      <c r="M8621" s="546">
        <v>-1.2200000000000001E-2</v>
      </c>
    </row>
    <row r="8622" spans="10:13" x14ac:dyDescent="0.6">
      <c r="J8622" s="311">
        <v>0</v>
      </c>
      <c r="K8622" s="546">
        <v>-4.0899999999999999E-2</v>
      </c>
      <c r="L8622" s="546">
        <v>-2.9399999999999999E-2</v>
      </c>
      <c r="M8622" s="546">
        <v>-1.2200000000000001E-2</v>
      </c>
    </row>
    <row r="8623" spans="10:13" x14ac:dyDescent="0.6">
      <c r="J8623" s="311">
        <v>0</v>
      </c>
      <c r="K8623" s="546">
        <v>-4.0899999999999999E-2</v>
      </c>
      <c r="L8623" s="546">
        <v>-2.9399999999999999E-2</v>
      </c>
      <c r="M8623" s="546">
        <v>-1.2200000000000001E-2</v>
      </c>
    </row>
    <row r="8624" spans="10:13" x14ac:dyDescent="0.6">
      <c r="J8624" s="311">
        <v>0</v>
      </c>
      <c r="K8624" s="546">
        <v>-4.0899999999999999E-2</v>
      </c>
      <c r="L8624" s="546">
        <v>-2.9399999999999999E-2</v>
      </c>
      <c r="M8624" s="546">
        <v>-1.2200000000000001E-2</v>
      </c>
    </row>
    <row r="8625" spans="10:13" x14ac:dyDescent="0.6">
      <c r="J8625" s="311">
        <v>0</v>
      </c>
      <c r="K8625" s="546">
        <v>-4.0899999999999999E-2</v>
      </c>
      <c r="L8625" s="546">
        <v>-2.9399999999999999E-2</v>
      </c>
      <c r="M8625" s="546">
        <v>-1.2200000000000001E-2</v>
      </c>
    </row>
    <row r="8626" spans="10:13" x14ac:dyDescent="0.6">
      <c r="J8626" s="311">
        <v>0</v>
      </c>
      <c r="K8626" s="546">
        <v>-4.0899999999999999E-2</v>
      </c>
      <c r="L8626" s="546">
        <v>-2.9399999999999999E-2</v>
      </c>
      <c r="M8626" s="546">
        <v>-1.2200000000000001E-2</v>
      </c>
    </row>
    <row r="8627" spans="10:13" x14ac:dyDescent="0.6">
      <c r="J8627" s="311">
        <v>0</v>
      </c>
      <c r="K8627" s="546">
        <v>-4.0899999999999999E-2</v>
      </c>
      <c r="L8627" s="546">
        <v>-2.9399999999999999E-2</v>
      </c>
      <c r="M8627" s="546">
        <v>-1.2200000000000001E-2</v>
      </c>
    </row>
    <row r="8628" spans="10:13" x14ac:dyDescent="0.6">
      <c r="J8628" s="311">
        <v>0</v>
      </c>
      <c r="K8628" s="546">
        <v>-4.0899999999999999E-2</v>
      </c>
      <c r="L8628" s="546">
        <v>-2.9399999999999999E-2</v>
      </c>
      <c r="M8628" s="546">
        <v>-1.2200000000000001E-2</v>
      </c>
    </row>
    <row r="8629" spans="10:13" x14ac:dyDescent="0.6">
      <c r="J8629" s="311">
        <v>0</v>
      </c>
      <c r="K8629" s="546">
        <v>-4.0899999999999999E-2</v>
      </c>
      <c r="L8629" s="546">
        <v>-2.9399999999999999E-2</v>
      </c>
      <c r="M8629" s="546">
        <v>-1.2200000000000001E-2</v>
      </c>
    </row>
    <row r="8630" spans="10:13" x14ac:dyDescent="0.6">
      <c r="J8630" s="311">
        <v>0</v>
      </c>
      <c r="K8630" s="546">
        <v>-4.0899999999999999E-2</v>
      </c>
      <c r="L8630" s="546">
        <v>-2.9399999999999999E-2</v>
      </c>
      <c r="M8630" s="546">
        <v>-1.2200000000000001E-2</v>
      </c>
    </row>
    <row r="8631" spans="10:13" x14ac:dyDescent="0.6">
      <c r="J8631" s="311">
        <v>0</v>
      </c>
      <c r="K8631" s="546">
        <v>-4.0899999999999999E-2</v>
      </c>
      <c r="L8631" s="546">
        <v>-2.9399999999999999E-2</v>
      </c>
      <c r="M8631" s="546">
        <v>-1.2200000000000001E-2</v>
      </c>
    </row>
    <row r="8632" spans="10:13" x14ac:dyDescent="0.6">
      <c r="J8632" s="311">
        <v>0</v>
      </c>
      <c r="K8632" s="546">
        <v>-4.0899999999999999E-2</v>
      </c>
      <c r="L8632" s="546">
        <v>-2.9399999999999999E-2</v>
      </c>
      <c r="M8632" s="546">
        <v>-1.2200000000000001E-2</v>
      </c>
    </row>
    <row r="8633" spans="10:13" x14ac:dyDescent="0.6">
      <c r="J8633" s="311">
        <v>0</v>
      </c>
      <c r="K8633" s="546">
        <v>-4.0899999999999999E-2</v>
      </c>
      <c r="L8633" s="546">
        <v>-2.9399999999999999E-2</v>
      </c>
      <c r="M8633" s="546">
        <v>-1.2200000000000001E-2</v>
      </c>
    </row>
    <row r="8634" spans="10:13" x14ac:dyDescent="0.6">
      <c r="J8634" s="311">
        <v>0</v>
      </c>
      <c r="K8634" s="546">
        <v>-4.0899999999999999E-2</v>
      </c>
      <c r="L8634" s="546">
        <v>-2.9399999999999999E-2</v>
      </c>
      <c r="M8634" s="546">
        <v>-1.2200000000000001E-2</v>
      </c>
    </row>
    <row r="8635" spans="10:13" x14ac:dyDescent="0.6">
      <c r="J8635" s="311">
        <v>0</v>
      </c>
      <c r="K8635" s="546">
        <v>-4.0899999999999999E-2</v>
      </c>
      <c r="L8635" s="546">
        <v>-2.9399999999999999E-2</v>
      </c>
      <c r="M8635" s="546">
        <v>-1.2200000000000001E-2</v>
      </c>
    </row>
    <row r="8636" spans="10:13" x14ac:dyDescent="0.6">
      <c r="J8636" s="311">
        <v>0</v>
      </c>
      <c r="K8636" s="546">
        <v>-4.0899999999999999E-2</v>
      </c>
      <c r="L8636" s="546">
        <v>-2.9399999999999999E-2</v>
      </c>
      <c r="M8636" s="546">
        <v>-1.2200000000000001E-2</v>
      </c>
    </row>
    <row r="8637" spans="10:13" x14ac:dyDescent="0.6">
      <c r="J8637" s="311">
        <v>0</v>
      </c>
      <c r="K8637" s="546">
        <v>-4.0899999999999999E-2</v>
      </c>
      <c r="L8637" s="546">
        <v>-2.9399999999999999E-2</v>
      </c>
      <c r="M8637" s="546">
        <v>-1.2200000000000001E-2</v>
      </c>
    </row>
    <row r="8638" spans="10:13" x14ac:dyDescent="0.6">
      <c r="J8638" s="311">
        <v>0</v>
      </c>
      <c r="K8638" s="546">
        <v>-4.0899999999999999E-2</v>
      </c>
      <c r="L8638" s="546">
        <v>-2.9399999999999999E-2</v>
      </c>
      <c r="M8638" s="546">
        <v>-1.2200000000000001E-2</v>
      </c>
    </row>
    <row r="8639" spans="10:13" x14ac:dyDescent="0.6">
      <c r="J8639" s="311">
        <v>0</v>
      </c>
      <c r="K8639" s="546">
        <v>-4.0899999999999999E-2</v>
      </c>
      <c r="L8639" s="546">
        <v>-2.9399999999999999E-2</v>
      </c>
      <c r="M8639" s="546">
        <v>-1.2200000000000001E-2</v>
      </c>
    </row>
    <row r="8640" spans="10:13" x14ac:dyDescent="0.6">
      <c r="J8640" s="311">
        <v>0</v>
      </c>
      <c r="K8640" s="546">
        <v>-4.0899999999999999E-2</v>
      </c>
      <c r="L8640" s="546">
        <v>-2.9399999999999999E-2</v>
      </c>
      <c r="M8640" s="546">
        <v>-1.2200000000000001E-2</v>
      </c>
    </row>
    <row r="8641" spans="10:13" x14ac:dyDescent="0.6">
      <c r="J8641" s="311">
        <v>0</v>
      </c>
      <c r="K8641" s="546">
        <v>-4.0899999999999999E-2</v>
      </c>
      <c r="L8641" s="546">
        <v>-2.9399999999999999E-2</v>
      </c>
      <c r="M8641" s="546">
        <v>-1.2200000000000001E-2</v>
      </c>
    </row>
    <row r="8642" spans="10:13" x14ac:dyDescent="0.6">
      <c r="J8642" s="311">
        <v>0</v>
      </c>
      <c r="K8642" s="546">
        <v>-4.0899999999999999E-2</v>
      </c>
      <c r="L8642" s="546">
        <v>-2.9399999999999999E-2</v>
      </c>
      <c r="M8642" s="546">
        <v>-1.2200000000000001E-2</v>
      </c>
    </row>
    <row r="8643" spans="10:13" x14ac:dyDescent="0.6">
      <c r="J8643" s="311">
        <v>0</v>
      </c>
      <c r="K8643" s="546">
        <v>-4.0899999999999999E-2</v>
      </c>
      <c r="L8643" s="546">
        <v>-2.9399999999999999E-2</v>
      </c>
      <c r="M8643" s="546">
        <v>-1.2200000000000001E-2</v>
      </c>
    </row>
    <row r="8644" spans="10:13" x14ac:dyDescent="0.6">
      <c r="J8644" s="311">
        <v>0</v>
      </c>
      <c r="K8644" s="546">
        <v>-4.0899999999999999E-2</v>
      </c>
      <c r="L8644" s="546">
        <v>-2.9399999999999999E-2</v>
      </c>
      <c r="M8644" s="546">
        <v>-1.2200000000000001E-2</v>
      </c>
    </row>
    <row r="8645" spans="10:13" x14ac:dyDescent="0.6">
      <c r="J8645" s="311">
        <v>0</v>
      </c>
      <c r="K8645" s="546">
        <v>-4.0899999999999999E-2</v>
      </c>
      <c r="L8645" s="546">
        <v>-2.9399999999999999E-2</v>
      </c>
      <c r="M8645" s="546">
        <v>-1.2200000000000001E-2</v>
      </c>
    </row>
    <row r="8646" spans="10:13" x14ac:dyDescent="0.6">
      <c r="J8646" s="311">
        <v>0</v>
      </c>
      <c r="K8646" s="546">
        <v>-4.0899999999999999E-2</v>
      </c>
      <c r="L8646" s="546">
        <v>-2.9399999999999999E-2</v>
      </c>
      <c r="M8646" s="546">
        <v>-1.2200000000000001E-2</v>
      </c>
    </row>
    <row r="8647" spans="10:13" x14ac:dyDescent="0.6">
      <c r="J8647" s="311">
        <v>0</v>
      </c>
      <c r="K8647" s="546">
        <v>-4.0899999999999999E-2</v>
      </c>
      <c r="L8647" s="546">
        <v>-2.9399999999999999E-2</v>
      </c>
      <c r="M8647" s="546">
        <v>-1.2200000000000001E-2</v>
      </c>
    </row>
    <row r="8648" spans="10:13" x14ac:dyDescent="0.6">
      <c r="J8648" s="311">
        <v>0</v>
      </c>
      <c r="K8648" s="546">
        <v>-4.0899999999999999E-2</v>
      </c>
      <c r="L8648" s="546">
        <v>-2.9399999999999999E-2</v>
      </c>
      <c r="M8648" s="546">
        <v>-1.2200000000000001E-2</v>
      </c>
    </row>
    <row r="8649" spans="10:13" x14ac:dyDescent="0.6">
      <c r="J8649" s="311">
        <v>0</v>
      </c>
      <c r="K8649" s="546">
        <v>-4.0899999999999999E-2</v>
      </c>
      <c r="L8649" s="546">
        <v>-2.9399999999999999E-2</v>
      </c>
      <c r="M8649" s="546">
        <v>-1.2200000000000001E-2</v>
      </c>
    </row>
    <row r="8650" spans="10:13" x14ac:dyDescent="0.6">
      <c r="J8650" s="311">
        <v>0</v>
      </c>
      <c r="K8650" s="546">
        <v>-4.0899999999999999E-2</v>
      </c>
      <c r="L8650" s="546">
        <v>-2.9399999999999999E-2</v>
      </c>
      <c r="M8650" s="546">
        <v>-1.2200000000000001E-2</v>
      </c>
    </row>
    <row r="8651" spans="10:13" x14ac:dyDescent="0.6">
      <c r="J8651" s="311">
        <v>0</v>
      </c>
      <c r="K8651" s="546">
        <v>-4.0899999999999999E-2</v>
      </c>
      <c r="L8651" s="546">
        <v>-2.9399999999999999E-2</v>
      </c>
      <c r="M8651" s="546">
        <v>-1.2200000000000001E-2</v>
      </c>
    </row>
    <row r="8652" spans="10:13" x14ac:dyDescent="0.6">
      <c r="J8652" s="311">
        <v>0</v>
      </c>
      <c r="K8652" s="546">
        <v>-4.0899999999999999E-2</v>
      </c>
      <c r="L8652" s="546">
        <v>-2.9399999999999999E-2</v>
      </c>
      <c r="M8652" s="546">
        <v>-1.2200000000000001E-2</v>
      </c>
    </row>
    <row r="8653" spans="10:13" x14ac:dyDescent="0.6">
      <c r="J8653" s="311">
        <v>0</v>
      </c>
      <c r="K8653" s="546">
        <v>-4.0899999999999999E-2</v>
      </c>
      <c r="L8653" s="546">
        <v>-2.9399999999999999E-2</v>
      </c>
      <c r="M8653" s="546">
        <v>-1.2200000000000001E-2</v>
      </c>
    </row>
    <row r="8654" spans="10:13" x14ac:dyDescent="0.6">
      <c r="J8654" s="311">
        <v>0</v>
      </c>
      <c r="K8654" s="546">
        <v>-4.0899999999999999E-2</v>
      </c>
      <c r="L8654" s="546">
        <v>-2.9399999999999999E-2</v>
      </c>
      <c r="M8654" s="546">
        <v>-1.2200000000000001E-2</v>
      </c>
    </row>
    <row r="8655" spans="10:13" x14ac:dyDescent="0.6">
      <c r="J8655" s="311">
        <v>0</v>
      </c>
      <c r="K8655" s="546">
        <v>-4.0899999999999999E-2</v>
      </c>
      <c r="L8655" s="546">
        <v>-2.9399999999999999E-2</v>
      </c>
      <c r="M8655" s="546">
        <v>-1.2200000000000001E-2</v>
      </c>
    </row>
    <row r="8656" spans="10:13" x14ac:dyDescent="0.6">
      <c r="J8656" s="311">
        <v>0</v>
      </c>
      <c r="K8656" s="546">
        <v>-4.0899999999999999E-2</v>
      </c>
      <c r="L8656" s="546">
        <v>-2.9399999999999999E-2</v>
      </c>
      <c r="M8656" s="546">
        <v>-1.2200000000000001E-2</v>
      </c>
    </row>
    <row r="8657" spans="10:13" x14ac:dyDescent="0.6">
      <c r="J8657" s="311">
        <v>0</v>
      </c>
      <c r="K8657" s="546">
        <v>-4.0899999999999999E-2</v>
      </c>
      <c r="L8657" s="546">
        <v>-2.9399999999999999E-2</v>
      </c>
      <c r="M8657" s="546">
        <v>-1.2200000000000001E-2</v>
      </c>
    </row>
    <row r="8658" spans="10:13" x14ac:dyDescent="0.6">
      <c r="J8658" s="311">
        <v>0</v>
      </c>
      <c r="K8658" s="546">
        <v>-4.0899999999999999E-2</v>
      </c>
      <c r="L8658" s="546">
        <v>-2.9399999999999999E-2</v>
      </c>
      <c r="M8658" s="546">
        <v>-1.2200000000000001E-2</v>
      </c>
    </row>
    <row r="8659" spans="10:13" x14ac:dyDescent="0.6">
      <c r="J8659" s="311">
        <v>0</v>
      </c>
      <c r="K8659" s="546">
        <v>-4.0899999999999999E-2</v>
      </c>
      <c r="L8659" s="546">
        <v>-2.9399999999999999E-2</v>
      </c>
      <c r="M8659" s="546">
        <v>-1.2200000000000001E-2</v>
      </c>
    </row>
    <row r="8660" spans="10:13" x14ac:dyDescent="0.6">
      <c r="J8660" s="311">
        <v>0</v>
      </c>
      <c r="K8660" s="546">
        <v>-4.0899999999999999E-2</v>
      </c>
      <c r="L8660" s="546">
        <v>-2.9399999999999999E-2</v>
      </c>
      <c r="M8660" s="546">
        <v>-1.2200000000000001E-2</v>
      </c>
    </row>
    <row r="8661" spans="10:13" x14ac:dyDescent="0.6">
      <c r="J8661" s="311">
        <v>0</v>
      </c>
      <c r="K8661" s="546">
        <v>-4.0899999999999999E-2</v>
      </c>
      <c r="L8661" s="546">
        <v>-2.9399999999999999E-2</v>
      </c>
      <c r="M8661" s="546">
        <v>-1.2200000000000001E-2</v>
      </c>
    </row>
    <row r="8662" spans="10:13" x14ac:dyDescent="0.6">
      <c r="J8662" s="311">
        <v>0</v>
      </c>
      <c r="K8662" s="546">
        <v>-4.0899999999999999E-2</v>
      </c>
      <c r="L8662" s="546">
        <v>-2.9399999999999999E-2</v>
      </c>
      <c r="M8662" s="546">
        <v>-1.2200000000000001E-2</v>
      </c>
    </row>
    <row r="8663" spans="10:13" x14ac:dyDescent="0.6">
      <c r="J8663" s="311">
        <v>0</v>
      </c>
      <c r="K8663" s="546">
        <v>-4.0899999999999999E-2</v>
      </c>
      <c r="L8663" s="546">
        <v>-2.9399999999999999E-2</v>
      </c>
      <c r="M8663" s="546">
        <v>-1.2200000000000001E-2</v>
      </c>
    </row>
    <row r="8664" spans="10:13" x14ac:dyDescent="0.6">
      <c r="J8664" s="311">
        <v>0</v>
      </c>
      <c r="K8664" s="546">
        <v>-4.0899999999999999E-2</v>
      </c>
      <c r="L8664" s="546">
        <v>-2.9399999999999999E-2</v>
      </c>
      <c r="M8664" s="546">
        <v>-1.2200000000000001E-2</v>
      </c>
    </row>
    <row r="8665" spans="10:13" x14ac:dyDescent="0.6">
      <c r="J8665" s="311">
        <v>0</v>
      </c>
      <c r="K8665" s="546">
        <v>-4.0899999999999999E-2</v>
      </c>
      <c r="L8665" s="546">
        <v>-2.9399999999999999E-2</v>
      </c>
      <c r="M8665" s="546">
        <v>-1.2200000000000001E-2</v>
      </c>
    </row>
    <row r="8666" spans="10:13" x14ac:dyDescent="0.6">
      <c r="J8666" s="311">
        <v>0</v>
      </c>
      <c r="K8666" s="546">
        <v>-4.0899999999999999E-2</v>
      </c>
      <c r="L8666" s="546">
        <v>-2.9399999999999999E-2</v>
      </c>
      <c r="M8666" s="546">
        <v>-1.2200000000000001E-2</v>
      </c>
    </row>
    <row r="8667" spans="10:13" x14ac:dyDescent="0.6">
      <c r="J8667" s="311">
        <v>0</v>
      </c>
      <c r="K8667" s="546">
        <v>-4.0899999999999999E-2</v>
      </c>
      <c r="L8667" s="546">
        <v>-2.9399999999999999E-2</v>
      </c>
      <c r="M8667" s="546">
        <v>-1.2200000000000001E-2</v>
      </c>
    </row>
    <row r="8668" spans="10:13" x14ac:dyDescent="0.6">
      <c r="J8668" s="311">
        <v>0</v>
      </c>
      <c r="K8668" s="546">
        <v>-4.0899999999999999E-2</v>
      </c>
      <c r="L8668" s="546">
        <v>-2.9399999999999999E-2</v>
      </c>
      <c r="M8668" s="546">
        <v>-1.2200000000000001E-2</v>
      </c>
    </row>
    <row r="8669" spans="10:13" x14ac:dyDescent="0.6">
      <c r="J8669" s="311">
        <v>0</v>
      </c>
      <c r="K8669" s="546">
        <v>-4.0899999999999999E-2</v>
      </c>
      <c r="L8669" s="546">
        <v>-2.9399999999999999E-2</v>
      </c>
      <c r="M8669" s="546">
        <v>-1.2200000000000001E-2</v>
      </c>
    </row>
    <row r="8670" spans="10:13" x14ac:dyDescent="0.6">
      <c r="J8670" s="311">
        <v>0</v>
      </c>
      <c r="K8670" s="546">
        <v>-4.0899999999999999E-2</v>
      </c>
      <c r="L8670" s="546">
        <v>-2.9399999999999999E-2</v>
      </c>
      <c r="M8670" s="546">
        <v>-1.2200000000000001E-2</v>
      </c>
    </row>
    <row r="8671" spans="10:13" x14ac:dyDescent="0.6">
      <c r="J8671" s="311">
        <v>0</v>
      </c>
      <c r="K8671" s="546">
        <v>-4.0899999999999999E-2</v>
      </c>
      <c r="L8671" s="546">
        <v>-2.9399999999999999E-2</v>
      </c>
      <c r="M8671" s="546">
        <v>-1.2200000000000001E-2</v>
      </c>
    </row>
    <row r="8672" spans="10:13" x14ac:dyDescent="0.6">
      <c r="J8672" s="311">
        <v>0</v>
      </c>
      <c r="K8672" s="546">
        <v>-4.0899999999999999E-2</v>
      </c>
      <c r="L8672" s="546">
        <v>-2.9399999999999999E-2</v>
      </c>
      <c r="M8672" s="546">
        <v>-1.2200000000000001E-2</v>
      </c>
    </row>
    <row r="8673" spans="10:13" x14ac:dyDescent="0.6">
      <c r="J8673" s="311">
        <v>0</v>
      </c>
      <c r="K8673" s="546">
        <v>-4.0899999999999999E-2</v>
      </c>
      <c r="L8673" s="546">
        <v>-2.9399999999999999E-2</v>
      </c>
      <c r="M8673" s="546">
        <v>-1.2200000000000001E-2</v>
      </c>
    </row>
    <row r="8674" spans="10:13" x14ac:dyDescent="0.6">
      <c r="J8674" s="311">
        <v>0</v>
      </c>
      <c r="K8674" s="546">
        <v>-4.0899999999999999E-2</v>
      </c>
      <c r="L8674" s="546">
        <v>-2.9399999999999999E-2</v>
      </c>
      <c r="M8674" s="546">
        <v>-1.2200000000000001E-2</v>
      </c>
    </row>
    <row r="8675" spans="10:13" x14ac:dyDescent="0.6">
      <c r="J8675" s="311">
        <v>0</v>
      </c>
      <c r="K8675" s="546">
        <v>-4.0899999999999999E-2</v>
      </c>
      <c r="L8675" s="546">
        <v>-2.9399999999999999E-2</v>
      </c>
      <c r="M8675" s="546">
        <v>-1.2200000000000001E-2</v>
      </c>
    </row>
    <row r="8676" spans="10:13" x14ac:dyDescent="0.6">
      <c r="J8676" s="311">
        <v>0</v>
      </c>
      <c r="K8676" s="546">
        <v>-4.0899999999999999E-2</v>
      </c>
      <c r="L8676" s="546">
        <v>-2.9399999999999999E-2</v>
      </c>
      <c r="M8676" s="546">
        <v>-1.2200000000000001E-2</v>
      </c>
    </row>
    <row r="8677" spans="10:13" x14ac:dyDescent="0.6">
      <c r="J8677" s="311">
        <v>0</v>
      </c>
      <c r="K8677" s="546">
        <v>-4.0899999999999999E-2</v>
      </c>
      <c r="L8677" s="546">
        <v>-2.9399999999999999E-2</v>
      </c>
      <c r="M8677" s="546">
        <v>-1.2200000000000001E-2</v>
      </c>
    </row>
    <row r="8678" spans="10:13" x14ac:dyDescent="0.6">
      <c r="J8678" s="311">
        <v>0</v>
      </c>
      <c r="K8678" s="546">
        <v>-4.0899999999999999E-2</v>
      </c>
      <c r="L8678" s="546">
        <v>-2.9399999999999999E-2</v>
      </c>
      <c r="M8678" s="546">
        <v>-1.2200000000000001E-2</v>
      </c>
    </row>
    <row r="8679" spans="10:13" x14ac:dyDescent="0.6">
      <c r="J8679" s="311">
        <v>0</v>
      </c>
      <c r="K8679" s="546">
        <v>-4.0899999999999999E-2</v>
      </c>
      <c r="L8679" s="546">
        <v>-2.9399999999999999E-2</v>
      </c>
      <c r="M8679" s="546">
        <v>-1.2200000000000001E-2</v>
      </c>
    </row>
    <row r="8680" spans="10:13" x14ac:dyDescent="0.6">
      <c r="J8680" s="311">
        <v>0</v>
      </c>
      <c r="K8680" s="546">
        <v>-4.0899999999999999E-2</v>
      </c>
      <c r="L8680" s="546">
        <v>-2.9399999999999999E-2</v>
      </c>
      <c r="M8680" s="546">
        <v>-1.2200000000000001E-2</v>
      </c>
    </row>
    <row r="8681" spans="10:13" x14ac:dyDescent="0.6">
      <c r="J8681" s="311">
        <v>0</v>
      </c>
      <c r="K8681" s="546">
        <v>-4.0899999999999999E-2</v>
      </c>
      <c r="L8681" s="546">
        <v>-2.9399999999999999E-2</v>
      </c>
      <c r="M8681" s="546">
        <v>-1.2200000000000001E-2</v>
      </c>
    </row>
    <row r="8682" spans="10:13" x14ac:dyDescent="0.6">
      <c r="J8682" s="311">
        <v>0</v>
      </c>
      <c r="K8682" s="546">
        <v>-4.0899999999999999E-2</v>
      </c>
      <c r="L8682" s="546">
        <v>-2.9399999999999999E-2</v>
      </c>
      <c r="M8682" s="546">
        <v>-1.2200000000000001E-2</v>
      </c>
    </row>
    <row r="8683" spans="10:13" x14ac:dyDescent="0.6">
      <c r="J8683" s="311">
        <v>0</v>
      </c>
      <c r="K8683" s="546">
        <v>-4.0899999999999999E-2</v>
      </c>
      <c r="L8683" s="546">
        <v>-2.9399999999999999E-2</v>
      </c>
      <c r="M8683" s="546">
        <v>-1.2200000000000001E-2</v>
      </c>
    </row>
    <row r="8684" spans="10:13" x14ac:dyDescent="0.6">
      <c r="J8684" s="311">
        <v>0</v>
      </c>
      <c r="K8684" s="546">
        <v>-4.0899999999999999E-2</v>
      </c>
      <c r="L8684" s="546">
        <v>-2.9399999999999999E-2</v>
      </c>
      <c r="M8684" s="546">
        <v>-1.2200000000000001E-2</v>
      </c>
    </row>
    <row r="8685" spans="10:13" x14ac:dyDescent="0.6">
      <c r="J8685" s="311">
        <v>0</v>
      </c>
      <c r="K8685" s="546">
        <v>-4.0899999999999999E-2</v>
      </c>
      <c r="L8685" s="546">
        <v>-2.9399999999999999E-2</v>
      </c>
      <c r="M8685" s="546">
        <v>-1.2200000000000001E-2</v>
      </c>
    </row>
    <row r="8686" spans="10:13" x14ac:dyDescent="0.6">
      <c r="J8686" s="311">
        <v>0</v>
      </c>
      <c r="K8686" s="546">
        <v>-4.0899999999999999E-2</v>
      </c>
      <c r="L8686" s="546">
        <v>-2.9399999999999999E-2</v>
      </c>
      <c r="M8686" s="546">
        <v>-1.2200000000000001E-2</v>
      </c>
    </row>
    <row r="8687" spans="10:13" x14ac:dyDescent="0.6">
      <c r="J8687" s="311">
        <v>0</v>
      </c>
      <c r="K8687" s="546">
        <v>-4.0899999999999999E-2</v>
      </c>
      <c r="L8687" s="546">
        <v>-2.9399999999999999E-2</v>
      </c>
      <c r="M8687" s="546">
        <v>-1.2200000000000001E-2</v>
      </c>
    </row>
    <row r="8688" spans="10:13" x14ac:dyDescent="0.6">
      <c r="J8688" s="311">
        <v>0</v>
      </c>
      <c r="K8688" s="546">
        <v>-4.0899999999999999E-2</v>
      </c>
      <c r="L8688" s="546">
        <v>-2.9399999999999999E-2</v>
      </c>
      <c r="M8688" s="546">
        <v>-1.2200000000000001E-2</v>
      </c>
    </row>
    <row r="8689" spans="10:13" x14ac:dyDescent="0.6">
      <c r="J8689" s="311">
        <v>0</v>
      </c>
      <c r="K8689" s="546">
        <v>-4.0899999999999999E-2</v>
      </c>
      <c r="L8689" s="546">
        <v>-2.9399999999999999E-2</v>
      </c>
      <c r="M8689" s="546">
        <v>-1.2200000000000001E-2</v>
      </c>
    </row>
    <row r="8690" spans="10:13" x14ac:dyDescent="0.6">
      <c r="J8690" s="311">
        <v>0</v>
      </c>
      <c r="K8690" s="546">
        <v>-4.0899999999999999E-2</v>
      </c>
      <c r="L8690" s="546">
        <v>-2.9399999999999999E-2</v>
      </c>
      <c r="M8690" s="546">
        <v>-1.2200000000000001E-2</v>
      </c>
    </row>
    <row r="8691" spans="10:13" x14ac:dyDescent="0.6">
      <c r="J8691" s="311">
        <v>0</v>
      </c>
      <c r="K8691" s="546">
        <v>-4.0899999999999999E-2</v>
      </c>
      <c r="L8691" s="546">
        <v>-2.9399999999999999E-2</v>
      </c>
      <c r="M8691" s="546">
        <v>-1.2200000000000001E-2</v>
      </c>
    </row>
    <row r="8692" spans="10:13" x14ac:dyDescent="0.6">
      <c r="J8692" s="311">
        <v>0</v>
      </c>
      <c r="K8692" s="546">
        <v>-4.0899999999999999E-2</v>
      </c>
      <c r="L8692" s="546">
        <v>-2.9399999999999999E-2</v>
      </c>
      <c r="M8692" s="546">
        <v>-1.2200000000000001E-2</v>
      </c>
    </row>
    <row r="8693" spans="10:13" x14ac:dyDescent="0.6">
      <c r="J8693" s="311">
        <v>0</v>
      </c>
      <c r="K8693" s="546">
        <v>-4.0899999999999999E-2</v>
      </c>
      <c r="L8693" s="546">
        <v>-2.9399999999999999E-2</v>
      </c>
      <c r="M8693" s="546">
        <v>-1.2200000000000001E-2</v>
      </c>
    </row>
    <row r="8694" spans="10:13" x14ac:dyDescent="0.6">
      <c r="J8694" s="311">
        <v>0</v>
      </c>
      <c r="K8694" s="546">
        <v>-4.0899999999999999E-2</v>
      </c>
      <c r="L8694" s="546">
        <v>-2.9399999999999999E-2</v>
      </c>
      <c r="M8694" s="546">
        <v>-1.2200000000000001E-2</v>
      </c>
    </row>
    <row r="8695" spans="10:13" x14ac:dyDescent="0.6">
      <c r="J8695" s="311">
        <v>0</v>
      </c>
      <c r="K8695" s="546">
        <v>-4.0899999999999999E-2</v>
      </c>
      <c r="L8695" s="546">
        <v>-2.9399999999999999E-2</v>
      </c>
      <c r="M8695" s="546">
        <v>-1.2200000000000001E-2</v>
      </c>
    </row>
    <row r="8696" spans="10:13" x14ac:dyDescent="0.6">
      <c r="J8696" s="311">
        <v>0</v>
      </c>
      <c r="K8696" s="546">
        <v>-4.0899999999999999E-2</v>
      </c>
      <c r="L8696" s="546">
        <v>-2.9399999999999999E-2</v>
      </c>
      <c r="M8696" s="546">
        <v>-1.2200000000000001E-2</v>
      </c>
    </row>
    <row r="8697" spans="10:13" x14ac:dyDescent="0.6">
      <c r="J8697" s="311">
        <v>0</v>
      </c>
      <c r="K8697" s="546">
        <v>-4.0899999999999999E-2</v>
      </c>
      <c r="L8697" s="546">
        <v>-2.9399999999999999E-2</v>
      </c>
      <c r="M8697" s="546">
        <v>-1.2200000000000001E-2</v>
      </c>
    </row>
    <row r="8698" spans="10:13" x14ac:dyDescent="0.6">
      <c r="J8698" s="311">
        <v>0</v>
      </c>
      <c r="K8698" s="546">
        <v>-4.0899999999999999E-2</v>
      </c>
      <c r="L8698" s="546">
        <v>-2.9399999999999999E-2</v>
      </c>
      <c r="M8698" s="546">
        <v>-1.2200000000000001E-2</v>
      </c>
    </row>
    <row r="8699" spans="10:13" x14ac:dyDescent="0.6">
      <c r="J8699" s="311">
        <v>0</v>
      </c>
      <c r="K8699" s="546">
        <v>-4.0899999999999999E-2</v>
      </c>
      <c r="L8699" s="546">
        <v>-2.9399999999999999E-2</v>
      </c>
      <c r="M8699" s="546">
        <v>-1.2200000000000001E-2</v>
      </c>
    </row>
    <row r="8700" spans="10:13" x14ac:dyDescent="0.6">
      <c r="J8700" s="311">
        <v>0</v>
      </c>
      <c r="K8700" s="546">
        <v>-4.0899999999999999E-2</v>
      </c>
      <c r="L8700" s="546">
        <v>-2.9399999999999999E-2</v>
      </c>
      <c r="M8700" s="546">
        <v>-1.2200000000000001E-2</v>
      </c>
    </row>
    <row r="8701" spans="10:13" x14ac:dyDescent="0.6">
      <c r="J8701" s="311">
        <v>0</v>
      </c>
      <c r="K8701" s="546">
        <v>-4.0899999999999999E-2</v>
      </c>
      <c r="L8701" s="546">
        <v>-2.9399999999999999E-2</v>
      </c>
      <c r="M8701" s="546">
        <v>-1.2200000000000001E-2</v>
      </c>
    </row>
    <row r="8702" spans="10:13" x14ac:dyDescent="0.6">
      <c r="J8702" s="311">
        <v>0</v>
      </c>
      <c r="K8702" s="546">
        <v>-4.0899999999999999E-2</v>
      </c>
      <c r="L8702" s="546">
        <v>-2.9399999999999999E-2</v>
      </c>
      <c r="M8702" s="546">
        <v>-1.2200000000000001E-2</v>
      </c>
    </row>
    <row r="8703" spans="10:13" x14ac:dyDescent="0.6">
      <c r="J8703" s="311">
        <v>0</v>
      </c>
      <c r="K8703" s="546">
        <v>-4.0899999999999999E-2</v>
      </c>
      <c r="L8703" s="546">
        <v>-2.9399999999999999E-2</v>
      </c>
      <c r="M8703" s="546">
        <v>-1.2200000000000001E-2</v>
      </c>
    </row>
    <row r="8704" spans="10:13" x14ac:dyDescent="0.6">
      <c r="J8704" s="311">
        <v>0</v>
      </c>
      <c r="K8704" s="546">
        <v>-4.0899999999999999E-2</v>
      </c>
      <c r="L8704" s="546">
        <v>-2.9399999999999999E-2</v>
      </c>
      <c r="M8704" s="546">
        <v>-1.2200000000000001E-2</v>
      </c>
    </row>
    <row r="8705" spans="10:13" x14ac:dyDescent="0.6">
      <c r="J8705" s="311">
        <v>0</v>
      </c>
      <c r="K8705" s="546">
        <v>-4.0899999999999999E-2</v>
      </c>
      <c r="L8705" s="546">
        <v>-2.9399999999999999E-2</v>
      </c>
      <c r="M8705" s="546">
        <v>-1.2200000000000001E-2</v>
      </c>
    </row>
    <row r="8706" spans="10:13" x14ac:dyDescent="0.6">
      <c r="J8706" s="311">
        <v>0</v>
      </c>
      <c r="K8706" s="546">
        <v>-4.0899999999999999E-2</v>
      </c>
      <c r="L8706" s="546">
        <v>-2.9399999999999999E-2</v>
      </c>
      <c r="M8706" s="546">
        <v>-1.2200000000000001E-2</v>
      </c>
    </row>
    <row r="8707" spans="10:13" x14ac:dyDescent="0.6">
      <c r="J8707" s="311">
        <v>0</v>
      </c>
      <c r="K8707" s="546">
        <v>-4.0899999999999999E-2</v>
      </c>
      <c r="L8707" s="546">
        <v>-2.9399999999999999E-2</v>
      </c>
      <c r="M8707" s="546">
        <v>-1.2200000000000001E-2</v>
      </c>
    </row>
    <row r="8708" spans="10:13" x14ac:dyDescent="0.6">
      <c r="J8708" s="311">
        <v>0</v>
      </c>
      <c r="K8708" s="546">
        <v>-4.0899999999999999E-2</v>
      </c>
      <c r="L8708" s="546">
        <v>-2.9399999999999999E-2</v>
      </c>
      <c r="M8708" s="546">
        <v>-1.2200000000000001E-2</v>
      </c>
    </row>
    <row r="8709" spans="10:13" x14ac:dyDescent="0.6">
      <c r="J8709" s="311">
        <v>0</v>
      </c>
      <c r="K8709" s="546">
        <v>-4.0899999999999999E-2</v>
      </c>
      <c r="L8709" s="546">
        <v>-2.9399999999999999E-2</v>
      </c>
      <c r="M8709" s="546">
        <v>-1.2200000000000001E-2</v>
      </c>
    </row>
    <row r="8710" spans="10:13" x14ac:dyDescent="0.6">
      <c r="J8710" s="311">
        <v>0</v>
      </c>
      <c r="K8710" s="546">
        <v>-4.0899999999999999E-2</v>
      </c>
      <c r="L8710" s="546">
        <v>-2.9399999999999999E-2</v>
      </c>
      <c r="M8710" s="546">
        <v>-1.2200000000000001E-2</v>
      </c>
    </row>
    <row r="8711" spans="10:13" x14ac:dyDescent="0.6">
      <c r="J8711" s="311">
        <v>0</v>
      </c>
      <c r="K8711" s="546">
        <v>-4.0899999999999999E-2</v>
      </c>
      <c r="L8711" s="546">
        <v>-2.9399999999999999E-2</v>
      </c>
      <c r="M8711" s="546">
        <v>-1.2200000000000001E-2</v>
      </c>
    </row>
    <row r="8712" spans="10:13" x14ac:dyDescent="0.6">
      <c r="J8712" s="311">
        <v>0</v>
      </c>
      <c r="K8712" s="546">
        <v>-4.0899999999999999E-2</v>
      </c>
      <c r="L8712" s="546">
        <v>-2.9399999999999999E-2</v>
      </c>
      <c r="M8712" s="546">
        <v>-1.2200000000000001E-2</v>
      </c>
    </row>
    <row r="8713" spans="10:13" x14ac:dyDescent="0.6">
      <c r="J8713" s="311">
        <v>0</v>
      </c>
      <c r="K8713" s="546">
        <v>-4.0899999999999999E-2</v>
      </c>
      <c r="L8713" s="546">
        <v>-2.9399999999999999E-2</v>
      </c>
      <c r="M8713" s="546">
        <v>-1.2200000000000001E-2</v>
      </c>
    </row>
    <row r="8714" spans="10:13" x14ac:dyDescent="0.6">
      <c r="J8714" s="311">
        <v>0</v>
      </c>
      <c r="K8714" s="546">
        <v>-4.0899999999999999E-2</v>
      </c>
      <c r="L8714" s="546">
        <v>-2.9399999999999999E-2</v>
      </c>
      <c r="M8714" s="546">
        <v>-1.2200000000000001E-2</v>
      </c>
    </row>
    <row r="8715" spans="10:13" x14ac:dyDescent="0.6">
      <c r="J8715" s="311">
        <v>0</v>
      </c>
      <c r="K8715" s="546">
        <v>-4.0899999999999999E-2</v>
      </c>
      <c r="L8715" s="546">
        <v>-2.9399999999999999E-2</v>
      </c>
      <c r="M8715" s="546">
        <v>-1.2200000000000001E-2</v>
      </c>
    </row>
    <row r="8716" spans="10:13" x14ac:dyDescent="0.6">
      <c r="J8716" s="311">
        <v>0</v>
      </c>
      <c r="K8716" s="546">
        <v>-4.0899999999999999E-2</v>
      </c>
      <c r="L8716" s="546">
        <v>-2.9399999999999999E-2</v>
      </c>
      <c r="M8716" s="546">
        <v>-1.2200000000000001E-2</v>
      </c>
    </row>
    <row r="8717" spans="10:13" x14ac:dyDescent="0.6">
      <c r="J8717" s="311">
        <v>0</v>
      </c>
      <c r="K8717" s="546">
        <v>-4.0899999999999999E-2</v>
      </c>
      <c r="L8717" s="546">
        <v>-2.9399999999999999E-2</v>
      </c>
      <c r="M8717" s="546">
        <v>-1.2200000000000001E-2</v>
      </c>
    </row>
    <row r="8718" spans="10:13" x14ac:dyDescent="0.6">
      <c r="J8718" s="311">
        <v>0</v>
      </c>
      <c r="K8718" s="546">
        <v>-4.0899999999999999E-2</v>
      </c>
      <c r="L8718" s="546">
        <v>-2.9399999999999999E-2</v>
      </c>
      <c r="M8718" s="546">
        <v>-1.2200000000000001E-2</v>
      </c>
    </row>
    <row r="8719" spans="10:13" x14ac:dyDescent="0.6">
      <c r="J8719" s="311">
        <v>0</v>
      </c>
      <c r="K8719" s="546">
        <v>-4.0899999999999999E-2</v>
      </c>
      <c r="L8719" s="546">
        <v>-2.9399999999999999E-2</v>
      </c>
      <c r="M8719" s="546">
        <v>-1.2200000000000001E-2</v>
      </c>
    </row>
    <row r="8720" spans="10:13" x14ac:dyDescent="0.6">
      <c r="J8720" s="311">
        <v>0</v>
      </c>
      <c r="K8720" s="546">
        <v>-4.0899999999999999E-2</v>
      </c>
      <c r="L8720" s="546">
        <v>-2.9399999999999999E-2</v>
      </c>
      <c r="M8720" s="546">
        <v>-1.2200000000000001E-2</v>
      </c>
    </row>
    <row r="8721" spans="10:13" x14ac:dyDescent="0.6">
      <c r="J8721" s="311">
        <v>0</v>
      </c>
      <c r="K8721" s="546">
        <v>-4.0899999999999999E-2</v>
      </c>
      <c r="L8721" s="546">
        <v>-2.9399999999999999E-2</v>
      </c>
      <c r="M8721" s="546">
        <v>-1.2200000000000001E-2</v>
      </c>
    </row>
    <row r="8722" spans="10:13" x14ac:dyDescent="0.6">
      <c r="J8722" s="311">
        <v>0</v>
      </c>
      <c r="K8722" s="546">
        <v>-4.0899999999999999E-2</v>
      </c>
      <c r="L8722" s="546">
        <v>-2.9399999999999999E-2</v>
      </c>
      <c r="M8722" s="546">
        <v>-1.2200000000000001E-2</v>
      </c>
    </row>
    <row r="8723" spans="10:13" x14ac:dyDescent="0.6">
      <c r="J8723" s="311">
        <v>0</v>
      </c>
      <c r="K8723" s="546">
        <v>-4.0899999999999999E-2</v>
      </c>
      <c r="L8723" s="546">
        <v>-2.9399999999999999E-2</v>
      </c>
      <c r="M8723" s="546">
        <v>-1.2200000000000001E-2</v>
      </c>
    </row>
    <row r="8724" spans="10:13" x14ac:dyDescent="0.6">
      <c r="J8724" s="311">
        <v>0</v>
      </c>
      <c r="K8724" s="546">
        <v>-4.0899999999999999E-2</v>
      </c>
      <c r="L8724" s="546">
        <v>-2.9399999999999999E-2</v>
      </c>
      <c r="M8724" s="546">
        <v>-1.2200000000000001E-2</v>
      </c>
    </row>
    <row r="8725" spans="10:13" x14ac:dyDescent="0.6">
      <c r="J8725" s="311">
        <v>0</v>
      </c>
      <c r="K8725" s="546">
        <v>-4.0899999999999999E-2</v>
      </c>
      <c r="L8725" s="546">
        <v>-2.9399999999999999E-2</v>
      </c>
      <c r="M8725" s="546">
        <v>-1.2200000000000001E-2</v>
      </c>
    </row>
    <row r="8726" spans="10:13" x14ac:dyDescent="0.6">
      <c r="J8726" s="311">
        <v>0</v>
      </c>
      <c r="K8726" s="546">
        <v>-4.0899999999999999E-2</v>
      </c>
      <c r="L8726" s="546">
        <v>-2.9399999999999999E-2</v>
      </c>
      <c r="M8726" s="546">
        <v>-1.2200000000000001E-2</v>
      </c>
    </row>
    <row r="8727" spans="10:13" x14ac:dyDescent="0.6">
      <c r="J8727" s="311">
        <v>0</v>
      </c>
      <c r="K8727" s="546">
        <v>-4.0899999999999999E-2</v>
      </c>
      <c r="L8727" s="546">
        <v>-2.9399999999999999E-2</v>
      </c>
      <c r="M8727" s="546">
        <v>-1.2200000000000001E-2</v>
      </c>
    </row>
    <row r="8728" spans="10:13" x14ac:dyDescent="0.6">
      <c r="J8728" s="311">
        <v>0</v>
      </c>
      <c r="K8728" s="546">
        <v>-4.0899999999999999E-2</v>
      </c>
      <c r="L8728" s="546">
        <v>-2.9399999999999999E-2</v>
      </c>
      <c r="M8728" s="546">
        <v>-1.2200000000000001E-2</v>
      </c>
    </row>
    <row r="8729" spans="10:13" x14ac:dyDescent="0.6">
      <c r="J8729" s="311">
        <v>0</v>
      </c>
      <c r="K8729" s="546">
        <v>-4.0899999999999999E-2</v>
      </c>
      <c r="L8729" s="546">
        <v>-2.9399999999999999E-2</v>
      </c>
      <c r="M8729" s="546">
        <v>-1.2200000000000001E-2</v>
      </c>
    </row>
    <row r="8730" spans="10:13" x14ac:dyDescent="0.6">
      <c r="J8730" s="311">
        <v>0</v>
      </c>
      <c r="K8730" s="546">
        <v>-4.0899999999999999E-2</v>
      </c>
      <c r="L8730" s="546">
        <v>-2.9399999999999999E-2</v>
      </c>
      <c r="M8730" s="546">
        <v>-1.2200000000000001E-2</v>
      </c>
    </row>
    <row r="8731" spans="10:13" x14ac:dyDescent="0.6">
      <c r="J8731" s="311">
        <v>0</v>
      </c>
      <c r="K8731" s="546">
        <v>-4.0899999999999999E-2</v>
      </c>
      <c r="L8731" s="546">
        <v>-2.9399999999999999E-2</v>
      </c>
      <c r="M8731" s="546">
        <v>-1.2200000000000001E-2</v>
      </c>
    </row>
    <row r="8732" spans="10:13" x14ac:dyDescent="0.6">
      <c r="J8732" s="311">
        <v>0</v>
      </c>
      <c r="K8732" s="546">
        <v>-4.0899999999999999E-2</v>
      </c>
      <c r="L8732" s="546">
        <v>-2.9399999999999999E-2</v>
      </c>
      <c r="M8732" s="546">
        <v>-1.2200000000000001E-2</v>
      </c>
    </row>
    <row r="8733" spans="10:13" x14ac:dyDescent="0.6">
      <c r="J8733" s="311">
        <v>0</v>
      </c>
      <c r="K8733" s="546">
        <v>-4.0899999999999999E-2</v>
      </c>
      <c r="L8733" s="546">
        <v>-2.9399999999999999E-2</v>
      </c>
      <c r="M8733" s="546">
        <v>-1.2200000000000001E-2</v>
      </c>
    </row>
    <row r="8734" spans="10:13" x14ac:dyDescent="0.6">
      <c r="J8734" s="311">
        <v>0</v>
      </c>
      <c r="K8734" s="546">
        <v>-4.0899999999999999E-2</v>
      </c>
      <c r="L8734" s="546">
        <v>-2.9399999999999999E-2</v>
      </c>
      <c r="M8734" s="546">
        <v>-1.2200000000000001E-2</v>
      </c>
    </row>
    <row r="8735" spans="10:13" x14ac:dyDescent="0.6">
      <c r="J8735" s="311">
        <v>0</v>
      </c>
      <c r="K8735" s="546">
        <v>-4.0899999999999999E-2</v>
      </c>
      <c r="L8735" s="546">
        <v>-2.9399999999999999E-2</v>
      </c>
      <c r="M8735" s="546">
        <v>-1.2200000000000001E-2</v>
      </c>
    </row>
    <row r="8736" spans="10:13" x14ac:dyDescent="0.6">
      <c r="J8736" s="311">
        <v>0</v>
      </c>
      <c r="K8736" s="546">
        <v>-4.0899999999999999E-2</v>
      </c>
      <c r="L8736" s="546">
        <v>-2.9399999999999999E-2</v>
      </c>
      <c r="M8736" s="546">
        <v>-1.2200000000000001E-2</v>
      </c>
    </row>
    <row r="8737" spans="10:13" x14ac:dyDescent="0.6">
      <c r="J8737" s="311">
        <v>0</v>
      </c>
      <c r="K8737" s="546">
        <v>-4.0899999999999999E-2</v>
      </c>
      <c r="L8737" s="546">
        <v>-2.9399999999999999E-2</v>
      </c>
      <c r="M8737" s="546">
        <v>-1.2200000000000001E-2</v>
      </c>
    </row>
    <row r="8738" spans="10:13" x14ac:dyDescent="0.6">
      <c r="J8738" s="311">
        <v>0</v>
      </c>
      <c r="K8738" s="546">
        <v>-4.0899999999999999E-2</v>
      </c>
      <c r="L8738" s="546">
        <v>-2.9399999999999999E-2</v>
      </c>
      <c r="M8738" s="546">
        <v>-1.2200000000000001E-2</v>
      </c>
    </row>
    <row r="8739" spans="10:13" x14ac:dyDescent="0.6">
      <c r="J8739" s="311">
        <v>0</v>
      </c>
      <c r="K8739" s="546">
        <v>-4.0899999999999999E-2</v>
      </c>
      <c r="L8739" s="546">
        <v>-2.9399999999999999E-2</v>
      </c>
      <c r="M8739" s="546">
        <v>-1.2200000000000001E-2</v>
      </c>
    </row>
    <row r="8740" spans="10:13" x14ac:dyDescent="0.6">
      <c r="J8740" s="311">
        <v>0</v>
      </c>
      <c r="K8740" s="546">
        <v>-4.0899999999999999E-2</v>
      </c>
      <c r="L8740" s="546">
        <v>-2.9399999999999999E-2</v>
      </c>
      <c r="M8740" s="546">
        <v>-1.2200000000000001E-2</v>
      </c>
    </row>
    <row r="8741" spans="10:13" x14ac:dyDescent="0.6">
      <c r="J8741" s="311">
        <v>0</v>
      </c>
      <c r="K8741" s="546">
        <v>-4.0899999999999999E-2</v>
      </c>
      <c r="L8741" s="546">
        <v>-2.9399999999999999E-2</v>
      </c>
      <c r="M8741" s="546">
        <v>-1.2200000000000001E-2</v>
      </c>
    </row>
    <row r="8742" spans="10:13" x14ac:dyDescent="0.6">
      <c r="J8742" s="311">
        <v>0</v>
      </c>
      <c r="K8742" s="546">
        <v>-4.0899999999999999E-2</v>
      </c>
      <c r="L8742" s="546">
        <v>-2.9399999999999999E-2</v>
      </c>
      <c r="M8742" s="546">
        <v>-1.2200000000000001E-2</v>
      </c>
    </row>
    <row r="8743" spans="10:13" x14ac:dyDescent="0.6">
      <c r="J8743" s="311">
        <v>0</v>
      </c>
      <c r="K8743" s="546">
        <v>-4.0899999999999999E-2</v>
      </c>
      <c r="L8743" s="546">
        <v>-2.9399999999999999E-2</v>
      </c>
      <c r="M8743" s="546">
        <v>-1.2200000000000001E-2</v>
      </c>
    </row>
    <row r="8744" spans="10:13" x14ac:dyDescent="0.6">
      <c r="J8744" s="311">
        <v>0</v>
      </c>
      <c r="K8744" s="546">
        <v>-4.0899999999999999E-2</v>
      </c>
      <c r="L8744" s="546">
        <v>-2.9399999999999999E-2</v>
      </c>
      <c r="M8744" s="546">
        <v>-1.2200000000000001E-2</v>
      </c>
    </row>
    <row r="8745" spans="10:13" x14ac:dyDescent="0.6">
      <c r="J8745" s="311">
        <v>0</v>
      </c>
      <c r="K8745" s="546">
        <v>-4.0899999999999999E-2</v>
      </c>
      <c r="L8745" s="546">
        <v>-2.9399999999999999E-2</v>
      </c>
      <c r="M8745" s="546">
        <v>-1.2200000000000001E-2</v>
      </c>
    </row>
    <row r="8746" spans="10:13" x14ac:dyDescent="0.6">
      <c r="J8746" s="311">
        <v>0</v>
      </c>
      <c r="K8746" s="546">
        <v>-4.0899999999999999E-2</v>
      </c>
      <c r="L8746" s="546">
        <v>-2.9399999999999999E-2</v>
      </c>
      <c r="M8746" s="546">
        <v>-1.2200000000000001E-2</v>
      </c>
    </row>
    <row r="8747" spans="10:13" x14ac:dyDescent="0.6">
      <c r="J8747" s="311">
        <v>0</v>
      </c>
      <c r="K8747" s="546">
        <v>-4.0899999999999999E-2</v>
      </c>
      <c r="L8747" s="546">
        <v>-2.9399999999999999E-2</v>
      </c>
      <c r="M8747" s="546">
        <v>-1.2200000000000001E-2</v>
      </c>
    </row>
    <row r="8748" spans="10:13" x14ac:dyDescent="0.6">
      <c r="J8748" s="311">
        <v>0</v>
      </c>
      <c r="K8748" s="546">
        <v>-4.0899999999999999E-2</v>
      </c>
      <c r="L8748" s="546">
        <v>-2.9399999999999999E-2</v>
      </c>
      <c r="M8748" s="546">
        <v>-1.2200000000000001E-2</v>
      </c>
    </row>
    <row r="8749" spans="10:13" x14ac:dyDescent="0.6">
      <c r="J8749" s="311">
        <v>0</v>
      </c>
      <c r="K8749" s="546">
        <v>-4.0899999999999999E-2</v>
      </c>
      <c r="L8749" s="546">
        <v>-2.9399999999999999E-2</v>
      </c>
      <c r="M8749" s="546">
        <v>-1.2200000000000001E-2</v>
      </c>
    </row>
    <row r="8750" spans="10:13" x14ac:dyDescent="0.6">
      <c r="J8750" s="311">
        <v>0</v>
      </c>
      <c r="K8750" s="546">
        <v>-4.0899999999999999E-2</v>
      </c>
      <c r="L8750" s="546">
        <v>-2.9399999999999999E-2</v>
      </c>
      <c r="M8750" s="546">
        <v>-1.2200000000000001E-2</v>
      </c>
    </row>
    <row r="8751" spans="10:13" x14ac:dyDescent="0.6">
      <c r="J8751" s="311">
        <v>0</v>
      </c>
      <c r="K8751" s="546">
        <v>-4.0899999999999999E-2</v>
      </c>
      <c r="L8751" s="546">
        <v>-2.9399999999999999E-2</v>
      </c>
      <c r="M8751" s="546">
        <v>-1.2200000000000001E-2</v>
      </c>
    </row>
    <row r="8752" spans="10:13" x14ac:dyDescent="0.6">
      <c r="J8752" s="311">
        <v>0</v>
      </c>
      <c r="K8752" s="546">
        <v>-4.0899999999999999E-2</v>
      </c>
      <c r="L8752" s="546">
        <v>-2.9399999999999999E-2</v>
      </c>
      <c r="M8752" s="546">
        <v>-1.2200000000000001E-2</v>
      </c>
    </row>
    <row r="8753" spans="10:13" x14ac:dyDescent="0.6">
      <c r="J8753" s="311">
        <v>0</v>
      </c>
      <c r="K8753" s="546">
        <v>-4.0899999999999999E-2</v>
      </c>
      <c r="L8753" s="546">
        <v>-2.9399999999999999E-2</v>
      </c>
      <c r="M8753" s="546">
        <v>-1.2200000000000001E-2</v>
      </c>
    </row>
    <row r="8754" spans="10:13" x14ac:dyDescent="0.6">
      <c r="J8754" s="311">
        <v>0</v>
      </c>
      <c r="K8754" s="546">
        <v>-4.0899999999999999E-2</v>
      </c>
      <c r="L8754" s="546">
        <v>-2.9399999999999999E-2</v>
      </c>
      <c r="M8754" s="546">
        <v>-1.2200000000000001E-2</v>
      </c>
    </row>
    <row r="8755" spans="10:13" x14ac:dyDescent="0.6">
      <c r="J8755" s="311">
        <v>0</v>
      </c>
      <c r="K8755" s="546">
        <v>-4.0899999999999999E-2</v>
      </c>
      <c r="L8755" s="546">
        <v>-2.9399999999999999E-2</v>
      </c>
      <c r="M8755" s="546">
        <v>-1.2200000000000001E-2</v>
      </c>
    </row>
    <row r="8756" spans="10:13" x14ac:dyDescent="0.6">
      <c r="J8756" s="311">
        <v>0</v>
      </c>
      <c r="K8756" s="546">
        <v>-4.0899999999999999E-2</v>
      </c>
      <c r="L8756" s="546">
        <v>-2.9399999999999999E-2</v>
      </c>
      <c r="M8756" s="546">
        <v>-1.2200000000000001E-2</v>
      </c>
    </row>
    <row r="8757" spans="10:13" x14ac:dyDescent="0.6">
      <c r="J8757" s="311">
        <v>0</v>
      </c>
      <c r="K8757" s="546">
        <v>-4.0899999999999999E-2</v>
      </c>
      <c r="L8757" s="546">
        <v>-2.9399999999999999E-2</v>
      </c>
      <c r="M8757" s="546">
        <v>-1.2200000000000001E-2</v>
      </c>
    </row>
    <row r="8758" spans="10:13" x14ac:dyDescent="0.6">
      <c r="J8758" s="311">
        <v>0</v>
      </c>
      <c r="K8758" s="546">
        <v>-4.0899999999999999E-2</v>
      </c>
      <c r="L8758" s="546">
        <v>-2.9399999999999999E-2</v>
      </c>
      <c r="M8758" s="546">
        <v>-1.2200000000000001E-2</v>
      </c>
    </row>
    <row r="8759" spans="10:13" x14ac:dyDescent="0.6">
      <c r="J8759" s="311">
        <v>0</v>
      </c>
      <c r="K8759" s="546">
        <v>-4.0899999999999999E-2</v>
      </c>
      <c r="L8759" s="546">
        <v>-2.9399999999999999E-2</v>
      </c>
      <c r="M8759" s="546">
        <v>-1.2200000000000001E-2</v>
      </c>
    </row>
    <row r="8760" spans="10:13" x14ac:dyDescent="0.6">
      <c r="J8760" s="311">
        <v>0</v>
      </c>
      <c r="K8760" s="546">
        <v>-4.0899999999999999E-2</v>
      </c>
      <c r="L8760" s="546">
        <v>-2.9399999999999999E-2</v>
      </c>
      <c r="M8760" s="546">
        <v>-1.2200000000000001E-2</v>
      </c>
    </row>
    <row r="8761" spans="10:13" x14ac:dyDescent="0.6">
      <c r="J8761" s="311">
        <v>0</v>
      </c>
      <c r="K8761" s="546">
        <v>-4.0899999999999999E-2</v>
      </c>
      <c r="L8761" s="546">
        <v>-2.9399999999999999E-2</v>
      </c>
      <c r="M8761" s="546">
        <v>-1.2200000000000001E-2</v>
      </c>
    </row>
    <row r="8762" spans="10:13" x14ac:dyDescent="0.6">
      <c r="J8762" s="311">
        <v>0</v>
      </c>
      <c r="K8762" s="546">
        <v>-4.0899999999999999E-2</v>
      </c>
      <c r="L8762" s="546">
        <v>-2.9399999999999999E-2</v>
      </c>
      <c r="M8762" s="546">
        <v>-1.2200000000000001E-2</v>
      </c>
    </row>
    <row r="8763" spans="10:13" x14ac:dyDescent="0.6">
      <c r="J8763" s="311">
        <v>0</v>
      </c>
      <c r="K8763" s="546">
        <v>-4.0899999999999999E-2</v>
      </c>
      <c r="L8763" s="546">
        <v>-2.9399999999999999E-2</v>
      </c>
      <c r="M8763" s="546">
        <v>-1.2200000000000001E-2</v>
      </c>
    </row>
    <row r="8764" spans="10:13" x14ac:dyDescent="0.6">
      <c r="J8764" s="311">
        <v>0</v>
      </c>
      <c r="K8764" s="546">
        <v>-4.0899999999999999E-2</v>
      </c>
      <c r="L8764" s="546">
        <v>-2.9399999999999999E-2</v>
      </c>
      <c r="M8764" s="546">
        <v>-1.2200000000000001E-2</v>
      </c>
    </row>
    <row r="8765" spans="10:13" x14ac:dyDescent="0.6">
      <c r="J8765" s="311">
        <v>0</v>
      </c>
      <c r="K8765" s="546">
        <v>-4.0899999999999999E-2</v>
      </c>
      <c r="L8765" s="546">
        <v>-2.9399999999999999E-2</v>
      </c>
      <c r="M8765" s="546">
        <v>-1.2200000000000001E-2</v>
      </c>
    </row>
    <row r="8766" spans="10:13" x14ac:dyDescent="0.6">
      <c r="J8766" s="311">
        <v>0</v>
      </c>
      <c r="K8766" s="546">
        <v>-4.0899999999999999E-2</v>
      </c>
      <c r="L8766" s="546">
        <v>-2.9399999999999999E-2</v>
      </c>
      <c r="M8766" s="546">
        <v>-1.2200000000000001E-2</v>
      </c>
    </row>
    <row r="8767" spans="10:13" x14ac:dyDescent="0.6">
      <c r="J8767" s="311">
        <v>0</v>
      </c>
      <c r="K8767" s="546">
        <v>-4.0899999999999999E-2</v>
      </c>
      <c r="L8767" s="546">
        <v>-2.9399999999999999E-2</v>
      </c>
      <c r="M8767" s="546">
        <v>-1.2200000000000001E-2</v>
      </c>
    </row>
    <row r="8768" spans="10:13" x14ac:dyDescent="0.6">
      <c r="J8768" s="311">
        <v>0</v>
      </c>
      <c r="K8768" s="546">
        <v>-4.0899999999999999E-2</v>
      </c>
      <c r="L8768" s="546">
        <v>-2.9399999999999999E-2</v>
      </c>
      <c r="M8768" s="546">
        <v>-1.2200000000000001E-2</v>
      </c>
    </row>
    <row r="8769" spans="10:13" x14ac:dyDescent="0.6">
      <c r="J8769" s="311">
        <v>0</v>
      </c>
      <c r="K8769" s="546">
        <v>-4.0899999999999999E-2</v>
      </c>
      <c r="L8769" s="546">
        <v>-2.9399999999999999E-2</v>
      </c>
      <c r="M8769" s="546">
        <v>-1.2200000000000001E-2</v>
      </c>
    </row>
    <row r="8770" spans="10:13" x14ac:dyDescent="0.6">
      <c r="J8770" s="311">
        <v>0</v>
      </c>
      <c r="K8770" s="546">
        <v>-4.0899999999999999E-2</v>
      </c>
      <c r="L8770" s="546">
        <v>-2.9399999999999999E-2</v>
      </c>
      <c r="M8770" s="546">
        <v>-1.2200000000000001E-2</v>
      </c>
    </row>
    <row r="8771" spans="10:13" x14ac:dyDescent="0.6">
      <c r="J8771" s="311">
        <v>0</v>
      </c>
      <c r="K8771" s="546">
        <v>-4.0899999999999999E-2</v>
      </c>
      <c r="L8771" s="546">
        <v>-2.9399999999999999E-2</v>
      </c>
      <c r="M8771" s="546">
        <v>-1.2200000000000001E-2</v>
      </c>
    </row>
    <row r="8772" spans="10:13" x14ac:dyDescent="0.6">
      <c r="J8772" s="311">
        <v>0</v>
      </c>
      <c r="K8772" s="546">
        <v>-4.0899999999999999E-2</v>
      </c>
      <c r="L8772" s="546">
        <v>-2.9399999999999999E-2</v>
      </c>
      <c r="M8772" s="546">
        <v>-1.2200000000000001E-2</v>
      </c>
    </row>
    <row r="8773" spans="10:13" x14ac:dyDescent="0.6">
      <c r="J8773" s="311">
        <v>0</v>
      </c>
      <c r="K8773" s="546">
        <v>-4.0899999999999999E-2</v>
      </c>
      <c r="L8773" s="546">
        <v>-2.9399999999999999E-2</v>
      </c>
      <c r="M8773" s="546">
        <v>-1.2200000000000001E-2</v>
      </c>
    </row>
    <row r="8774" spans="10:13" x14ac:dyDescent="0.6">
      <c r="J8774" s="311">
        <v>0</v>
      </c>
      <c r="K8774" s="546">
        <v>-4.0899999999999999E-2</v>
      </c>
      <c r="L8774" s="546">
        <v>-2.9399999999999999E-2</v>
      </c>
      <c r="M8774" s="546">
        <v>-1.2200000000000001E-2</v>
      </c>
    </row>
    <row r="8775" spans="10:13" x14ac:dyDescent="0.6">
      <c r="J8775" s="311">
        <v>0</v>
      </c>
      <c r="K8775" s="546">
        <v>-4.0899999999999999E-2</v>
      </c>
      <c r="L8775" s="546">
        <v>-2.9399999999999999E-2</v>
      </c>
      <c r="M8775" s="546">
        <v>-1.2200000000000001E-2</v>
      </c>
    </row>
    <row r="8776" spans="10:13" x14ac:dyDescent="0.6">
      <c r="J8776" s="311">
        <v>0</v>
      </c>
      <c r="K8776" s="546">
        <v>-4.0899999999999999E-2</v>
      </c>
      <c r="L8776" s="546">
        <v>-2.9399999999999999E-2</v>
      </c>
      <c r="M8776" s="546">
        <v>-1.2200000000000001E-2</v>
      </c>
    </row>
    <row r="8777" spans="10:13" x14ac:dyDescent="0.6">
      <c r="J8777" s="311">
        <v>0</v>
      </c>
      <c r="K8777" s="546">
        <v>-4.0899999999999999E-2</v>
      </c>
      <c r="L8777" s="546">
        <v>-2.9399999999999999E-2</v>
      </c>
      <c r="M8777" s="546">
        <v>-1.2200000000000001E-2</v>
      </c>
    </row>
    <row r="8778" spans="10:13" x14ac:dyDescent="0.6">
      <c r="J8778" s="311">
        <v>0</v>
      </c>
      <c r="K8778" s="546">
        <v>-4.0899999999999999E-2</v>
      </c>
      <c r="L8778" s="546">
        <v>-2.9399999999999999E-2</v>
      </c>
      <c r="M8778" s="546">
        <v>-1.2200000000000001E-2</v>
      </c>
    </row>
    <row r="8779" spans="10:13" x14ac:dyDescent="0.6">
      <c r="J8779" s="311">
        <v>0</v>
      </c>
      <c r="K8779" s="546">
        <v>-4.0899999999999999E-2</v>
      </c>
      <c r="L8779" s="546">
        <v>-2.9399999999999999E-2</v>
      </c>
      <c r="M8779" s="546">
        <v>-1.2200000000000001E-2</v>
      </c>
    </row>
    <row r="8780" spans="10:13" x14ac:dyDescent="0.6">
      <c r="J8780" s="311">
        <v>0</v>
      </c>
      <c r="K8780" s="546">
        <v>-4.0899999999999999E-2</v>
      </c>
      <c r="L8780" s="546">
        <v>-2.9399999999999999E-2</v>
      </c>
      <c r="M8780" s="546">
        <v>-1.2200000000000001E-2</v>
      </c>
    </row>
    <row r="8781" spans="10:13" x14ac:dyDescent="0.6">
      <c r="J8781" s="311">
        <v>0</v>
      </c>
      <c r="K8781" s="546">
        <v>-4.0899999999999999E-2</v>
      </c>
      <c r="L8781" s="546">
        <v>-2.9399999999999999E-2</v>
      </c>
      <c r="M8781" s="546">
        <v>-1.2200000000000001E-2</v>
      </c>
    </row>
    <row r="8782" spans="10:13" x14ac:dyDescent="0.6">
      <c r="J8782" s="311">
        <v>0</v>
      </c>
      <c r="K8782" s="546">
        <v>-4.0899999999999999E-2</v>
      </c>
      <c r="L8782" s="546">
        <v>-2.9399999999999999E-2</v>
      </c>
      <c r="M8782" s="546">
        <v>-1.2200000000000001E-2</v>
      </c>
    </row>
    <row r="8783" spans="10:13" x14ac:dyDescent="0.6">
      <c r="J8783" s="311">
        <v>0</v>
      </c>
      <c r="K8783" s="546">
        <v>-4.0899999999999999E-2</v>
      </c>
      <c r="L8783" s="546">
        <v>-2.9399999999999999E-2</v>
      </c>
      <c r="M8783" s="546">
        <v>-1.2200000000000001E-2</v>
      </c>
    </row>
    <row r="8784" spans="10:13" x14ac:dyDescent="0.6">
      <c r="J8784" s="311">
        <v>0</v>
      </c>
      <c r="K8784" s="546">
        <v>-4.0899999999999999E-2</v>
      </c>
      <c r="L8784" s="546">
        <v>-2.9399999999999999E-2</v>
      </c>
      <c r="M8784" s="546">
        <v>-1.2200000000000001E-2</v>
      </c>
    </row>
    <row r="8785" spans="10:13" x14ac:dyDescent="0.6">
      <c r="J8785" s="311">
        <v>0</v>
      </c>
      <c r="K8785" s="546">
        <v>-4.0899999999999999E-2</v>
      </c>
      <c r="L8785" s="546">
        <v>-2.9399999999999999E-2</v>
      </c>
      <c r="M8785" s="546">
        <v>-1.2200000000000001E-2</v>
      </c>
    </row>
    <row r="8786" spans="10:13" x14ac:dyDescent="0.6">
      <c r="J8786" s="311">
        <v>0</v>
      </c>
      <c r="K8786" s="546">
        <v>-4.0899999999999999E-2</v>
      </c>
      <c r="L8786" s="546">
        <v>-2.9399999999999999E-2</v>
      </c>
      <c r="M8786" s="546">
        <v>-1.2200000000000001E-2</v>
      </c>
    </row>
    <row r="8787" spans="10:13" x14ac:dyDescent="0.6">
      <c r="J8787" s="311">
        <v>0</v>
      </c>
      <c r="K8787" s="546">
        <v>-4.0899999999999999E-2</v>
      </c>
      <c r="L8787" s="546">
        <v>-2.9399999999999999E-2</v>
      </c>
      <c r="M8787" s="546">
        <v>-1.2200000000000001E-2</v>
      </c>
    </row>
    <row r="8788" spans="10:13" x14ac:dyDescent="0.6">
      <c r="J8788" s="311">
        <v>0</v>
      </c>
      <c r="K8788" s="546">
        <v>-4.0899999999999999E-2</v>
      </c>
      <c r="L8788" s="546">
        <v>-2.9399999999999999E-2</v>
      </c>
      <c r="M8788" s="546">
        <v>-1.2200000000000001E-2</v>
      </c>
    </row>
    <row r="8789" spans="10:13" x14ac:dyDescent="0.6">
      <c r="J8789" s="311">
        <v>0</v>
      </c>
      <c r="K8789" s="546">
        <v>-4.0899999999999999E-2</v>
      </c>
      <c r="L8789" s="546">
        <v>-2.9399999999999999E-2</v>
      </c>
      <c r="M8789" s="546">
        <v>-1.2200000000000001E-2</v>
      </c>
    </row>
    <row r="8790" spans="10:13" x14ac:dyDescent="0.6">
      <c r="J8790" s="311">
        <v>0</v>
      </c>
      <c r="K8790" s="546">
        <v>-4.0899999999999999E-2</v>
      </c>
      <c r="L8790" s="546">
        <v>-2.9399999999999999E-2</v>
      </c>
      <c r="M8790" s="546">
        <v>-1.2200000000000001E-2</v>
      </c>
    </row>
    <row r="8791" spans="10:13" x14ac:dyDescent="0.6">
      <c r="J8791" s="311">
        <v>0</v>
      </c>
      <c r="K8791" s="546">
        <v>-4.0899999999999999E-2</v>
      </c>
      <c r="L8791" s="546">
        <v>-2.9399999999999999E-2</v>
      </c>
      <c r="M8791" s="546">
        <v>-1.2200000000000001E-2</v>
      </c>
    </row>
    <row r="8792" spans="10:13" x14ac:dyDescent="0.6">
      <c r="J8792" s="311">
        <v>0</v>
      </c>
      <c r="K8792" s="546">
        <v>-4.0899999999999999E-2</v>
      </c>
      <c r="L8792" s="546">
        <v>-2.9399999999999999E-2</v>
      </c>
      <c r="M8792" s="546">
        <v>-1.2200000000000001E-2</v>
      </c>
    </row>
    <row r="8793" spans="10:13" x14ac:dyDescent="0.6">
      <c r="J8793" s="311">
        <v>0</v>
      </c>
      <c r="K8793" s="546">
        <v>-4.0899999999999999E-2</v>
      </c>
      <c r="L8793" s="546">
        <v>-2.9399999999999999E-2</v>
      </c>
      <c r="M8793" s="546">
        <v>-1.2200000000000001E-2</v>
      </c>
    </row>
    <row r="8794" spans="10:13" x14ac:dyDescent="0.6">
      <c r="J8794" s="311">
        <v>0</v>
      </c>
      <c r="K8794" s="546">
        <v>-4.0899999999999999E-2</v>
      </c>
      <c r="L8794" s="546">
        <v>-2.9399999999999999E-2</v>
      </c>
      <c r="M8794" s="546">
        <v>-1.2200000000000001E-2</v>
      </c>
    </row>
    <row r="8795" spans="10:13" x14ac:dyDescent="0.6">
      <c r="J8795" s="311">
        <v>0</v>
      </c>
      <c r="K8795" s="546">
        <v>-4.0899999999999999E-2</v>
      </c>
      <c r="L8795" s="546">
        <v>-2.9399999999999999E-2</v>
      </c>
      <c r="M8795" s="546">
        <v>-1.2200000000000001E-2</v>
      </c>
    </row>
    <row r="8796" spans="10:13" x14ac:dyDescent="0.6">
      <c r="J8796" s="311">
        <v>0</v>
      </c>
      <c r="K8796" s="546">
        <v>-4.0899999999999999E-2</v>
      </c>
      <c r="L8796" s="546">
        <v>-2.9399999999999999E-2</v>
      </c>
      <c r="M8796" s="546">
        <v>-1.2200000000000001E-2</v>
      </c>
    </row>
    <row r="8797" spans="10:13" x14ac:dyDescent="0.6">
      <c r="J8797" s="311">
        <v>0</v>
      </c>
      <c r="K8797" s="546">
        <v>-4.0899999999999999E-2</v>
      </c>
      <c r="L8797" s="546">
        <v>-2.9399999999999999E-2</v>
      </c>
      <c r="M8797" s="546">
        <v>-1.2200000000000001E-2</v>
      </c>
    </row>
    <row r="8798" spans="10:13" x14ac:dyDescent="0.6">
      <c r="J8798" s="311">
        <v>0</v>
      </c>
      <c r="K8798" s="546">
        <v>-4.0899999999999999E-2</v>
      </c>
      <c r="L8798" s="546">
        <v>-2.9399999999999999E-2</v>
      </c>
      <c r="M8798" s="546">
        <v>-1.2200000000000001E-2</v>
      </c>
    </row>
    <row r="8799" spans="10:13" x14ac:dyDescent="0.6">
      <c r="J8799" s="311">
        <v>0</v>
      </c>
      <c r="K8799" s="546">
        <v>-4.0899999999999999E-2</v>
      </c>
      <c r="L8799" s="546">
        <v>-2.9399999999999999E-2</v>
      </c>
      <c r="M8799" s="546">
        <v>-1.2200000000000001E-2</v>
      </c>
    </row>
    <row r="8800" spans="10:13" x14ac:dyDescent="0.6">
      <c r="J8800" s="311">
        <v>0</v>
      </c>
      <c r="K8800" s="546">
        <v>-4.0899999999999999E-2</v>
      </c>
      <c r="L8800" s="546">
        <v>-2.9399999999999999E-2</v>
      </c>
      <c r="M8800" s="546">
        <v>-1.2200000000000001E-2</v>
      </c>
    </row>
    <row r="8801" spans="10:13" x14ac:dyDescent="0.6">
      <c r="J8801" s="311">
        <v>0</v>
      </c>
      <c r="K8801" s="546">
        <v>-4.0899999999999999E-2</v>
      </c>
      <c r="L8801" s="546">
        <v>-2.9399999999999999E-2</v>
      </c>
      <c r="M8801" s="546">
        <v>-1.2200000000000001E-2</v>
      </c>
    </row>
    <row r="8802" spans="10:13" x14ac:dyDescent="0.6">
      <c r="J8802" s="311">
        <v>0</v>
      </c>
      <c r="K8802" s="546">
        <v>-4.0899999999999999E-2</v>
      </c>
      <c r="L8802" s="546">
        <v>-2.9399999999999999E-2</v>
      </c>
      <c r="M8802" s="546">
        <v>-1.2200000000000001E-2</v>
      </c>
    </row>
    <row r="8803" spans="10:13" x14ac:dyDescent="0.6">
      <c r="J8803" s="311">
        <v>0</v>
      </c>
      <c r="K8803" s="546">
        <v>-4.0899999999999999E-2</v>
      </c>
      <c r="L8803" s="546">
        <v>-2.9399999999999999E-2</v>
      </c>
      <c r="M8803" s="546">
        <v>-1.2200000000000001E-2</v>
      </c>
    </row>
    <row r="8804" spans="10:13" x14ac:dyDescent="0.6">
      <c r="J8804" s="311">
        <v>0</v>
      </c>
      <c r="K8804" s="546">
        <v>-4.0899999999999999E-2</v>
      </c>
      <c r="L8804" s="546">
        <v>-2.9399999999999999E-2</v>
      </c>
      <c r="M8804" s="546">
        <v>-1.2200000000000001E-2</v>
      </c>
    </row>
    <row r="8805" spans="10:13" x14ac:dyDescent="0.6">
      <c r="J8805" s="311">
        <v>0</v>
      </c>
      <c r="K8805" s="546">
        <v>-4.0899999999999999E-2</v>
      </c>
      <c r="L8805" s="546">
        <v>-2.9399999999999999E-2</v>
      </c>
      <c r="M8805" s="546">
        <v>-1.2200000000000001E-2</v>
      </c>
    </row>
    <row r="8806" spans="10:13" x14ac:dyDescent="0.6">
      <c r="J8806" s="311">
        <v>0</v>
      </c>
      <c r="K8806" s="546">
        <v>-4.0899999999999999E-2</v>
      </c>
      <c r="L8806" s="546">
        <v>-2.9399999999999999E-2</v>
      </c>
      <c r="M8806" s="546">
        <v>-1.2200000000000001E-2</v>
      </c>
    </row>
    <row r="8807" spans="10:13" x14ac:dyDescent="0.6">
      <c r="J8807" s="311">
        <v>0</v>
      </c>
      <c r="K8807" s="546">
        <v>-4.0899999999999999E-2</v>
      </c>
      <c r="L8807" s="546">
        <v>-2.9399999999999999E-2</v>
      </c>
      <c r="M8807" s="546">
        <v>-1.2200000000000001E-2</v>
      </c>
    </row>
    <row r="8808" spans="10:13" x14ac:dyDescent="0.6">
      <c r="J8808" s="311">
        <v>0</v>
      </c>
      <c r="K8808" s="546">
        <v>-4.0899999999999999E-2</v>
      </c>
      <c r="L8808" s="546">
        <v>-2.9399999999999999E-2</v>
      </c>
      <c r="M8808" s="546">
        <v>-1.2200000000000001E-2</v>
      </c>
    </row>
    <row r="8809" spans="10:13" x14ac:dyDescent="0.6">
      <c r="J8809" s="311">
        <v>0</v>
      </c>
      <c r="K8809" s="546">
        <v>-4.0899999999999999E-2</v>
      </c>
      <c r="L8809" s="546">
        <v>-2.9399999999999999E-2</v>
      </c>
      <c r="M8809" s="546">
        <v>-1.2200000000000001E-2</v>
      </c>
    </row>
    <row r="8810" spans="10:13" x14ac:dyDescent="0.6">
      <c r="J8810" s="311">
        <v>0</v>
      </c>
      <c r="K8810" s="546">
        <v>-4.0899999999999999E-2</v>
      </c>
      <c r="L8810" s="546">
        <v>-2.9399999999999999E-2</v>
      </c>
      <c r="M8810" s="546">
        <v>-1.2200000000000001E-2</v>
      </c>
    </row>
    <row r="8811" spans="10:13" x14ac:dyDescent="0.6">
      <c r="J8811" s="311">
        <v>0</v>
      </c>
      <c r="K8811" s="546">
        <v>-4.0899999999999999E-2</v>
      </c>
      <c r="L8811" s="546">
        <v>-2.9399999999999999E-2</v>
      </c>
      <c r="M8811" s="546">
        <v>-1.2200000000000001E-2</v>
      </c>
    </row>
    <row r="8812" spans="10:13" x14ac:dyDescent="0.6">
      <c r="J8812" s="311">
        <v>0</v>
      </c>
      <c r="K8812" s="546">
        <v>-4.0899999999999999E-2</v>
      </c>
      <c r="L8812" s="546">
        <v>-2.9399999999999999E-2</v>
      </c>
      <c r="M8812" s="546">
        <v>-1.2200000000000001E-2</v>
      </c>
    </row>
    <row r="8813" spans="10:13" x14ac:dyDescent="0.6">
      <c r="J8813" s="311">
        <v>0</v>
      </c>
      <c r="K8813" s="546">
        <v>-4.0899999999999999E-2</v>
      </c>
      <c r="L8813" s="546">
        <v>-2.9399999999999999E-2</v>
      </c>
      <c r="M8813" s="546">
        <v>-1.2200000000000001E-2</v>
      </c>
    </row>
    <row r="8814" spans="10:13" x14ac:dyDescent="0.6">
      <c r="J8814" s="311">
        <v>0</v>
      </c>
      <c r="K8814" s="546">
        <v>-4.0899999999999999E-2</v>
      </c>
      <c r="L8814" s="546">
        <v>-2.9399999999999999E-2</v>
      </c>
      <c r="M8814" s="546">
        <v>-1.2200000000000001E-2</v>
      </c>
    </row>
    <row r="8815" spans="10:13" x14ac:dyDescent="0.6">
      <c r="J8815" s="311">
        <v>0</v>
      </c>
      <c r="K8815" s="546">
        <v>-4.0899999999999999E-2</v>
      </c>
      <c r="L8815" s="546">
        <v>-2.9399999999999999E-2</v>
      </c>
      <c r="M8815" s="546">
        <v>-1.2200000000000001E-2</v>
      </c>
    </row>
    <row r="8816" spans="10:13" x14ac:dyDescent="0.6">
      <c r="J8816" s="311">
        <v>0</v>
      </c>
      <c r="K8816" s="546">
        <v>-4.0899999999999999E-2</v>
      </c>
      <c r="L8816" s="546">
        <v>-2.9399999999999999E-2</v>
      </c>
      <c r="M8816" s="546">
        <v>-1.2200000000000001E-2</v>
      </c>
    </row>
    <row r="8817" spans="10:13" x14ac:dyDescent="0.6">
      <c r="J8817" s="311">
        <v>0</v>
      </c>
      <c r="K8817" s="546">
        <v>-4.0899999999999999E-2</v>
      </c>
      <c r="L8817" s="546">
        <v>-2.9399999999999999E-2</v>
      </c>
      <c r="M8817" s="546">
        <v>-1.2200000000000001E-2</v>
      </c>
    </row>
    <row r="8818" spans="10:13" x14ac:dyDescent="0.6">
      <c r="J8818" s="311">
        <v>0</v>
      </c>
      <c r="K8818" s="546">
        <v>-4.0899999999999999E-2</v>
      </c>
      <c r="L8818" s="546">
        <v>-2.9399999999999999E-2</v>
      </c>
      <c r="M8818" s="546">
        <v>-1.2200000000000001E-2</v>
      </c>
    </row>
    <row r="8819" spans="10:13" x14ac:dyDescent="0.6">
      <c r="J8819" s="311">
        <v>0</v>
      </c>
      <c r="K8819" s="546">
        <v>-4.0899999999999999E-2</v>
      </c>
      <c r="L8819" s="546">
        <v>-2.9399999999999999E-2</v>
      </c>
      <c r="M8819" s="546">
        <v>-1.2200000000000001E-2</v>
      </c>
    </row>
    <row r="8820" spans="10:13" x14ac:dyDescent="0.6">
      <c r="J8820" s="311">
        <v>0</v>
      </c>
      <c r="K8820" s="546">
        <v>-4.0899999999999999E-2</v>
      </c>
      <c r="L8820" s="546">
        <v>-2.9399999999999999E-2</v>
      </c>
      <c r="M8820" s="546">
        <v>-1.2200000000000001E-2</v>
      </c>
    </row>
    <row r="8821" spans="10:13" x14ac:dyDescent="0.6">
      <c r="J8821" s="311">
        <v>0</v>
      </c>
      <c r="K8821" s="546">
        <v>-4.0899999999999999E-2</v>
      </c>
      <c r="L8821" s="546">
        <v>-2.9399999999999999E-2</v>
      </c>
      <c r="M8821" s="546">
        <v>-1.2200000000000001E-2</v>
      </c>
    </row>
    <row r="8822" spans="10:13" x14ac:dyDescent="0.6">
      <c r="J8822" s="311">
        <v>0</v>
      </c>
      <c r="K8822" s="546">
        <v>-4.0899999999999999E-2</v>
      </c>
      <c r="L8822" s="546">
        <v>-2.9399999999999999E-2</v>
      </c>
      <c r="M8822" s="546">
        <v>-1.2200000000000001E-2</v>
      </c>
    </row>
    <row r="8823" spans="10:13" x14ac:dyDescent="0.6">
      <c r="J8823" s="311">
        <v>0</v>
      </c>
      <c r="K8823" s="546">
        <v>-4.0899999999999999E-2</v>
      </c>
      <c r="L8823" s="546">
        <v>-2.9399999999999999E-2</v>
      </c>
      <c r="M8823" s="546">
        <v>-1.2200000000000001E-2</v>
      </c>
    </row>
    <row r="8824" spans="10:13" x14ac:dyDescent="0.6">
      <c r="J8824" s="311">
        <v>0</v>
      </c>
      <c r="K8824" s="546">
        <v>-4.0899999999999999E-2</v>
      </c>
      <c r="L8824" s="546">
        <v>-2.9399999999999999E-2</v>
      </c>
      <c r="M8824" s="546">
        <v>-1.2200000000000001E-2</v>
      </c>
    </row>
    <row r="8825" spans="10:13" x14ac:dyDescent="0.6">
      <c r="J8825" s="311">
        <v>0</v>
      </c>
      <c r="K8825" s="546">
        <v>-4.0899999999999999E-2</v>
      </c>
      <c r="L8825" s="546">
        <v>-2.9399999999999999E-2</v>
      </c>
      <c r="M8825" s="546">
        <v>-1.2200000000000001E-2</v>
      </c>
    </row>
    <row r="8826" spans="10:13" x14ac:dyDescent="0.6">
      <c r="J8826" s="311">
        <v>0</v>
      </c>
      <c r="K8826" s="546">
        <v>-4.0899999999999999E-2</v>
      </c>
      <c r="L8826" s="546">
        <v>-2.9399999999999999E-2</v>
      </c>
      <c r="M8826" s="546">
        <v>-1.2200000000000001E-2</v>
      </c>
    </row>
    <row r="8827" spans="10:13" x14ac:dyDescent="0.6">
      <c r="J8827" s="311">
        <v>0</v>
      </c>
      <c r="K8827" s="546">
        <v>-4.0899999999999999E-2</v>
      </c>
      <c r="L8827" s="546">
        <v>-2.9399999999999999E-2</v>
      </c>
      <c r="M8827" s="546">
        <v>-1.2200000000000001E-2</v>
      </c>
    </row>
    <row r="8828" spans="10:13" x14ac:dyDescent="0.6">
      <c r="J8828" s="311">
        <v>0</v>
      </c>
      <c r="K8828" s="546">
        <v>-4.0899999999999999E-2</v>
      </c>
      <c r="L8828" s="546">
        <v>-2.9399999999999999E-2</v>
      </c>
      <c r="M8828" s="546">
        <v>-1.2200000000000001E-2</v>
      </c>
    </row>
    <row r="8829" spans="10:13" x14ac:dyDescent="0.6">
      <c r="J8829" s="311">
        <v>0</v>
      </c>
      <c r="K8829" s="546">
        <v>-4.0899999999999999E-2</v>
      </c>
      <c r="L8829" s="546">
        <v>-2.9399999999999999E-2</v>
      </c>
      <c r="M8829" s="546">
        <v>-1.2200000000000001E-2</v>
      </c>
    </row>
    <row r="8830" spans="10:13" x14ac:dyDescent="0.6">
      <c r="J8830" s="311">
        <v>0</v>
      </c>
      <c r="K8830" s="546">
        <v>-4.0899999999999999E-2</v>
      </c>
      <c r="L8830" s="546">
        <v>-2.9399999999999999E-2</v>
      </c>
      <c r="M8830" s="546">
        <v>-1.2200000000000001E-2</v>
      </c>
    </row>
    <row r="8831" spans="10:13" x14ac:dyDescent="0.6">
      <c r="J8831" s="311">
        <v>0</v>
      </c>
      <c r="K8831" s="546">
        <v>-4.0899999999999999E-2</v>
      </c>
      <c r="L8831" s="546">
        <v>-2.9399999999999999E-2</v>
      </c>
      <c r="M8831" s="546">
        <v>-1.2200000000000001E-2</v>
      </c>
    </row>
    <row r="8832" spans="10:13" x14ac:dyDescent="0.6">
      <c r="J8832" s="311">
        <v>0</v>
      </c>
      <c r="K8832" s="546">
        <v>-4.0899999999999999E-2</v>
      </c>
      <c r="L8832" s="546">
        <v>-2.9399999999999999E-2</v>
      </c>
      <c r="M8832" s="546">
        <v>-1.2200000000000001E-2</v>
      </c>
    </row>
    <row r="8833" spans="10:13" x14ac:dyDescent="0.6">
      <c r="J8833" s="311">
        <v>0</v>
      </c>
      <c r="K8833" s="546">
        <v>-4.0899999999999999E-2</v>
      </c>
      <c r="L8833" s="546">
        <v>-2.9399999999999999E-2</v>
      </c>
      <c r="M8833" s="546">
        <v>-1.2200000000000001E-2</v>
      </c>
    </row>
    <row r="8834" spans="10:13" x14ac:dyDescent="0.6">
      <c r="J8834" s="311">
        <v>0</v>
      </c>
      <c r="K8834" s="546">
        <v>-4.0899999999999999E-2</v>
      </c>
      <c r="L8834" s="546">
        <v>-2.9399999999999999E-2</v>
      </c>
      <c r="M8834" s="546">
        <v>-1.2200000000000001E-2</v>
      </c>
    </row>
    <row r="8835" spans="10:13" x14ac:dyDescent="0.6">
      <c r="J8835" s="311">
        <v>0</v>
      </c>
      <c r="K8835" s="546">
        <v>-4.0899999999999999E-2</v>
      </c>
      <c r="L8835" s="546">
        <v>-2.9399999999999999E-2</v>
      </c>
      <c r="M8835" s="546">
        <v>-1.2200000000000001E-2</v>
      </c>
    </row>
    <row r="8836" spans="10:13" x14ac:dyDescent="0.6">
      <c r="J8836" s="311">
        <v>0</v>
      </c>
      <c r="K8836" s="546">
        <v>-4.0899999999999999E-2</v>
      </c>
      <c r="L8836" s="546">
        <v>-2.9399999999999999E-2</v>
      </c>
      <c r="M8836" s="546">
        <v>-1.2200000000000001E-2</v>
      </c>
    </row>
    <row r="8837" spans="10:13" x14ac:dyDescent="0.6">
      <c r="J8837" s="311">
        <v>0</v>
      </c>
      <c r="K8837" s="546">
        <v>-4.0899999999999999E-2</v>
      </c>
      <c r="L8837" s="546">
        <v>-2.9399999999999999E-2</v>
      </c>
      <c r="M8837" s="546">
        <v>-1.2200000000000001E-2</v>
      </c>
    </row>
    <row r="8838" spans="10:13" x14ac:dyDescent="0.6">
      <c r="J8838" s="311">
        <v>0</v>
      </c>
      <c r="K8838" s="546">
        <v>-4.0899999999999999E-2</v>
      </c>
      <c r="L8838" s="546">
        <v>-2.9399999999999999E-2</v>
      </c>
      <c r="M8838" s="546">
        <v>-1.2200000000000001E-2</v>
      </c>
    </row>
    <row r="8839" spans="10:13" x14ac:dyDescent="0.6">
      <c r="J8839" s="311">
        <v>0</v>
      </c>
      <c r="K8839" s="546">
        <v>-4.0899999999999999E-2</v>
      </c>
      <c r="L8839" s="546">
        <v>-2.9399999999999999E-2</v>
      </c>
      <c r="M8839" s="546">
        <v>-1.2200000000000001E-2</v>
      </c>
    </row>
    <row r="8840" spans="10:13" x14ac:dyDescent="0.6">
      <c r="J8840" s="311">
        <v>0</v>
      </c>
      <c r="K8840" s="546">
        <v>-4.0899999999999999E-2</v>
      </c>
      <c r="L8840" s="546">
        <v>-2.9399999999999999E-2</v>
      </c>
      <c r="M8840" s="546">
        <v>-1.2200000000000001E-2</v>
      </c>
    </row>
    <row r="8841" spans="10:13" x14ac:dyDescent="0.6">
      <c r="J8841" s="311">
        <v>0</v>
      </c>
      <c r="K8841" s="546">
        <v>-4.0899999999999999E-2</v>
      </c>
      <c r="L8841" s="546">
        <v>-2.9399999999999999E-2</v>
      </c>
      <c r="M8841" s="546">
        <v>-1.2200000000000001E-2</v>
      </c>
    </row>
    <row r="8842" spans="10:13" x14ac:dyDescent="0.6">
      <c r="J8842" s="311">
        <v>0</v>
      </c>
      <c r="K8842" s="546">
        <v>-4.0899999999999999E-2</v>
      </c>
      <c r="L8842" s="546">
        <v>-2.9399999999999999E-2</v>
      </c>
      <c r="M8842" s="546">
        <v>-1.2200000000000001E-2</v>
      </c>
    </row>
    <row r="8843" spans="10:13" x14ac:dyDescent="0.6">
      <c r="J8843" s="311">
        <v>0</v>
      </c>
      <c r="K8843" s="546">
        <v>-4.0899999999999999E-2</v>
      </c>
      <c r="L8843" s="546">
        <v>-2.9399999999999999E-2</v>
      </c>
      <c r="M8843" s="546">
        <v>-1.2200000000000001E-2</v>
      </c>
    </row>
    <row r="8844" spans="10:13" x14ac:dyDescent="0.6">
      <c r="J8844" s="311">
        <v>0</v>
      </c>
      <c r="K8844" s="546">
        <v>-4.0899999999999999E-2</v>
      </c>
      <c r="L8844" s="546">
        <v>-2.9399999999999999E-2</v>
      </c>
      <c r="M8844" s="546">
        <v>-1.2200000000000001E-2</v>
      </c>
    </row>
    <row r="8845" spans="10:13" x14ac:dyDescent="0.6">
      <c r="J8845" s="311">
        <v>0</v>
      </c>
      <c r="K8845" s="546">
        <v>-4.0899999999999999E-2</v>
      </c>
      <c r="L8845" s="546">
        <v>-2.9399999999999999E-2</v>
      </c>
      <c r="M8845" s="546">
        <v>-1.2200000000000001E-2</v>
      </c>
    </row>
    <row r="8846" spans="10:13" x14ac:dyDescent="0.6">
      <c r="J8846" s="311">
        <v>0</v>
      </c>
      <c r="K8846" s="546">
        <v>-4.0899999999999999E-2</v>
      </c>
      <c r="L8846" s="546">
        <v>-2.9399999999999999E-2</v>
      </c>
      <c r="M8846" s="546">
        <v>-1.2200000000000001E-2</v>
      </c>
    </row>
    <row r="8847" spans="10:13" x14ac:dyDescent="0.6">
      <c r="J8847" s="311">
        <v>0</v>
      </c>
      <c r="K8847" s="546">
        <v>-4.0899999999999999E-2</v>
      </c>
      <c r="L8847" s="546">
        <v>-2.9399999999999999E-2</v>
      </c>
      <c r="M8847" s="546">
        <v>-1.2200000000000001E-2</v>
      </c>
    </row>
    <row r="8848" spans="10:13" x14ac:dyDescent="0.6">
      <c r="J8848" s="311">
        <v>0</v>
      </c>
      <c r="K8848" s="546">
        <v>-4.0899999999999999E-2</v>
      </c>
      <c r="L8848" s="546">
        <v>-2.9399999999999999E-2</v>
      </c>
      <c r="M8848" s="546">
        <v>-1.2200000000000001E-2</v>
      </c>
    </row>
    <row r="8849" spans="10:13" x14ac:dyDescent="0.6">
      <c r="J8849" s="311">
        <v>0</v>
      </c>
      <c r="K8849" s="546">
        <v>-4.0899999999999999E-2</v>
      </c>
      <c r="L8849" s="546">
        <v>-2.9399999999999999E-2</v>
      </c>
      <c r="M8849" s="546">
        <v>-1.2200000000000001E-2</v>
      </c>
    </row>
    <row r="8850" spans="10:13" x14ac:dyDescent="0.6">
      <c r="J8850" s="311">
        <v>0</v>
      </c>
      <c r="K8850" s="546">
        <v>-4.0899999999999999E-2</v>
      </c>
      <c r="L8850" s="546">
        <v>-2.9399999999999999E-2</v>
      </c>
      <c r="M8850" s="546">
        <v>-1.2200000000000001E-2</v>
      </c>
    </row>
    <row r="8851" spans="10:13" x14ac:dyDescent="0.6">
      <c r="J8851" s="311">
        <v>0</v>
      </c>
      <c r="K8851" s="546">
        <v>-4.0899999999999999E-2</v>
      </c>
      <c r="L8851" s="546">
        <v>-2.9399999999999999E-2</v>
      </c>
      <c r="M8851" s="546">
        <v>-1.2200000000000001E-2</v>
      </c>
    </row>
    <row r="8852" spans="10:13" x14ac:dyDescent="0.6">
      <c r="J8852" s="311">
        <v>0</v>
      </c>
      <c r="K8852" s="546">
        <v>-4.0899999999999999E-2</v>
      </c>
      <c r="L8852" s="546">
        <v>-2.9399999999999999E-2</v>
      </c>
      <c r="M8852" s="546">
        <v>-1.2200000000000001E-2</v>
      </c>
    </row>
    <row r="8853" spans="10:13" x14ac:dyDescent="0.6">
      <c r="J8853" s="311">
        <v>0</v>
      </c>
      <c r="K8853" s="546">
        <v>-4.0899999999999999E-2</v>
      </c>
      <c r="L8853" s="546">
        <v>-2.9399999999999999E-2</v>
      </c>
      <c r="M8853" s="546">
        <v>-1.2200000000000001E-2</v>
      </c>
    </row>
    <row r="8854" spans="10:13" x14ac:dyDescent="0.6">
      <c r="J8854" s="311">
        <v>0</v>
      </c>
      <c r="K8854" s="546">
        <v>-4.0899999999999999E-2</v>
      </c>
      <c r="L8854" s="546">
        <v>-2.9399999999999999E-2</v>
      </c>
      <c r="M8854" s="546">
        <v>-1.2200000000000001E-2</v>
      </c>
    </row>
    <row r="8855" spans="10:13" x14ac:dyDescent="0.6">
      <c r="J8855" s="311">
        <v>0</v>
      </c>
      <c r="K8855" s="546">
        <v>-4.0899999999999999E-2</v>
      </c>
      <c r="L8855" s="546">
        <v>-2.9399999999999999E-2</v>
      </c>
      <c r="M8855" s="546">
        <v>-1.2200000000000001E-2</v>
      </c>
    </row>
    <row r="8856" spans="10:13" x14ac:dyDescent="0.6">
      <c r="J8856" s="311">
        <v>0</v>
      </c>
      <c r="K8856" s="546">
        <v>-4.0899999999999999E-2</v>
      </c>
      <c r="L8856" s="546">
        <v>-2.9399999999999999E-2</v>
      </c>
      <c r="M8856" s="546">
        <v>-1.2200000000000001E-2</v>
      </c>
    </row>
    <row r="8857" spans="10:13" x14ac:dyDescent="0.6">
      <c r="J8857" s="311">
        <v>0</v>
      </c>
      <c r="K8857" s="546">
        <v>-4.0899999999999999E-2</v>
      </c>
      <c r="L8857" s="546">
        <v>-2.9399999999999999E-2</v>
      </c>
      <c r="M8857" s="546">
        <v>-1.2200000000000001E-2</v>
      </c>
    </row>
    <row r="8858" spans="10:13" x14ac:dyDescent="0.6">
      <c r="J8858" s="311">
        <v>0</v>
      </c>
      <c r="K8858" s="546">
        <v>-4.0899999999999999E-2</v>
      </c>
      <c r="L8858" s="546">
        <v>-2.9399999999999999E-2</v>
      </c>
      <c r="M8858" s="546">
        <v>-1.2200000000000001E-2</v>
      </c>
    </row>
    <row r="8859" spans="10:13" x14ac:dyDescent="0.6">
      <c r="J8859" s="311">
        <v>0</v>
      </c>
      <c r="K8859" s="546">
        <v>-4.0899999999999999E-2</v>
      </c>
      <c r="L8859" s="546">
        <v>-2.9399999999999999E-2</v>
      </c>
      <c r="M8859" s="546">
        <v>-1.2200000000000001E-2</v>
      </c>
    </row>
    <row r="8860" spans="10:13" x14ac:dyDescent="0.6">
      <c r="J8860" s="311">
        <v>0</v>
      </c>
      <c r="K8860" s="546">
        <v>-4.0899999999999999E-2</v>
      </c>
      <c r="L8860" s="546">
        <v>-2.9399999999999999E-2</v>
      </c>
      <c r="M8860" s="546">
        <v>-1.2200000000000001E-2</v>
      </c>
    </row>
    <row r="8861" spans="10:13" x14ac:dyDescent="0.6">
      <c r="J8861" s="311">
        <v>0</v>
      </c>
      <c r="K8861" s="546">
        <v>-4.0899999999999999E-2</v>
      </c>
      <c r="L8861" s="546">
        <v>-2.9399999999999999E-2</v>
      </c>
      <c r="M8861" s="546">
        <v>-1.2200000000000001E-2</v>
      </c>
    </row>
    <row r="8862" spans="10:13" x14ac:dyDescent="0.6">
      <c r="J8862" s="311">
        <v>0</v>
      </c>
      <c r="K8862" s="546">
        <v>-4.0899999999999999E-2</v>
      </c>
      <c r="L8862" s="546">
        <v>-2.9399999999999999E-2</v>
      </c>
      <c r="M8862" s="546">
        <v>-1.2200000000000001E-2</v>
      </c>
    </row>
    <row r="8863" spans="10:13" x14ac:dyDescent="0.6">
      <c r="J8863" s="311">
        <v>0</v>
      </c>
      <c r="K8863" s="546">
        <v>-4.0899999999999999E-2</v>
      </c>
      <c r="L8863" s="546">
        <v>-2.9399999999999999E-2</v>
      </c>
      <c r="M8863" s="546">
        <v>-1.2200000000000001E-2</v>
      </c>
    </row>
    <row r="8864" spans="10:13" x14ac:dyDescent="0.6">
      <c r="J8864" s="311">
        <v>0</v>
      </c>
      <c r="K8864" s="546">
        <v>-4.0899999999999999E-2</v>
      </c>
      <c r="L8864" s="546">
        <v>-2.9399999999999999E-2</v>
      </c>
      <c r="M8864" s="546">
        <v>-1.2200000000000001E-2</v>
      </c>
    </row>
    <row r="8865" spans="10:13" x14ac:dyDescent="0.6">
      <c r="J8865" s="311">
        <v>0</v>
      </c>
      <c r="K8865" s="546">
        <v>-4.0899999999999999E-2</v>
      </c>
      <c r="L8865" s="546">
        <v>-2.9399999999999999E-2</v>
      </c>
      <c r="M8865" s="546">
        <v>-1.2200000000000001E-2</v>
      </c>
    </row>
    <row r="8866" spans="10:13" x14ac:dyDescent="0.6">
      <c r="J8866" s="311">
        <v>0</v>
      </c>
      <c r="K8866" s="546">
        <v>-4.0899999999999999E-2</v>
      </c>
      <c r="L8866" s="546">
        <v>-2.9399999999999999E-2</v>
      </c>
      <c r="M8866" s="546">
        <v>-1.2200000000000001E-2</v>
      </c>
    </row>
    <row r="8867" spans="10:13" x14ac:dyDescent="0.6">
      <c r="J8867" s="311">
        <v>0</v>
      </c>
      <c r="K8867" s="546">
        <v>-4.0899999999999999E-2</v>
      </c>
      <c r="L8867" s="546">
        <v>-2.9399999999999999E-2</v>
      </c>
      <c r="M8867" s="546">
        <v>-1.2200000000000001E-2</v>
      </c>
    </row>
    <row r="8868" spans="10:13" x14ac:dyDescent="0.6">
      <c r="J8868" s="311">
        <v>0</v>
      </c>
      <c r="K8868" s="546">
        <v>-4.0899999999999999E-2</v>
      </c>
      <c r="L8868" s="546">
        <v>-2.9399999999999999E-2</v>
      </c>
      <c r="M8868" s="546">
        <v>-1.2200000000000001E-2</v>
      </c>
    </row>
    <row r="8869" spans="10:13" x14ac:dyDescent="0.6">
      <c r="J8869" s="311">
        <v>0</v>
      </c>
      <c r="K8869" s="546">
        <v>-4.0899999999999999E-2</v>
      </c>
      <c r="L8869" s="546">
        <v>-2.9399999999999999E-2</v>
      </c>
      <c r="M8869" s="546">
        <v>-1.2200000000000001E-2</v>
      </c>
    </row>
    <row r="8870" spans="10:13" x14ac:dyDescent="0.6">
      <c r="J8870" s="311">
        <v>0</v>
      </c>
      <c r="K8870" s="546">
        <v>-4.0899999999999999E-2</v>
      </c>
      <c r="L8870" s="546">
        <v>-2.9399999999999999E-2</v>
      </c>
      <c r="M8870" s="546">
        <v>-1.2200000000000001E-2</v>
      </c>
    </row>
    <row r="8871" spans="10:13" x14ac:dyDescent="0.6">
      <c r="J8871" s="311">
        <v>0</v>
      </c>
      <c r="K8871" s="546">
        <v>-4.0899999999999999E-2</v>
      </c>
      <c r="L8871" s="546">
        <v>-2.9399999999999999E-2</v>
      </c>
      <c r="M8871" s="546">
        <v>-1.2200000000000001E-2</v>
      </c>
    </row>
    <row r="8872" spans="10:13" x14ac:dyDescent="0.6">
      <c r="J8872" s="311">
        <v>0</v>
      </c>
      <c r="K8872" s="546">
        <v>-4.0899999999999999E-2</v>
      </c>
      <c r="L8872" s="546">
        <v>-2.9399999999999999E-2</v>
      </c>
      <c r="M8872" s="546">
        <v>-1.2200000000000001E-2</v>
      </c>
    </row>
    <row r="8873" spans="10:13" x14ac:dyDescent="0.6">
      <c r="J8873" s="311">
        <v>0</v>
      </c>
      <c r="K8873" s="546">
        <v>-4.0899999999999999E-2</v>
      </c>
      <c r="L8873" s="546">
        <v>-2.9399999999999999E-2</v>
      </c>
      <c r="M8873" s="546">
        <v>-1.2200000000000001E-2</v>
      </c>
    </row>
    <row r="8874" spans="10:13" x14ac:dyDescent="0.6">
      <c r="J8874" s="311">
        <v>0</v>
      </c>
      <c r="K8874" s="546">
        <v>-4.0899999999999999E-2</v>
      </c>
      <c r="L8874" s="546">
        <v>-2.9399999999999999E-2</v>
      </c>
      <c r="M8874" s="546">
        <v>-1.2200000000000001E-2</v>
      </c>
    </row>
    <row r="8875" spans="10:13" x14ac:dyDescent="0.6">
      <c r="J8875" s="311">
        <v>0</v>
      </c>
      <c r="K8875" s="546">
        <v>-4.0899999999999999E-2</v>
      </c>
      <c r="L8875" s="546">
        <v>-2.9399999999999999E-2</v>
      </c>
      <c r="M8875" s="546">
        <v>-1.2200000000000001E-2</v>
      </c>
    </row>
    <row r="8876" spans="10:13" x14ac:dyDescent="0.6">
      <c r="J8876" s="311">
        <v>0</v>
      </c>
      <c r="K8876" s="546">
        <v>-4.0899999999999999E-2</v>
      </c>
      <c r="L8876" s="546">
        <v>-2.9399999999999999E-2</v>
      </c>
      <c r="M8876" s="546">
        <v>-1.2200000000000001E-2</v>
      </c>
    </row>
    <row r="8877" spans="10:13" x14ac:dyDescent="0.6">
      <c r="J8877" s="311">
        <v>0</v>
      </c>
      <c r="K8877" s="546">
        <v>-4.0899999999999999E-2</v>
      </c>
      <c r="L8877" s="546">
        <v>-2.9399999999999999E-2</v>
      </c>
      <c r="M8877" s="546">
        <v>-1.2200000000000001E-2</v>
      </c>
    </row>
    <row r="8878" spans="10:13" x14ac:dyDescent="0.6">
      <c r="J8878" s="311">
        <v>0</v>
      </c>
      <c r="K8878" s="546">
        <v>-4.0899999999999999E-2</v>
      </c>
      <c r="L8878" s="546">
        <v>-2.9399999999999999E-2</v>
      </c>
      <c r="M8878" s="546">
        <v>-1.2200000000000001E-2</v>
      </c>
    </row>
    <row r="8879" spans="10:13" x14ac:dyDescent="0.6">
      <c r="J8879" s="311">
        <v>0</v>
      </c>
      <c r="K8879" s="546">
        <v>-4.0899999999999999E-2</v>
      </c>
      <c r="L8879" s="546">
        <v>-2.9399999999999999E-2</v>
      </c>
      <c r="M8879" s="546">
        <v>-1.2200000000000001E-2</v>
      </c>
    </row>
    <row r="8880" spans="10:13" x14ac:dyDescent="0.6">
      <c r="J8880" s="311">
        <v>0</v>
      </c>
      <c r="K8880" s="546">
        <v>-4.0899999999999999E-2</v>
      </c>
      <c r="L8880" s="546">
        <v>-2.9399999999999999E-2</v>
      </c>
      <c r="M8880" s="546">
        <v>-1.2200000000000001E-2</v>
      </c>
    </row>
    <row r="8881" spans="10:13" x14ac:dyDescent="0.6">
      <c r="J8881" s="311">
        <v>0</v>
      </c>
      <c r="K8881" s="546">
        <v>-4.0899999999999999E-2</v>
      </c>
      <c r="L8881" s="546">
        <v>-2.9399999999999999E-2</v>
      </c>
      <c r="M8881" s="546">
        <v>-1.2200000000000001E-2</v>
      </c>
    </row>
    <row r="8882" spans="10:13" x14ac:dyDescent="0.6">
      <c r="J8882" s="311">
        <v>0</v>
      </c>
      <c r="K8882" s="546">
        <v>-4.0899999999999999E-2</v>
      </c>
      <c r="L8882" s="546">
        <v>-2.9399999999999999E-2</v>
      </c>
      <c r="M8882" s="546">
        <v>-1.2200000000000001E-2</v>
      </c>
    </row>
    <row r="8883" spans="10:13" x14ac:dyDescent="0.6">
      <c r="J8883" s="311">
        <v>0</v>
      </c>
      <c r="K8883" s="546">
        <v>-4.0899999999999999E-2</v>
      </c>
      <c r="L8883" s="546">
        <v>-2.9399999999999999E-2</v>
      </c>
      <c r="M8883" s="546">
        <v>-1.2200000000000001E-2</v>
      </c>
    </row>
    <row r="8884" spans="10:13" x14ac:dyDescent="0.6">
      <c r="J8884" s="311">
        <v>0</v>
      </c>
      <c r="K8884" s="546">
        <v>-4.0899999999999999E-2</v>
      </c>
      <c r="L8884" s="546">
        <v>-2.9399999999999999E-2</v>
      </c>
      <c r="M8884" s="546">
        <v>-1.2200000000000001E-2</v>
      </c>
    </row>
    <row r="8885" spans="10:13" x14ac:dyDescent="0.6">
      <c r="J8885" s="311">
        <v>0</v>
      </c>
      <c r="K8885" s="546">
        <v>-4.0899999999999999E-2</v>
      </c>
      <c r="L8885" s="546">
        <v>-2.9399999999999999E-2</v>
      </c>
      <c r="M8885" s="546">
        <v>-1.2200000000000001E-2</v>
      </c>
    </row>
    <row r="8886" spans="10:13" x14ac:dyDescent="0.6">
      <c r="J8886" s="311">
        <v>0</v>
      </c>
      <c r="K8886" s="546">
        <v>-4.0899999999999999E-2</v>
      </c>
      <c r="L8886" s="546">
        <v>-2.9399999999999999E-2</v>
      </c>
      <c r="M8886" s="546">
        <v>-1.2200000000000001E-2</v>
      </c>
    </row>
    <row r="8887" spans="10:13" x14ac:dyDescent="0.6">
      <c r="J8887" s="311">
        <v>0</v>
      </c>
      <c r="K8887" s="546">
        <v>-4.0899999999999999E-2</v>
      </c>
      <c r="L8887" s="546">
        <v>-2.9399999999999999E-2</v>
      </c>
      <c r="M8887" s="546">
        <v>-1.2200000000000001E-2</v>
      </c>
    </row>
    <row r="8888" spans="10:13" x14ac:dyDescent="0.6">
      <c r="J8888" s="311">
        <v>0</v>
      </c>
      <c r="K8888" s="546">
        <v>-4.0899999999999999E-2</v>
      </c>
      <c r="L8888" s="546">
        <v>-2.9399999999999999E-2</v>
      </c>
      <c r="M8888" s="546">
        <v>-1.2200000000000001E-2</v>
      </c>
    </row>
    <row r="8889" spans="10:13" x14ac:dyDescent="0.6">
      <c r="J8889" s="311">
        <v>0</v>
      </c>
      <c r="K8889" s="546">
        <v>-4.0899999999999999E-2</v>
      </c>
      <c r="L8889" s="546">
        <v>-2.9399999999999999E-2</v>
      </c>
      <c r="M8889" s="546">
        <v>-1.2200000000000001E-2</v>
      </c>
    </row>
    <row r="8890" spans="10:13" x14ac:dyDescent="0.6">
      <c r="J8890" s="311">
        <v>0</v>
      </c>
      <c r="K8890" s="546">
        <v>-4.0899999999999999E-2</v>
      </c>
      <c r="L8890" s="546">
        <v>-2.9399999999999999E-2</v>
      </c>
      <c r="M8890" s="546">
        <v>-1.2200000000000001E-2</v>
      </c>
    </row>
    <row r="8891" spans="10:13" x14ac:dyDescent="0.6">
      <c r="J8891" s="311">
        <v>0</v>
      </c>
      <c r="K8891" s="546">
        <v>-4.0899999999999999E-2</v>
      </c>
      <c r="L8891" s="546">
        <v>-2.9399999999999999E-2</v>
      </c>
      <c r="M8891" s="546">
        <v>-1.2200000000000001E-2</v>
      </c>
    </row>
    <row r="8892" spans="10:13" x14ac:dyDescent="0.6">
      <c r="J8892" s="311">
        <v>0</v>
      </c>
      <c r="K8892" s="546">
        <v>-4.0899999999999999E-2</v>
      </c>
      <c r="L8892" s="546">
        <v>-2.9399999999999999E-2</v>
      </c>
      <c r="M8892" s="546">
        <v>-1.2200000000000001E-2</v>
      </c>
    </row>
    <row r="8893" spans="10:13" x14ac:dyDescent="0.6">
      <c r="J8893" s="311">
        <v>0</v>
      </c>
      <c r="K8893" s="546">
        <v>-4.0899999999999999E-2</v>
      </c>
      <c r="L8893" s="546">
        <v>-2.9399999999999999E-2</v>
      </c>
      <c r="M8893" s="546">
        <v>-1.2200000000000001E-2</v>
      </c>
    </row>
    <row r="8894" spans="10:13" x14ac:dyDescent="0.6">
      <c r="J8894" s="311">
        <v>0</v>
      </c>
      <c r="K8894" s="546">
        <v>-4.0899999999999999E-2</v>
      </c>
      <c r="L8894" s="546">
        <v>-2.9399999999999999E-2</v>
      </c>
      <c r="M8894" s="546">
        <v>-1.2200000000000001E-2</v>
      </c>
    </row>
    <row r="8895" spans="10:13" x14ac:dyDescent="0.6">
      <c r="J8895" s="311">
        <v>0</v>
      </c>
      <c r="K8895" s="546">
        <v>-4.0899999999999999E-2</v>
      </c>
      <c r="L8895" s="546">
        <v>-2.9399999999999999E-2</v>
      </c>
      <c r="M8895" s="546">
        <v>-1.2200000000000001E-2</v>
      </c>
    </row>
    <row r="8896" spans="10:13" x14ac:dyDescent="0.6">
      <c r="J8896" s="311">
        <v>0</v>
      </c>
      <c r="K8896" s="546">
        <v>-4.0899999999999999E-2</v>
      </c>
      <c r="L8896" s="546">
        <v>-2.9399999999999999E-2</v>
      </c>
      <c r="M8896" s="546">
        <v>-1.2200000000000001E-2</v>
      </c>
    </row>
    <row r="8897" spans="10:13" x14ac:dyDescent="0.6">
      <c r="J8897" s="311">
        <v>0</v>
      </c>
      <c r="K8897" s="546">
        <v>-4.0899999999999999E-2</v>
      </c>
      <c r="L8897" s="546">
        <v>-2.9399999999999999E-2</v>
      </c>
      <c r="M8897" s="546">
        <v>-1.2200000000000001E-2</v>
      </c>
    </row>
    <row r="8898" spans="10:13" x14ac:dyDescent="0.6">
      <c r="J8898" s="311">
        <v>0</v>
      </c>
      <c r="K8898" s="546">
        <v>-4.0899999999999999E-2</v>
      </c>
      <c r="L8898" s="546">
        <v>-2.9399999999999999E-2</v>
      </c>
      <c r="M8898" s="546">
        <v>-1.2200000000000001E-2</v>
      </c>
    </row>
    <row r="8899" spans="10:13" x14ac:dyDescent="0.6">
      <c r="J8899" s="311">
        <v>0</v>
      </c>
      <c r="K8899" s="546">
        <v>-4.0899999999999999E-2</v>
      </c>
      <c r="L8899" s="546">
        <v>-2.9399999999999999E-2</v>
      </c>
      <c r="M8899" s="546">
        <v>-1.2200000000000001E-2</v>
      </c>
    </row>
    <row r="8900" spans="10:13" x14ac:dyDescent="0.6">
      <c r="J8900" s="311">
        <v>0</v>
      </c>
      <c r="K8900" s="546">
        <v>-4.0899999999999999E-2</v>
      </c>
      <c r="L8900" s="546">
        <v>-2.9399999999999999E-2</v>
      </c>
      <c r="M8900" s="546">
        <v>-1.2200000000000001E-2</v>
      </c>
    </row>
    <row r="8901" spans="10:13" x14ac:dyDescent="0.6">
      <c r="J8901" s="311">
        <v>0</v>
      </c>
      <c r="K8901" s="546">
        <v>-4.0899999999999999E-2</v>
      </c>
      <c r="L8901" s="546">
        <v>-2.9399999999999999E-2</v>
      </c>
      <c r="M8901" s="546">
        <v>-1.2200000000000001E-2</v>
      </c>
    </row>
    <row r="8902" spans="10:13" x14ac:dyDescent="0.6">
      <c r="J8902" s="311">
        <v>0</v>
      </c>
      <c r="K8902" s="546">
        <v>-4.0899999999999999E-2</v>
      </c>
      <c r="L8902" s="546">
        <v>-2.9399999999999999E-2</v>
      </c>
      <c r="M8902" s="546">
        <v>-1.2200000000000001E-2</v>
      </c>
    </row>
    <row r="8903" spans="10:13" x14ac:dyDescent="0.6">
      <c r="J8903" s="311">
        <v>0</v>
      </c>
      <c r="K8903" s="546">
        <v>-4.0899999999999999E-2</v>
      </c>
      <c r="L8903" s="546">
        <v>-2.9399999999999999E-2</v>
      </c>
      <c r="M8903" s="546">
        <v>-1.2200000000000001E-2</v>
      </c>
    </row>
    <row r="8904" spans="10:13" x14ac:dyDescent="0.6">
      <c r="J8904" s="311">
        <v>0</v>
      </c>
      <c r="K8904" s="546">
        <v>-4.0899999999999999E-2</v>
      </c>
      <c r="L8904" s="546">
        <v>-2.9399999999999999E-2</v>
      </c>
      <c r="M8904" s="546">
        <v>-1.2200000000000001E-2</v>
      </c>
    </row>
    <row r="8905" spans="10:13" x14ac:dyDescent="0.6">
      <c r="J8905" s="311">
        <v>0</v>
      </c>
      <c r="K8905" s="546">
        <v>-4.0899999999999999E-2</v>
      </c>
      <c r="L8905" s="546">
        <v>-2.9399999999999999E-2</v>
      </c>
      <c r="M8905" s="546">
        <v>-1.2200000000000001E-2</v>
      </c>
    </row>
    <row r="8906" spans="10:13" x14ac:dyDescent="0.6">
      <c r="J8906" s="311">
        <v>0</v>
      </c>
      <c r="K8906" s="546">
        <v>-4.0899999999999999E-2</v>
      </c>
      <c r="L8906" s="546">
        <v>-2.9399999999999999E-2</v>
      </c>
      <c r="M8906" s="546">
        <v>-1.2200000000000001E-2</v>
      </c>
    </row>
    <row r="8907" spans="10:13" x14ac:dyDescent="0.6">
      <c r="J8907" s="311">
        <v>0</v>
      </c>
      <c r="K8907" s="546">
        <v>-4.0899999999999999E-2</v>
      </c>
      <c r="L8907" s="546">
        <v>-2.9399999999999999E-2</v>
      </c>
      <c r="M8907" s="546">
        <v>-1.2200000000000001E-2</v>
      </c>
    </row>
    <row r="8908" spans="10:13" x14ac:dyDescent="0.6">
      <c r="J8908" s="311">
        <v>0</v>
      </c>
      <c r="K8908" s="546">
        <v>-4.0899999999999999E-2</v>
      </c>
      <c r="L8908" s="546">
        <v>-2.9399999999999999E-2</v>
      </c>
      <c r="M8908" s="546">
        <v>-1.2200000000000001E-2</v>
      </c>
    </row>
    <row r="8909" spans="10:13" x14ac:dyDescent="0.6">
      <c r="J8909" s="311">
        <v>0</v>
      </c>
      <c r="K8909" s="546">
        <v>-4.0899999999999999E-2</v>
      </c>
      <c r="L8909" s="546">
        <v>-2.9399999999999999E-2</v>
      </c>
      <c r="M8909" s="546">
        <v>-1.2200000000000001E-2</v>
      </c>
    </row>
    <row r="8910" spans="10:13" x14ac:dyDescent="0.6">
      <c r="J8910" s="311">
        <v>0</v>
      </c>
      <c r="K8910" s="546">
        <v>-4.0899999999999999E-2</v>
      </c>
      <c r="L8910" s="546">
        <v>-2.9399999999999999E-2</v>
      </c>
      <c r="M8910" s="546">
        <v>-1.2200000000000001E-2</v>
      </c>
    </row>
    <row r="8911" spans="10:13" x14ac:dyDescent="0.6">
      <c r="J8911" s="311">
        <v>0</v>
      </c>
      <c r="K8911" s="546">
        <v>-4.0899999999999999E-2</v>
      </c>
      <c r="L8911" s="546">
        <v>-2.9399999999999999E-2</v>
      </c>
      <c r="M8911" s="546">
        <v>-1.2200000000000001E-2</v>
      </c>
    </row>
    <row r="8912" spans="10:13" x14ac:dyDescent="0.6">
      <c r="J8912" s="311">
        <v>0</v>
      </c>
      <c r="K8912" s="546">
        <v>-4.0899999999999999E-2</v>
      </c>
      <c r="L8912" s="546">
        <v>-2.9399999999999999E-2</v>
      </c>
      <c r="M8912" s="546">
        <v>-1.2200000000000001E-2</v>
      </c>
    </row>
    <row r="8913" spans="10:13" x14ac:dyDescent="0.6">
      <c r="J8913" s="311">
        <v>0</v>
      </c>
      <c r="K8913" s="546">
        <v>-4.0899999999999999E-2</v>
      </c>
      <c r="L8913" s="546">
        <v>-2.9399999999999999E-2</v>
      </c>
      <c r="M8913" s="546">
        <v>-1.2200000000000001E-2</v>
      </c>
    </row>
    <row r="8914" spans="10:13" x14ac:dyDescent="0.6">
      <c r="J8914" s="311">
        <v>0</v>
      </c>
      <c r="K8914" s="546">
        <v>-4.0899999999999999E-2</v>
      </c>
      <c r="L8914" s="546">
        <v>-2.9399999999999999E-2</v>
      </c>
      <c r="M8914" s="546">
        <v>-1.2200000000000001E-2</v>
      </c>
    </row>
    <row r="8915" spans="10:13" x14ac:dyDescent="0.6">
      <c r="J8915" s="311">
        <v>0</v>
      </c>
      <c r="K8915" s="546">
        <v>-4.0899999999999999E-2</v>
      </c>
      <c r="L8915" s="546">
        <v>-2.9399999999999999E-2</v>
      </c>
      <c r="M8915" s="546">
        <v>-1.2200000000000001E-2</v>
      </c>
    </row>
    <row r="8916" spans="10:13" x14ac:dyDescent="0.6">
      <c r="J8916" s="311">
        <v>0</v>
      </c>
      <c r="K8916" s="546">
        <v>-4.0899999999999999E-2</v>
      </c>
      <c r="L8916" s="546">
        <v>-2.9399999999999999E-2</v>
      </c>
      <c r="M8916" s="546">
        <v>-1.2200000000000001E-2</v>
      </c>
    </row>
    <row r="8917" spans="10:13" x14ac:dyDescent="0.6">
      <c r="J8917" s="311">
        <v>0</v>
      </c>
      <c r="K8917" s="546">
        <v>-4.0899999999999999E-2</v>
      </c>
      <c r="L8917" s="546">
        <v>-2.9399999999999999E-2</v>
      </c>
      <c r="M8917" s="546">
        <v>-1.2200000000000001E-2</v>
      </c>
    </row>
    <row r="8918" spans="10:13" x14ac:dyDescent="0.6">
      <c r="J8918" s="311">
        <v>0</v>
      </c>
      <c r="K8918" s="546">
        <v>-4.0899999999999999E-2</v>
      </c>
      <c r="L8918" s="546">
        <v>-2.9399999999999999E-2</v>
      </c>
      <c r="M8918" s="546">
        <v>-1.2200000000000001E-2</v>
      </c>
    </row>
    <row r="8919" spans="10:13" x14ac:dyDescent="0.6">
      <c r="J8919" s="311">
        <v>0</v>
      </c>
      <c r="K8919" s="546">
        <v>-4.0899999999999999E-2</v>
      </c>
      <c r="L8919" s="546">
        <v>-2.9399999999999999E-2</v>
      </c>
      <c r="M8919" s="546">
        <v>-1.2200000000000001E-2</v>
      </c>
    </row>
    <row r="8920" spans="10:13" x14ac:dyDescent="0.6">
      <c r="J8920" s="311">
        <v>0</v>
      </c>
      <c r="K8920" s="546">
        <v>-4.0899999999999999E-2</v>
      </c>
      <c r="L8920" s="546">
        <v>-2.9399999999999999E-2</v>
      </c>
      <c r="M8920" s="546">
        <v>-1.2200000000000001E-2</v>
      </c>
    </row>
    <row r="8921" spans="10:13" x14ac:dyDescent="0.6">
      <c r="J8921" s="311">
        <v>0</v>
      </c>
      <c r="K8921" s="546">
        <v>-4.0899999999999999E-2</v>
      </c>
      <c r="L8921" s="546">
        <v>-2.9399999999999999E-2</v>
      </c>
      <c r="M8921" s="546">
        <v>-1.2200000000000001E-2</v>
      </c>
    </row>
    <row r="8922" spans="10:13" x14ac:dyDescent="0.6">
      <c r="J8922" s="311">
        <v>0</v>
      </c>
      <c r="K8922" s="546">
        <v>-4.0899999999999999E-2</v>
      </c>
      <c r="L8922" s="546">
        <v>-2.9399999999999999E-2</v>
      </c>
      <c r="M8922" s="546">
        <v>-1.2200000000000001E-2</v>
      </c>
    </row>
    <row r="8923" spans="10:13" x14ac:dyDescent="0.6">
      <c r="J8923" s="311">
        <v>0</v>
      </c>
      <c r="K8923" s="546">
        <v>-4.0899999999999999E-2</v>
      </c>
      <c r="L8923" s="546">
        <v>-2.9399999999999999E-2</v>
      </c>
      <c r="M8923" s="546">
        <v>-1.2200000000000001E-2</v>
      </c>
    </row>
    <row r="8924" spans="10:13" x14ac:dyDescent="0.6">
      <c r="J8924" s="311">
        <v>0</v>
      </c>
      <c r="K8924" s="546">
        <v>-4.0899999999999999E-2</v>
      </c>
      <c r="L8924" s="546">
        <v>-2.9399999999999999E-2</v>
      </c>
      <c r="M8924" s="546">
        <v>-1.2200000000000001E-2</v>
      </c>
    </row>
    <row r="8925" spans="10:13" x14ac:dyDescent="0.6">
      <c r="J8925" s="311">
        <v>0</v>
      </c>
      <c r="K8925" s="546">
        <v>-4.0899999999999999E-2</v>
      </c>
      <c r="L8925" s="546">
        <v>-2.9399999999999999E-2</v>
      </c>
      <c r="M8925" s="546">
        <v>-1.2200000000000001E-2</v>
      </c>
    </row>
    <row r="8926" spans="10:13" x14ac:dyDescent="0.6">
      <c r="J8926" s="311">
        <v>0</v>
      </c>
      <c r="K8926" s="546">
        <v>-4.0899999999999999E-2</v>
      </c>
      <c r="L8926" s="546">
        <v>-2.9399999999999999E-2</v>
      </c>
      <c r="M8926" s="546">
        <v>-1.2200000000000001E-2</v>
      </c>
    </row>
    <row r="8927" spans="10:13" x14ac:dyDescent="0.6">
      <c r="J8927" s="311">
        <v>0</v>
      </c>
      <c r="K8927" s="546">
        <v>-4.0899999999999999E-2</v>
      </c>
      <c r="L8927" s="546">
        <v>-2.9399999999999999E-2</v>
      </c>
      <c r="M8927" s="546">
        <v>-1.2200000000000001E-2</v>
      </c>
    </row>
    <row r="8928" spans="10:13" x14ac:dyDescent="0.6">
      <c r="J8928" s="311">
        <v>0</v>
      </c>
      <c r="K8928" s="546">
        <v>-4.0899999999999999E-2</v>
      </c>
      <c r="L8928" s="546">
        <v>-2.9399999999999999E-2</v>
      </c>
      <c r="M8928" s="546">
        <v>-1.2200000000000001E-2</v>
      </c>
    </row>
    <row r="8929" spans="10:13" x14ac:dyDescent="0.6">
      <c r="J8929" s="311">
        <v>0</v>
      </c>
      <c r="K8929" s="546">
        <v>-4.0899999999999999E-2</v>
      </c>
      <c r="L8929" s="546">
        <v>-2.9399999999999999E-2</v>
      </c>
      <c r="M8929" s="546">
        <v>-1.2200000000000001E-2</v>
      </c>
    </row>
    <row r="8930" spans="10:13" x14ac:dyDescent="0.6">
      <c r="J8930" s="311">
        <v>0</v>
      </c>
      <c r="K8930" s="546">
        <v>-4.0899999999999999E-2</v>
      </c>
      <c r="L8930" s="546">
        <v>-2.9399999999999999E-2</v>
      </c>
      <c r="M8930" s="546">
        <v>-1.2200000000000001E-2</v>
      </c>
    </row>
    <row r="8931" spans="10:13" x14ac:dyDescent="0.6">
      <c r="J8931" s="311">
        <v>0</v>
      </c>
      <c r="K8931" s="546">
        <v>-4.0899999999999999E-2</v>
      </c>
      <c r="L8931" s="546">
        <v>-2.9399999999999999E-2</v>
      </c>
      <c r="M8931" s="546">
        <v>-1.2200000000000001E-2</v>
      </c>
    </row>
    <row r="8932" spans="10:13" x14ac:dyDescent="0.6">
      <c r="J8932" s="311">
        <v>0</v>
      </c>
      <c r="K8932" s="546">
        <v>-4.0899999999999999E-2</v>
      </c>
      <c r="L8932" s="546">
        <v>-2.9399999999999999E-2</v>
      </c>
      <c r="M8932" s="546">
        <v>-1.2200000000000001E-2</v>
      </c>
    </row>
    <row r="8933" spans="10:13" x14ac:dyDescent="0.6">
      <c r="J8933" s="311">
        <v>0</v>
      </c>
      <c r="K8933" s="546">
        <v>-4.0899999999999999E-2</v>
      </c>
      <c r="L8933" s="546">
        <v>-2.9399999999999999E-2</v>
      </c>
      <c r="M8933" s="546">
        <v>-1.2200000000000001E-2</v>
      </c>
    </row>
    <row r="8934" spans="10:13" x14ac:dyDescent="0.6">
      <c r="J8934" s="311">
        <v>0</v>
      </c>
      <c r="K8934" s="546">
        <v>-4.0899999999999999E-2</v>
      </c>
      <c r="L8934" s="546">
        <v>-2.9399999999999999E-2</v>
      </c>
      <c r="M8934" s="546">
        <v>-1.2200000000000001E-2</v>
      </c>
    </row>
    <row r="8935" spans="10:13" x14ac:dyDescent="0.6">
      <c r="J8935" s="311">
        <v>0</v>
      </c>
      <c r="K8935" s="546">
        <v>-4.0899999999999999E-2</v>
      </c>
      <c r="L8935" s="546">
        <v>-2.9399999999999999E-2</v>
      </c>
      <c r="M8935" s="546">
        <v>-1.2200000000000001E-2</v>
      </c>
    </row>
    <row r="8936" spans="10:13" x14ac:dyDescent="0.6">
      <c r="J8936" s="311">
        <v>0</v>
      </c>
      <c r="K8936" s="546">
        <v>-4.0899999999999999E-2</v>
      </c>
      <c r="L8936" s="546">
        <v>-2.9399999999999999E-2</v>
      </c>
      <c r="M8936" s="546">
        <v>-1.2200000000000001E-2</v>
      </c>
    </row>
    <row r="8937" spans="10:13" x14ac:dyDescent="0.6">
      <c r="J8937" s="311">
        <v>0</v>
      </c>
      <c r="K8937" s="546">
        <v>-4.0899999999999999E-2</v>
      </c>
      <c r="L8937" s="546">
        <v>-2.9399999999999999E-2</v>
      </c>
      <c r="M8937" s="546">
        <v>-1.2200000000000001E-2</v>
      </c>
    </row>
    <row r="8938" spans="10:13" x14ac:dyDescent="0.6">
      <c r="J8938" s="311">
        <v>0</v>
      </c>
      <c r="K8938" s="546">
        <v>-4.0899999999999999E-2</v>
      </c>
      <c r="L8938" s="546">
        <v>-2.9399999999999999E-2</v>
      </c>
      <c r="M8938" s="546">
        <v>-1.2200000000000001E-2</v>
      </c>
    </row>
    <row r="8939" spans="10:13" x14ac:dyDescent="0.6">
      <c r="J8939" s="311">
        <v>0</v>
      </c>
      <c r="K8939" s="546">
        <v>-4.0899999999999999E-2</v>
      </c>
      <c r="L8939" s="546">
        <v>-2.9399999999999999E-2</v>
      </c>
      <c r="M8939" s="546">
        <v>-1.2200000000000001E-2</v>
      </c>
    </row>
    <row r="8940" spans="10:13" x14ac:dyDescent="0.6">
      <c r="J8940" s="311">
        <v>0</v>
      </c>
      <c r="K8940" s="546">
        <v>-4.0899999999999999E-2</v>
      </c>
      <c r="L8940" s="546">
        <v>-2.9399999999999999E-2</v>
      </c>
      <c r="M8940" s="546">
        <v>-1.2200000000000001E-2</v>
      </c>
    </row>
    <row r="8941" spans="10:13" x14ac:dyDescent="0.6">
      <c r="J8941" s="311">
        <v>0</v>
      </c>
      <c r="K8941" s="546">
        <v>-4.0899999999999999E-2</v>
      </c>
      <c r="L8941" s="546">
        <v>-2.9399999999999999E-2</v>
      </c>
      <c r="M8941" s="546">
        <v>-1.2200000000000001E-2</v>
      </c>
    </row>
    <row r="8942" spans="10:13" x14ac:dyDescent="0.6">
      <c r="J8942" s="311">
        <v>0</v>
      </c>
      <c r="K8942" s="546">
        <v>-4.0899999999999999E-2</v>
      </c>
      <c r="L8942" s="546">
        <v>-2.9399999999999999E-2</v>
      </c>
      <c r="M8942" s="546">
        <v>-1.2200000000000001E-2</v>
      </c>
    </row>
    <row r="8943" spans="10:13" x14ac:dyDescent="0.6">
      <c r="J8943" s="311">
        <v>0</v>
      </c>
      <c r="K8943" s="546">
        <v>-4.0899999999999999E-2</v>
      </c>
      <c r="L8943" s="546">
        <v>-2.9399999999999999E-2</v>
      </c>
      <c r="M8943" s="546">
        <v>-1.2200000000000001E-2</v>
      </c>
    </row>
    <row r="8944" spans="10:13" x14ac:dyDescent="0.6">
      <c r="J8944" s="311">
        <v>0</v>
      </c>
      <c r="K8944" s="546">
        <v>-4.0899999999999999E-2</v>
      </c>
      <c r="L8944" s="546">
        <v>-2.9399999999999999E-2</v>
      </c>
      <c r="M8944" s="546">
        <v>-1.2200000000000001E-2</v>
      </c>
    </row>
    <row r="8945" spans="10:13" x14ac:dyDescent="0.6">
      <c r="J8945" s="311">
        <v>0</v>
      </c>
      <c r="K8945" s="546">
        <v>-4.0899999999999999E-2</v>
      </c>
      <c r="L8945" s="546">
        <v>-2.9399999999999999E-2</v>
      </c>
      <c r="M8945" s="546">
        <v>-1.2200000000000001E-2</v>
      </c>
    </row>
    <row r="8946" spans="10:13" x14ac:dyDescent="0.6">
      <c r="J8946" s="311">
        <v>0</v>
      </c>
      <c r="K8946" s="546">
        <v>-4.0899999999999999E-2</v>
      </c>
      <c r="L8946" s="546">
        <v>-2.9399999999999999E-2</v>
      </c>
      <c r="M8946" s="546">
        <v>-1.2200000000000001E-2</v>
      </c>
    </row>
    <row r="8947" spans="10:13" x14ac:dyDescent="0.6">
      <c r="J8947" s="311">
        <v>0</v>
      </c>
      <c r="K8947" s="546">
        <v>-4.0899999999999999E-2</v>
      </c>
      <c r="L8947" s="546">
        <v>-2.9399999999999999E-2</v>
      </c>
      <c r="M8947" s="546">
        <v>-1.2200000000000001E-2</v>
      </c>
    </row>
    <row r="8948" spans="10:13" x14ac:dyDescent="0.6">
      <c r="J8948" s="311">
        <v>0</v>
      </c>
      <c r="K8948" s="546">
        <v>-4.0899999999999999E-2</v>
      </c>
      <c r="L8948" s="546">
        <v>-2.9399999999999999E-2</v>
      </c>
      <c r="M8948" s="546">
        <v>-1.2200000000000001E-2</v>
      </c>
    </row>
    <row r="8949" spans="10:13" x14ac:dyDescent="0.6">
      <c r="J8949" s="311">
        <v>0</v>
      </c>
      <c r="K8949" s="546">
        <v>-4.0899999999999999E-2</v>
      </c>
      <c r="L8949" s="546">
        <v>-2.9399999999999999E-2</v>
      </c>
      <c r="M8949" s="546">
        <v>-1.2200000000000001E-2</v>
      </c>
    </row>
    <row r="8950" spans="10:13" x14ac:dyDescent="0.6">
      <c r="J8950" s="311">
        <v>0</v>
      </c>
      <c r="K8950" s="546">
        <v>-4.0899999999999999E-2</v>
      </c>
      <c r="L8950" s="546">
        <v>-2.9399999999999999E-2</v>
      </c>
      <c r="M8950" s="546">
        <v>-1.2200000000000001E-2</v>
      </c>
    </row>
    <row r="8951" spans="10:13" x14ac:dyDescent="0.6">
      <c r="J8951" s="311">
        <v>0</v>
      </c>
      <c r="K8951" s="546">
        <v>-4.0899999999999999E-2</v>
      </c>
      <c r="L8951" s="546">
        <v>-2.9399999999999999E-2</v>
      </c>
      <c r="M8951" s="546">
        <v>-1.2200000000000001E-2</v>
      </c>
    </row>
    <row r="8952" spans="10:13" x14ac:dyDescent="0.6">
      <c r="J8952" s="311">
        <v>0</v>
      </c>
      <c r="K8952" s="546">
        <v>-4.0899999999999999E-2</v>
      </c>
      <c r="L8952" s="546">
        <v>-2.9399999999999999E-2</v>
      </c>
      <c r="M8952" s="546">
        <v>-1.2200000000000001E-2</v>
      </c>
    </row>
    <row r="8953" spans="10:13" x14ac:dyDescent="0.6">
      <c r="J8953" s="311">
        <v>0</v>
      </c>
      <c r="K8953" s="546">
        <v>-4.0899999999999999E-2</v>
      </c>
      <c r="L8953" s="546">
        <v>-2.9399999999999999E-2</v>
      </c>
      <c r="M8953" s="546">
        <v>-1.2200000000000001E-2</v>
      </c>
    </row>
    <row r="8954" spans="10:13" x14ac:dyDescent="0.6">
      <c r="J8954" s="311">
        <v>0</v>
      </c>
      <c r="K8954" s="546">
        <v>-4.0899999999999999E-2</v>
      </c>
      <c r="L8954" s="546">
        <v>-2.9399999999999999E-2</v>
      </c>
      <c r="M8954" s="546">
        <v>-1.2200000000000001E-2</v>
      </c>
    </row>
    <row r="8955" spans="10:13" x14ac:dyDescent="0.6">
      <c r="J8955" s="311">
        <v>0</v>
      </c>
      <c r="K8955" s="546">
        <v>-4.0899999999999999E-2</v>
      </c>
      <c r="L8955" s="546">
        <v>-2.9399999999999999E-2</v>
      </c>
      <c r="M8955" s="546">
        <v>-1.2200000000000001E-2</v>
      </c>
    </row>
    <row r="8956" spans="10:13" x14ac:dyDescent="0.6">
      <c r="J8956" s="311">
        <v>0</v>
      </c>
      <c r="K8956" s="546">
        <v>-4.0899999999999999E-2</v>
      </c>
      <c r="L8956" s="546">
        <v>-2.9399999999999999E-2</v>
      </c>
      <c r="M8956" s="546">
        <v>-1.2200000000000001E-2</v>
      </c>
    </row>
    <row r="8957" spans="10:13" x14ac:dyDescent="0.6">
      <c r="J8957" s="311">
        <v>0</v>
      </c>
      <c r="K8957" s="546">
        <v>-4.0899999999999999E-2</v>
      </c>
      <c r="L8957" s="546">
        <v>-2.9399999999999999E-2</v>
      </c>
      <c r="M8957" s="546">
        <v>-1.2200000000000001E-2</v>
      </c>
    </row>
    <row r="8958" spans="10:13" x14ac:dyDescent="0.6">
      <c r="J8958" s="311">
        <v>0</v>
      </c>
      <c r="K8958" s="546">
        <v>-4.0899999999999999E-2</v>
      </c>
      <c r="L8958" s="546">
        <v>-2.9399999999999999E-2</v>
      </c>
      <c r="M8958" s="546">
        <v>-1.2200000000000001E-2</v>
      </c>
    </row>
    <row r="8959" spans="10:13" x14ac:dyDescent="0.6">
      <c r="J8959" s="311">
        <v>0</v>
      </c>
      <c r="K8959" s="546">
        <v>-4.0899999999999999E-2</v>
      </c>
      <c r="L8959" s="546">
        <v>-2.9399999999999999E-2</v>
      </c>
      <c r="M8959" s="546">
        <v>-1.2200000000000001E-2</v>
      </c>
    </row>
    <row r="8960" spans="10:13" x14ac:dyDescent="0.6">
      <c r="J8960" s="311">
        <v>0</v>
      </c>
      <c r="K8960" s="546">
        <v>-4.0899999999999999E-2</v>
      </c>
      <c r="L8960" s="546">
        <v>-2.9399999999999999E-2</v>
      </c>
      <c r="M8960" s="546">
        <v>-1.2200000000000001E-2</v>
      </c>
    </row>
    <row r="8961" spans="10:13" x14ac:dyDescent="0.6">
      <c r="J8961" s="311">
        <v>0</v>
      </c>
      <c r="K8961" s="546">
        <v>-4.0899999999999999E-2</v>
      </c>
      <c r="L8961" s="546">
        <v>-2.9399999999999999E-2</v>
      </c>
      <c r="M8961" s="546">
        <v>-1.2200000000000001E-2</v>
      </c>
    </row>
    <row r="8962" spans="10:13" x14ac:dyDescent="0.6">
      <c r="J8962" s="311">
        <v>0</v>
      </c>
      <c r="K8962" s="546">
        <v>-4.0899999999999999E-2</v>
      </c>
      <c r="L8962" s="546">
        <v>-2.9399999999999999E-2</v>
      </c>
      <c r="M8962" s="546">
        <v>-1.2200000000000001E-2</v>
      </c>
    </row>
    <row r="8963" spans="10:13" x14ac:dyDescent="0.6">
      <c r="J8963" s="311">
        <v>0</v>
      </c>
      <c r="K8963" s="546">
        <v>-4.0899999999999999E-2</v>
      </c>
      <c r="L8963" s="546">
        <v>-2.9399999999999999E-2</v>
      </c>
      <c r="M8963" s="546">
        <v>-1.2200000000000001E-2</v>
      </c>
    </row>
    <row r="8964" spans="10:13" x14ac:dyDescent="0.6">
      <c r="J8964" s="311">
        <v>0</v>
      </c>
      <c r="K8964" s="546">
        <v>-4.0899999999999999E-2</v>
      </c>
      <c r="L8964" s="546">
        <v>-2.9399999999999999E-2</v>
      </c>
      <c r="M8964" s="546">
        <v>-1.2200000000000001E-2</v>
      </c>
    </row>
    <row r="8965" spans="10:13" x14ac:dyDescent="0.6">
      <c r="J8965" s="311">
        <v>0</v>
      </c>
      <c r="K8965" s="546">
        <v>-4.0899999999999999E-2</v>
      </c>
      <c r="L8965" s="546">
        <v>-2.9399999999999999E-2</v>
      </c>
      <c r="M8965" s="546">
        <v>-1.2200000000000001E-2</v>
      </c>
    </row>
    <row r="8966" spans="10:13" x14ac:dyDescent="0.6">
      <c r="J8966" s="311">
        <v>0</v>
      </c>
      <c r="K8966" s="546">
        <v>-4.0899999999999999E-2</v>
      </c>
      <c r="L8966" s="546">
        <v>-2.9399999999999999E-2</v>
      </c>
      <c r="M8966" s="546">
        <v>-1.2200000000000001E-2</v>
      </c>
    </row>
    <row r="8967" spans="10:13" x14ac:dyDescent="0.6">
      <c r="J8967" s="311">
        <v>0</v>
      </c>
      <c r="K8967" s="546">
        <v>-4.0899999999999999E-2</v>
      </c>
      <c r="L8967" s="546">
        <v>-2.9399999999999999E-2</v>
      </c>
      <c r="M8967" s="546">
        <v>-1.2200000000000001E-2</v>
      </c>
    </row>
    <row r="8968" spans="10:13" x14ac:dyDescent="0.6">
      <c r="J8968" s="311">
        <v>0</v>
      </c>
      <c r="K8968" s="546">
        <v>-4.0899999999999999E-2</v>
      </c>
      <c r="L8968" s="546">
        <v>-2.9399999999999999E-2</v>
      </c>
      <c r="M8968" s="546">
        <v>-1.2200000000000001E-2</v>
      </c>
    </row>
    <row r="8969" spans="10:13" x14ac:dyDescent="0.6">
      <c r="J8969" s="311">
        <v>0</v>
      </c>
      <c r="K8969" s="546">
        <v>-4.0899999999999999E-2</v>
      </c>
      <c r="L8969" s="546">
        <v>-2.9399999999999999E-2</v>
      </c>
      <c r="M8969" s="546">
        <v>-1.2200000000000001E-2</v>
      </c>
    </row>
    <row r="8970" spans="10:13" x14ac:dyDescent="0.6">
      <c r="J8970" s="311">
        <v>0</v>
      </c>
      <c r="K8970" s="546">
        <v>-4.0899999999999999E-2</v>
      </c>
      <c r="L8970" s="546">
        <v>-2.9399999999999999E-2</v>
      </c>
      <c r="M8970" s="546">
        <v>-1.2200000000000001E-2</v>
      </c>
    </row>
    <row r="8971" spans="10:13" x14ac:dyDescent="0.6">
      <c r="J8971" s="311">
        <v>0</v>
      </c>
      <c r="K8971" s="546">
        <v>-4.0899999999999999E-2</v>
      </c>
      <c r="L8971" s="546">
        <v>-2.9399999999999999E-2</v>
      </c>
      <c r="M8971" s="546">
        <v>-1.2200000000000001E-2</v>
      </c>
    </row>
    <row r="8972" spans="10:13" x14ac:dyDescent="0.6">
      <c r="J8972" s="311">
        <v>0</v>
      </c>
      <c r="K8972" s="546">
        <v>-4.0899999999999999E-2</v>
      </c>
      <c r="L8972" s="546">
        <v>-2.9399999999999999E-2</v>
      </c>
      <c r="M8972" s="546">
        <v>-1.2200000000000001E-2</v>
      </c>
    </row>
    <row r="8973" spans="10:13" x14ac:dyDescent="0.6">
      <c r="J8973" s="311">
        <v>0</v>
      </c>
      <c r="K8973" s="546">
        <v>-4.0899999999999999E-2</v>
      </c>
      <c r="L8973" s="546">
        <v>-2.9399999999999999E-2</v>
      </c>
      <c r="M8973" s="546">
        <v>-1.2200000000000001E-2</v>
      </c>
    </row>
    <row r="8974" spans="10:13" x14ac:dyDescent="0.6">
      <c r="J8974" s="311">
        <v>0</v>
      </c>
      <c r="K8974" s="546">
        <v>-4.0899999999999999E-2</v>
      </c>
      <c r="L8974" s="546">
        <v>-2.9399999999999999E-2</v>
      </c>
      <c r="M8974" s="546">
        <v>-1.2200000000000001E-2</v>
      </c>
    </row>
    <row r="8975" spans="10:13" x14ac:dyDescent="0.6">
      <c r="J8975" s="311">
        <v>0</v>
      </c>
      <c r="K8975" s="546">
        <v>-4.0899999999999999E-2</v>
      </c>
      <c r="L8975" s="546">
        <v>-2.9399999999999999E-2</v>
      </c>
      <c r="M8975" s="546">
        <v>-1.2200000000000001E-2</v>
      </c>
    </row>
    <row r="8976" spans="10:13" x14ac:dyDescent="0.6">
      <c r="J8976" s="311">
        <v>0</v>
      </c>
      <c r="K8976" s="546">
        <v>-4.0899999999999999E-2</v>
      </c>
      <c r="L8976" s="546">
        <v>-2.9399999999999999E-2</v>
      </c>
      <c r="M8976" s="546">
        <v>-1.2200000000000001E-2</v>
      </c>
    </row>
    <row r="8977" spans="10:13" x14ac:dyDescent="0.6">
      <c r="J8977" s="311">
        <v>0</v>
      </c>
      <c r="K8977" s="546">
        <v>-4.0899999999999999E-2</v>
      </c>
      <c r="L8977" s="546">
        <v>-2.9399999999999999E-2</v>
      </c>
      <c r="M8977" s="546">
        <v>-1.2200000000000001E-2</v>
      </c>
    </row>
    <row r="8978" spans="10:13" x14ac:dyDescent="0.6">
      <c r="J8978" s="311">
        <v>0</v>
      </c>
      <c r="K8978" s="546">
        <v>-4.0899999999999999E-2</v>
      </c>
      <c r="L8978" s="546">
        <v>-2.9399999999999999E-2</v>
      </c>
      <c r="M8978" s="546">
        <v>-1.2200000000000001E-2</v>
      </c>
    </row>
    <row r="8979" spans="10:13" x14ac:dyDescent="0.6">
      <c r="J8979" s="311">
        <v>0</v>
      </c>
      <c r="K8979" s="546">
        <v>-4.0899999999999999E-2</v>
      </c>
      <c r="L8979" s="546">
        <v>-2.9399999999999999E-2</v>
      </c>
      <c r="M8979" s="546">
        <v>-1.2200000000000001E-2</v>
      </c>
    </row>
    <row r="8980" spans="10:13" x14ac:dyDescent="0.6">
      <c r="J8980" s="311">
        <v>0</v>
      </c>
      <c r="K8980" s="546">
        <v>-4.0899999999999999E-2</v>
      </c>
      <c r="L8980" s="546">
        <v>-2.9399999999999999E-2</v>
      </c>
      <c r="M8980" s="546">
        <v>-1.2200000000000001E-2</v>
      </c>
    </row>
    <row r="8981" spans="10:13" x14ac:dyDescent="0.6">
      <c r="J8981" s="311">
        <v>0</v>
      </c>
      <c r="K8981" s="546">
        <v>-4.0899999999999999E-2</v>
      </c>
      <c r="L8981" s="546">
        <v>-2.9399999999999999E-2</v>
      </c>
      <c r="M8981" s="546">
        <v>-1.2200000000000001E-2</v>
      </c>
    </row>
    <row r="8982" spans="10:13" x14ac:dyDescent="0.6">
      <c r="J8982" s="311">
        <v>0</v>
      </c>
      <c r="K8982" s="546">
        <v>-4.0899999999999999E-2</v>
      </c>
      <c r="L8982" s="546">
        <v>-2.9399999999999999E-2</v>
      </c>
      <c r="M8982" s="546">
        <v>-1.2200000000000001E-2</v>
      </c>
    </row>
    <row r="8983" spans="10:13" x14ac:dyDescent="0.6">
      <c r="J8983" s="311">
        <v>0</v>
      </c>
      <c r="K8983" s="546">
        <v>-4.0899999999999999E-2</v>
      </c>
      <c r="L8983" s="546">
        <v>-2.9399999999999999E-2</v>
      </c>
      <c r="M8983" s="546">
        <v>-1.2200000000000001E-2</v>
      </c>
    </row>
    <row r="8984" spans="10:13" x14ac:dyDescent="0.6">
      <c r="J8984" s="311">
        <v>0</v>
      </c>
      <c r="K8984" s="546">
        <v>-4.0899999999999999E-2</v>
      </c>
      <c r="L8984" s="546">
        <v>-2.9399999999999999E-2</v>
      </c>
      <c r="M8984" s="546">
        <v>-1.2200000000000001E-2</v>
      </c>
    </row>
    <row r="8985" spans="10:13" x14ac:dyDescent="0.6">
      <c r="J8985" s="311">
        <v>0</v>
      </c>
      <c r="K8985" s="546">
        <v>-4.0899999999999999E-2</v>
      </c>
      <c r="L8985" s="546">
        <v>-2.9399999999999999E-2</v>
      </c>
      <c r="M8985" s="546">
        <v>-1.2200000000000001E-2</v>
      </c>
    </row>
    <row r="8986" spans="10:13" x14ac:dyDescent="0.6">
      <c r="J8986" s="311">
        <v>0</v>
      </c>
      <c r="K8986" s="546">
        <v>-4.0899999999999999E-2</v>
      </c>
      <c r="L8986" s="546">
        <v>-2.9399999999999999E-2</v>
      </c>
      <c r="M8986" s="546">
        <v>-1.2200000000000001E-2</v>
      </c>
    </row>
    <row r="8987" spans="10:13" x14ac:dyDescent="0.6">
      <c r="J8987" s="311">
        <v>0</v>
      </c>
      <c r="K8987" s="546">
        <v>-4.0899999999999999E-2</v>
      </c>
      <c r="L8987" s="546">
        <v>-2.9399999999999999E-2</v>
      </c>
      <c r="M8987" s="546">
        <v>-1.2200000000000001E-2</v>
      </c>
    </row>
    <row r="8988" spans="10:13" x14ac:dyDescent="0.6">
      <c r="J8988" s="311">
        <v>0</v>
      </c>
      <c r="K8988" s="546">
        <v>-4.0899999999999999E-2</v>
      </c>
      <c r="L8988" s="546">
        <v>-2.9399999999999999E-2</v>
      </c>
      <c r="M8988" s="546">
        <v>-1.2200000000000001E-2</v>
      </c>
    </row>
    <row r="8989" spans="10:13" x14ac:dyDescent="0.6">
      <c r="J8989" s="311">
        <v>0</v>
      </c>
      <c r="K8989" s="546">
        <v>-4.0899999999999999E-2</v>
      </c>
      <c r="L8989" s="546">
        <v>-2.9399999999999999E-2</v>
      </c>
      <c r="M8989" s="546">
        <v>-1.2200000000000001E-2</v>
      </c>
    </row>
    <row r="8990" spans="10:13" x14ac:dyDescent="0.6">
      <c r="J8990" s="311">
        <v>0</v>
      </c>
      <c r="K8990" s="546">
        <v>-4.0899999999999999E-2</v>
      </c>
      <c r="L8990" s="546">
        <v>-2.9399999999999999E-2</v>
      </c>
      <c r="M8990" s="546">
        <v>-1.2200000000000001E-2</v>
      </c>
    </row>
    <row r="8991" spans="10:13" x14ac:dyDescent="0.6">
      <c r="J8991" s="311">
        <v>0</v>
      </c>
      <c r="K8991" s="546">
        <v>-4.0899999999999999E-2</v>
      </c>
      <c r="L8991" s="546">
        <v>-2.9399999999999999E-2</v>
      </c>
      <c r="M8991" s="546">
        <v>-1.2200000000000001E-2</v>
      </c>
    </row>
    <row r="8992" spans="10:13" x14ac:dyDescent="0.6">
      <c r="J8992" s="311">
        <v>0</v>
      </c>
      <c r="K8992" s="546">
        <v>-4.0899999999999999E-2</v>
      </c>
      <c r="L8992" s="546">
        <v>-2.9399999999999999E-2</v>
      </c>
      <c r="M8992" s="546">
        <v>-1.2200000000000001E-2</v>
      </c>
    </row>
    <row r="8993" spans="10:13" x14ac:dyDescent="0.6">
      <c r="J8993" s="311">
        <v>0</v>
      </c>
      <c r="K8993" s="546">
        <v>-4.0899999999999999E-2</v>
      </c>
      <c r="L8993" s="546">
        <v>-2.9399999999999999E-2</v>
      </c>
      <c r="M8993" s="546">
        <v>-1.2200000000000001E-2</v>
      </c>
    </row>
    <row r="8994" spans="10:13" x14ac:dyDescent="0.6">
      <c r="J8994" s="311">
        <v>0</v>
      </c>
      <c r="K8994" s="546">
        <v>-4.0899999999999999E-2</v>
      </c>
      <c r="L8994" s="546">
        <v>-2.9399999999999999E-2</v>
      </c>
      <c r="M8994" s="546">
        <v>-1.2200000000000001E-2</v>
      </c>
    </row>
    <row r="8995" spans="10:13" x14ac:dyDescent="0.6">
      <c r="J8995" s="311">
        <v>0</v>
      </c>
      <c r="K8995" s="546">
        <v>-4.0899999999999999E-2</v>
      </c>
      <c r="L8995" s="546">
        <v>-2.9399999999999999E-2</v>
      </c>
      <c r="M8995" s="546">
        <v>-1.2200000000000001E-2</v>
      </c>
    </row>
    <row r="8996" spans="10:13" x14ac:dyDescent="0.6">
      <c r="J8996" s="311">
        <v>0</v>
      </c>
      <c r="K8996" s="546">
        <v>-4.0899999999999999E-2</v>
      </c>
      <c r="L8996" s="546">
        <v>-2.9399999999999999E-2</v>
      </c>
      <c r="M8996" s="546">
        <v>-1.2200000000000001E-2</v>
      </c>
    </row>
    <row r="8997" spans="10:13" x14ac:dyDescent="0.6">
      <c r="J8997" s="311">
        <v>0</v>
      </c>
      <c r="K8997" s="546">
        <v>-4.0899999999999999E-2</v>
      </c>
      <c r="L8997" s="546">
        <v>-2.9399999999999999E-2</v>
      </c>
      <c r="M8997" s="546">
        <v>-1.2200000000000001E-2</v>
      </c>
    </row>
    <row r="8998" spans="10:13" x14ac:dyDescent="0.6">
      <c r="J8998" s="311">
        <v>0</v>
      </c>
      <c r="K8998" s="546">
        <v>-4.0899999999999999E-2</v>
      </c>
      <c r="L8998" s="546">
        <v>-2.9399999999999999E-2</v>
      </c>
      <c r="M8998" s="546">
        <v>-1.2200000000000001E-2</v>
      </c>
    </row>
    <row r="8999" spans="10:13" x14ac:dyDescent="0.6">
      <c r="J8999" s="311">
        <v>0</v>
      </c>
      <c r="K8999" s="546">
        <v>-4.0899999999999999E-2</v>
      </c>
      <c r="L8999" s="546">
        <v>-2.9399999999999999E-2</v>
      </c>
      <c r="M8999" s="546">
        <v>-1.2200000000000001E-2</v>
      </c>
    </row>
    <row r="9000" spans="10:13" x14ac:dyDescent="0.6">
      <c r="J9000" s="311">
        <v>0</v>
      </c>
      <c r="K9000" s="546">
        <v>-4.0899999999999999E-2</v>
      </c>
      <c r="L9000" s="546">
        <v>-2.9399999999999999E-2</v>
      </c>
      <c r="M9000" s="546">
        <v>-1.2200000000000001E-2</v>
      </c>
    </row>
    <row r="9001" spans="10:13" x14ac:dyDescent="0.6">
      <c r="J9001" s="311">
        <v>0</v>
      </c>
      <c r="K9001" s="546">
        <v>-4.0899999999999999E-2</v>
      </c>
      <c r="L9001" s="546">
        <v>-2.9399999999999999E-2</v>
      </c>
      <c r="M9001" s="546">
        <v>-1.2200000000000001E-2</v>
      </c>
    </row>
    <row r="9002" spans="10:13" x14ac:dyDescent="0.6">
      <c r="J9002" s="311">
        <v>0</v>
      </c>
      <c r="K9002" s="546">
        <v>-4.0899999999999999E-2</v>
      </c>
      <c r="L9002" s="546">
        <v>-2.9399999999999999E-2</v>
      </c>
      <c r="M9002" s="546">
        <v>-1.2200000000000001E-2</v>
      </c>
    </row>
    <row r="9003" spans="10:13" x14ac:dyDescent="0.6">
      <c r="J9003" s="311">
        <v>0</v>
      </c>
      <c r="K9003" s="546">
        <v>-4.0899999999999999E-2</v>
      </c>
      <c r="L9003" s="546">
        <v>-2.9399999999999999E-2</v>
      </c>
      <c r="M9003" s="546">
        <v>-1.2200000000000001E-2</v>
      </c>
    </row>
    <row r="9004" spans="10:13" x14ac:dyDescent="0.6">
      <c r="J9004" s="311">
        <v>0</v>
      </c>
      <c r="K9004" s="546">
        <v>-4.0899999999999999E-2</v>
      </c>
      <c r="L9004" s="546">
        <v>-2.9399999999999999E-2</v>
      </c>
      <c r="M9004" s="546">
        <v>-1.2200000000000001E-2</v>
      </c>
    </row>
    <row r="9005" spans="10:13" x14ac:dyDescent="0.6">
      <c r="J9005" s="311">
        <v>0</v>
      </c>
      <c r="K9005" s="546">
        <v>-4.0899999999999999E-2</v>
      </c>
      <c r="L9005" s="546">
        <v>-2.9399999999999999E-2</v>
      </c>
      <c r="M9005" s="546">
        <v>-1.2200000000000001E-2</v>
      </c>
    </row>
    <row r="9006" spans="10:13" x14ac:dyDescent="0.6">
      <c r="J9006" s="311">
        <v>0</v>
      </c>
      <c r="K9006" s="546">
        <v>-4.0899999999999999E-2</v>
      </c>
      <c r="L9006" s="546">
        <v>-2.9399999999999999E-2</v>
      </c>
      <c r="M9006" s="546">
        <v>-1.2200000000000001E-2</v>
      </c>
    </row>
    <row r="9007" spans="10:13" x14ac:dyDescent="0.6">
      <c r="J9007" s="311">
        <v>0</v>
      </c>
      <c r="K9007" s="546">
        <v>-4.0899999999999999E-2</v>
      </c>
      <c r="L9007" s="546">
        <v>-2.9399999999999999E-2</v>
      </c>
      <c r="M9007" s="546">
        <v>-1.2200000000000001E-2</v>
      </c>
    </row>
    <row r="9008" spans="10:13" x14ac:dyDescent="0.6">
      <c r="J9008" s="311">
        <v>0</v>
      </c>
      <c r="K9008" s="546">
        <v>-4.0899999999999999E-2</v>
      </c>
      <c r="L9008" s="546">
        <v>-2.9399999999999999E-2</v>
      </c>
      <c r="M9008" s="546">
        <v>-1.2200000000000001E-2</v>
      </c>
    </row>
    <row r="9009" spans="10:13" x14ac:dyDescent="0.6">
      <c r="J9009" s="311">
        <v>0</v>
      </c>
      <c r="K9009" s="546">
        <v>-4.0899999999999999E-2</v>
      </c>
      <c r="L9009" s="546">
        <v>-2.9399999999999999E-2</v>
      </c>
      <c r="M9009" s="546">
        <v>-1.2200000000000001E-2</v>
      </c>
    </row>
    <row r="9010" spans="10:13" x14ac:dyDescent="0.6">
      <c r="J9010" s="311">
        <v>0</v>
      </c>
      <c r="K9010" s="546">
        <v>-4.0899999999999999E-2</v>
      </c>
      <c r="L9010" s="546">
        <v>-2.9399999999999999E-2</v>
      </c>
      <c r="M9010" s="546">
        <v>-1.2200000000000001E-2</v>
      </c>
    </row>
    <row r="9011" spans="10:13" x14ac:dyDescent="0.6">
      <c r="J9011" s="311">
        <v>0</v>
      </c>
      <c r="K9011" s="546">
        <v>-4.0899999999999999E-2</v>
      </c>
      <c r="L9011" s="546">
        <v>-2.9399999999999999E-2</v>
      </c>
      <c r="M9011" s="546">
        <v>-1.2200000000000001E-2</v>
      </c>
    </row>
    <row r="9012" spans="10:13" x14ac:dyDescent="0.6">
      <c r="J9012" s="311">
        <v>0</v>
      </c>
      <c r="K9012" s="546">
        <v>-4.0899999999999999E-2</v>
      </c>
      <c r="L9012" s="546">
        <v>-2.9399999999999999E-2</v>
      </c>
      <c r="M9012" s="546">
        <v>-1.2200000000000001E-2</v>
      </c>
    </row>
    <row r="9013" spans="10:13" x14ac:dyDescent="0.6">
      <c r="J9013" s="311">
        <v>0</v>
      </c>
      <c r="K9013" s="546">
        <v>-4.0899999999999999E-2</v>
      </c>
      <c r="L9013" s="546">
        <v>-2.9399999999999999E-2</v>
      </c>
      <c r="M9013" s="546">
        <v>-1.2200000000000001E-2</v>
      </c>
    </row>
    <row r="9014" spans="10:13" x14ac:dyDescent="0.6">
      <c r="J9014" s="311">
        <v>0</v>
      </c>
      <c r="K9014" s="546">
        <v>-4.0899999999999999E-2</v>
      </c>
      <c r="L9014" s="546">
        <v>-2.9399999999999999E-2</v>
      </c>
      <c r="M9014" s="546">
        <v>-1.2200000000000001E-2</v>
      </c>
    </row>
    <row r="9015" spans="10:13" x14ac:dyDescent="0.6">
      <c r="J9015" s="311">
        <v>0</v>
      </c>
      <c r="K9015" s="546">
        <v>-4.0899999999999999E-2</v>
      </c>
      <c r="L9015" s="546">
        <v>-2.9399999999999999E-2</v>
      </c>
      <c r="M9015" s="546">
        <v>-1.2200000000000001E-2</v>
      </c>
    </row>
    <row r="9016" spans="10:13" x14ac:dyDescent="0.6">
      <c r="J9016" s="311">
        <v>0</v>
      </c>
      <c r="K9016" s="546">
        <v>-4.0899999999999999E-2</v>
      </c>
      <c r="L9016" s="546">
        <v>-2.9399999999999999E-2</v>
      </c>
      <c r="M9016" s="546">
        <v>-1.2200000000000001E-2</v>
      </c>
    </row>
    <row r="9017" spans="10:13" x14ac:dyDescent="0.6">
      <c r="J9017" s="311">
        <v>0</v>
      </c>
      <c r="K9017" s="546">
        <v>-4.0899999999999999E-2</v>
      </c>
      <c r="L9017" s="546">
        <v>-2.9399999999999999E-2</v>
      </c>
      <c r="M9017" s="546">
        <v>-1.2200000000000001E-2</v>
      </c>
    </row>
    <row r="9018" spans="10:13" x14ac:dyDescent="0.6">
      <c r="J9018" s="311">
        <v>0</v>
      </c>
      <c r="K9018" s="546">
        <v>-4.0899999999999999E-2</v>
      </c>
      <c r="L9018" s="546">
        <v>-2.9399999999999999E-2</v>
      </c>
      <c r="M9018" s="546">
        <v>-1.2200000000000001E-2</v>
      </c>
    </row>
    <row r="9019" spans="10:13" x14ac:dyDescent="0.6">
      <c r="J9019" s="311">
        <v>0</v>
      </c>
      <c r="K9019" s="546">
        <v>-4.0899999999999999E-2</v>
      </c>
      <c r="L9019" s="546">
        <v>-2.9399999999999999E-2</v>
      </c>
      <c r="M9019" s="546">
        <v>-1.2200000000000001E-2</v>
      </c>
    </row>
    <row r="9020" spans="10:13" x14ac:dyDescent="0.6">
      <c r="J9020" s="311">
        <v>0</v>
      </c>
      <c r="K9020" s="546">
        <v>-4.0899999999999999E-2</v>
      </c>
      <c r="L9020" s="546">
        <v>-2.9399999999999999E-2</v>
      </c>
      <c r="M9020" s="546">
        <v>-1.2200000000000001E-2</v>
      </c>
    </row>
    <row r="9021" spans="10:13" x14ac:dyDescent="0.6">
      <c r="J9021" s="311">
        <v>0</v>
      </c>
      <c r="K9021" s="546">
        <v>-4.0899999999999999E-2</v>
      </c>
      <c r="L9021" s="546">
        <v>-2.9399999999999999E-2</v>
      </c>
      <c r="M9021" s="546">
        <v>-1.2200000000000001E-2</v>
      </c>
    </row>
    <row r="9022" spans="10:13" x14ac:dyDescent="0.6">
      <c r="J9022" s="311">
        <v>0</v>
      </c>
      <c r="K9022" s="546">
        <v>-4.0899999999999999E-2</v>
      </c>
      <c r="L9022" s="546">
        <v>-2.9399999999999999E-2</v>
      </c>
      <c r="M9022" s="546">
        <v>-1.2200000000000001E-2</v>
      </c>
    </row>
    <row r="9023" spans="10:13" x14ac:dyDescent="0.6">
      <c r="J9023" s="311">
        <v>0</v>
      </c>
      <c r="K9023" s="546">
        <v>-4.0899999999999999E-2</v>
      </c>
      <c r="L9023" s="546">
        <v>-2.9399999999999999E-2</v>
      </c>
      <c r="M9023" s="546">
        <v>-1.2200000000000001E-2</v>
      </c>
    </row>
    <row r="9024" spans="10:13" x14ac:dyDescent="0.6">
      <c r="J9024" s="311">
        <v>0</v>
      </c>
      <c r="K9024" s="546">
        <v>-4.0899999999999999E-2</v>
      </c>
      <c r="L9024" s="546">
        <v>-2.9399999999999999E-2</v>
      </c>
      <c r="M9024" s="546">
        <v>-1.2200000000000001E-2</v>
      </c>
    </row>
    <row r="9025" spans="10:13" x14ac:dyDescent="0.6">
      <c r="J9025" s="311">
        <v>0</v>
      </c>
      <c r="K9025" s="546">
        <v>-4.0899999999999999E-2</v>
      </c>
      <c r="L9025" s="546">
        <v>-2.9399999999999999E-2</v>
      </c>
      <c r="M9025" s="546">
        <v>-1.2200000000000001E-2</v>
      </c>
    </row>
    <row r="9026" spans="10:13" x14ac:dyDescent="0.6">
      <c r="J9026" s="311">
        <v>0</v>
      </c>
      <c r="K9026" s="546">
        <v>-4.0899999999999999E-2</v>
      </c>
      <c r="L9026" s="546">
        <v>-2.9399999999999999E-2</v>
      </c>
      <c r="M9026" s="546">
        <v>-1.2200000000000001E-2</v>
      </c>
    </row>
    <row r="9027" spans="10:13" x14ac:dyDescent="0.6">
      <c r="J9027" s="311">
        <v>0</v>
      </c>
      <c r="K9027" s="546">
        <v>-4.0899999999999999E-2</v>
      </c>
      <c r="L9027" s="546">
        <v>-2.9399999999999999E-2</v>
      </c>
      <c r="M9027" s="546">
        <v>-1.2200000000000001E-2</v>
      </c>
    </row>
    <row r="9028" spans="10:13" x14ac:dyDescent="0.6">
      <c r="J9028" s="311">
        <v>0</v>
      </c>
      <c r="K9028" s="546">
        <v>-4.0899999999999999E-2</v>
      </c>
      <c r="L9028" s="546">
        <v>-2.9399999999999999E-2</v>
      </c>
      <c r="M9028" s="546">
        <v>-1.2200000000000001E-2</v>
      </c>
    </row>
    <row r="9029" spans="10:13" x14ac:dyDescent="0.6">
      <c r="J9029" s="311">
        <v>0</v>
      </c>
      <c r="K9029" s="546">
        <v>-4.0899999999999999E-2</v>
      </c>
      <c r="L9029" s="546">
        <v>-2.9399999999999999E-2</v>
      </c>
      <c r="M9029" s="546">
        <v>-1.2200000000000001E-2</v>
      </c>
    </row>
    <row r="9030" spans="10:13" x14ac:dyDescent="0.6">
      <c r="J9030" s="311">
        <v>0</v>
      </c>
      <c r="K9030" s="546">
        <v>-4.0899999999999999E-2</v>
      </c>
      <c r="L9030" s="546">
        <v>-2.9399999999999999E-2</v>
      </c>
      <c r="M9030" s="546">
        <v>-1.2200000000000001E-2</v>
      </c>
    </row>
    <row r="9031" spans="10:13" x14ac:dyDescent="0.6">
      <c r="J9031" s="311">
        <v>0</v>
      </c>
      <c r="K9031" s="546">
        <v>-4.0899999999999999E-2</v>
      </c>
      <c r="L9031" s="546">
        <v>-2.9399999999999999E-2</v>
      </c>
      <c r="M9031" s="546">
        <v>-1.2200000000000001E-2</v>
      </c>
    </row>
    <row r="9032" spans="10:13" x14ac:dyDescent="0.6">
      <c r="J9032" s="311">
        <v>0</v>
      </c>
      <c r="K9032" s="546">
        <v>-4.0899999999999999E-2</v>
      </c>
      <c r="L9032" s="546">
        <v>-2.9399999999999999E-2</v>
      </c>
      <c r="M9032" s="546">
        <v>-1.2200000000000001E-2</v>
      </c>
    </row>
    <row r="9033" spans="10:13" x14ac:dyDescent="0.6">
      <c r="J9033" s="311">
        <v>0</v>
      </c>
      <c r="K9033" s="546">
        <v>-4.0899999999999999E-2</v>
      </c>
      <c r="L9033" s="546">
        <v>-2.9399999999999999E-2</v>
      </c>
      <c r="M9033" s="546">
        <v>-1.2200000000000001E-2</v>
      </c>
    </row>
    <row r="9034" spans="10:13" x14ac:dyDescent="0.6">
      <c r="J9034" s="311">
        <v>0</v>
      </c>
      <c r="K9034" s="546">
        <v>-4.0899999999999999E-2</v>
      </c>
      <c r="L9034" s="546">
        <v>-2.9399999999999999E-2</v>
      </c>
      <c r="M9034" s="546">
        <v>-1.2200000000000001E-2</v>
      </c>
    </row>
    <row r="9035" spans="10:13" x14ac:dyDescent="0.6">
      <c r="J9035" s="311">
        <v>0</v>
      </c>
      <c r="K9035" s="546">
        <v>-4.0899999999999999E-2</v>
      </c>
      <c r="L9035" s="546">
        <v>-2.9399999999999999E-2</v>
      </c>
      <c r="M9035" s="546">
        <v>-1.2200000000000001E-2</v>
      </c>
    </row>
    <row r="9036" spans="10:13" x14ac:dyDescent="0.6">
      <c r="J9036" s="311">
        <v>0</v>
      </c>
      <c r="K9036" s="546">
        <v>-4.0899999999999999E-2</v>
      </c>
      <c r="L9036" s="546">
        <v>-2.9399999999999999E-2</v>
      </c>
      <c r="M9036" s="546">
        <v>-1.2200000000000001E-2</v>
      </c>
    </row>
    <row r="9037" spans="10:13" x14ac:dyDescent="0.6">
      <c r="J9037" s="311">
        <v>0</v>
      </c>
      <c r="K9037" s="546">
        <v>-4.0899999999999999E-2</v>
      </c>
      <c r="L9037" s="546">
        <v>-2.9399999999999999E-2</v>
      </c>
      <c r="M9037" s="546">
        <v>-1.2200000000000001E-2</v>
      </c>
    </row>
    <row r="9038" spans="10:13" x14ac:dyDescent="0.6">
      <c r="J9038" s="311">
        <v>0</v>
      </c>
      <c r="K9038" s="546">
        <v>-4.0899999999999999E-2</v>
      </c>
      <c r="L9038" s="546">
        <v>-2.9399999999999999E-2</v>
      </c>
      <c r="M9038" s="546">
        <v>-1.2200000000000001E-2</v>
      </c>
    </row>
    <row r="9039" spans="10:13" x14ac:dyDescent="0.6">
      <c r="J9039" s="311">
        <v>0</v>
      </c>
      <c r="K9039" s="546">
        <v>-4.0899999999999999E-2</v>
      </c>
      <c r="L9039" s="546">
        <v>-2.9399999999999999E-2</v>
      </c>
      <c r="M9039" s="546">
        <v>-1.2200000000000001E-2</v>
      </c>
    </row>
    <row r="9040" spans="10:13" x14ac:dyDescent="0.6">
      <c r="J9040" s="311">
        <v>0</v>
      </c>
      <c r="K9040" s="546">
        <v>-4.0899999999999999E-2</v>
      </c>
      <c r="L9040" s="546">
        <v>-2.9399999999999999E-2</v>
      </c>
      <c r="M9040" s="546">
        <v>-1.2200000000000001E-2</v>
      </c>
    </row>
    <row r="9041" spans="10:13" x14ac:dyDescent="0.6">
      <c r="J9041" s="311">
        <v>0</v>
      </c>
      <c r="K9041" s="546">
        <v>-4.0899999999999999E-2</v>
      </c>
      <c r="L9041" s="546">
        <v>-2.9399999999999999E-2</v>
      </c>
      <c r="M9041" s="546">
        <v>-1.2200000000000001E-2</v>
      </c>
    </row>
    <row r="9042" spans="10:13" x14ac:dyDescent="0.6">
      <c r="J9042" s="311">
        <v>0</v>
      </c>
      <c r="K9042" s="546">
        <v>-4.0899999999999999E-2</v>
      </c>
      <c r="L9042" s="546">
        <v>-2.9399999999999999E-2</v>
      </c>
      <c r="M9042" s="546">
        <v>-1.2200000000000001E-2</v>
      </c>
    </row>
    <row r="9043" spans="10:13" x14ac:dyDescent="0.6">
      <c r="J9043" s="311">
        <v>0</v>
      </c>
      <c r="K9043" s="546">
        <v>-4.0899999999999999E-2</v>
      </c>
      <c r="L9043" s="546">
        <v>-2.9399999999999999E-2</v>
      </c>
      <c r="M9043" s="546">
        <v>-1.2200000000000001E-2</v>
      </c>
    </row>
    <row r="9044" spans="10:13" x14ac:dyDescent="0.6">
      <c r="J9044" s="311">
        <v>0</v>
      </c>
      <c r="K9044" s="546">
        <v>-4.0899999999999999E-2</v>
      </c>
      <c r="L9044" s="546">
        <v>-2.9399999999999999E-2</v>
      </c>
      <c r="M9044" s="546">
        <v>-1.2200000000000001E-2</v>
      </c>
    </row>
    <row r="9045" spans="10:13" x14ac:dyDescent="0.6">
      <c r="J9045" s="311">
        <v>0</v>
      </c>
      <c r="K9045" s="546">
        <v>-4.0899999999999999E-2</v>
      </c>
      <c r="L9045" s="546">
        <v>-2.9399999999999999E-2</v>
      </c>
      <c r="M9045" s="546">
        <v>-1.2200000000000001E-2</v>
      </c>
    </row>
    <row r="9046" spans="10:13" x14ac:dyDescent="0.6">
      <c r="J9046" s="311">
        <v>0</v>
      </c>
      <c r="K9046" s="546">
        <v>-4.0899999999999999E-2</v>
      </c>
      <c r="L9046" s="546">
        <v>-2.9399999999999999E-2</v>
      </c>
      <c r="M9046" s="546">
        <v>-1.2200000000000001E-2</v>
      </c>
    </row>
    <row r="9047" spans="10:13" x14ac:dyDescent="0.6">
      <c r="J9047" s="311">
        <v>0</v>
      </c>
      <c r="K9047" s="546">
        <v>-4.0899999999999999E-2</v>
      </c>
      <c r="L9047" s="546">
        <v>-2.9399999999999999E-2</v>
      </c>
      <c r="M9047" s="546">
        <v>-1.2200000000000001E-2</v>
      </c>
    </row>
    <row r="9048" spans="10:13" x14ac:dyDescent="0.6">
      <c r="J9048" s="311">
        <v>0</v>
      </c>
      <c r="K9048" s="546">
        <v>-4.0899999999999999E-2</v>
      </c>
      <c r="L9048" s="546">
        <v>-2.9399999999999999E-2</v>
      </c>
      <c r="M9048" s="546">
        <v>-1.2200000000000001E-2</v>
      </c>
    </row>
    <row r="9049" spans="10:13" x14ac:dyDescent="0.6">
      <c r="J9049" s="311">
        <v>0</v>
      </c>
      <c r="K9049" s="546">
        <v>-4.0899999999999999E-2</v>
      </c>
      <c r="L9049" s="546">
        <v>-2.9399999999999999E-2</v>
      </c>
      <c r="M9049" s="546">
        <v>-1.2200000000000001E-2</v>
      </c>
    </row>
    <row r="9050" spans="10:13" x14ac:dyDescent="0.6">
      <c r="J9050" s="311">
        <v>0</v>
      </c>
      <c r="K9050" s="546">
        <v>-4.0899999999999999E-2</v>
      </c>
      <c r="L9050" s="546">
        <v>-2.9399999999999999E-2</v>
      </c>
      <c r="M9050" s="546">
        <v>-1.2200000000000001E-2</v>
      </c>
    </row>
    <row r="9051" spans="10:13" x14ac:dyDescent="0.6">
      <c r="J9051" s="311">
        <v>0</v>
      </c>
      <c r="K9051" s="546">
        <v>-4.0899999999999999E-2</v>
      </c>
      <c r="L9051" s="546">
        <v>-2.9399999999999999E-2</v>
      </c>
      <c r="M9051" s="546">
        <v>-1.2200000000000001E-2</v>
      </c>
    </row>
    <row r="9052" spans="10:13" x14ac:dyDescent="0.6">
      <c r="J9052" s="311">
        <v>0</v>
      </c>
      <c r="K9052" s="546">
        <v>-4.0899999999999999E-2</v>
      </c>
      <c r="L9052" s="546">
        <v>-2.9399999999999999E-2</v>
      </c>
      <c r="M9052" s="546">
        <v>-1.2200000000000001E-2</v>
      </c>
    </row>
    <row r="9053" spans="10:13" x14ac:dyDescent="0.6">
      <c r="J9053" s="311">
        <v>0</v>
      </c>
      <c r="K9053" s="546">
        <v>-4.0899999999999999E-2</v>
      </c>
      <c r="L9053" s="546">
        <v>-2.9399999999999999E-2</v>
      </c>
      <c r="M9053" s="546">
        <v>-1.2200000000000001E-2</v>
      </c>
    </row>
    <row r="9054" spans="10:13" x14ac:dyDescent="0.6">
      <c r="J9054" s="311">
        <v>0</v>
      </c>
      <c r="K9054" s="546">
        <v>-4.0899999999999999E-2</v>
      </c>
      <c r="L9054" s="546">
        <v>-2.9399999999999999E-2</v>
      </c>
      <c r="M9054" s="546">
        <v>-1.2200000000000001E-2</v>
      </c>
    </row>
    <row r="9055" spans="10:13" x14ac:dyDescent="0.6">
      <c r="J9055" s="311">
        <v>0</v>
      </c>
      <c r="K9055" s="546">
        <v>-4.0899999999999999E-2</v>
      </c>
      <c r="L9055" s="546">
        <v>-2.9399999999999999E-2</v>
      </c>
      <c r="M9055" s="546">
        <v>-1.2200000000000001E-2</v>
      </c>
    </row>
    <row r="9056" spans="10:13" x14ac:dyDescent="0.6">
      <c r="J9056" s="311">
        <v>0</v>
      </c>
      <c r="K9056" s="546">
        <v>-4.0899999999999999E-2</v>
      </c>
      <c r="L9056" s="546">
        <v>-2.9399999999999999E-2</v>
      </c>
      <c r="M9056" s="546">
        <v>-1.2200000000000001E-2</v>
      </c>
    </row>
    <row r="9057" spans="10:13" x14ac:dyDescent="0.6">
      <c r="J9057" s="311">
        <v>0</v>
      </c>
      <c r="K9057" s="546">
        <v>-4.0899999999999999E-2</v>
      </c>
      <c r="L9057" s="546">
        <v>-2.9399999999999999E-2</v>
      </c>
      <c r="M9057" s="546">
        <v>-1.2200000000000001E-2</v>
      </c>
    </row>
    <row r="9058" spans="10:13" x14ac:dyDescent="0.6">
      <c r="J9058" s="311">
        <v>0</v>
      </c>
      <c r="K9058" s="546">
        <v>-4.0899999999999999E-2</v>
      </c>
      <c r="L9058" s="546">
        <v>-2.9399999999999999E-2</v>
      </c>
      <c r="M9058" s="546">
        <v>-1.2200000000000001E-2</v>
      </c>
    </row>
    <row r="9059" spans="10:13" x14ac:dyDescent="0.6">
      <c r="J9059" s="311">
        <v>0</v>
      </c>
      <c r="K9059" s="546">
        <v>-4.0899999999999999E-2</v>
      </c>
      <c r="L9059" s="546">
        <v>-2.9399999999999999E-2</v>
      </c>
      <c r="M9059" s="546">
        <v>-1.2200000000000001E-2</v>
      </c>
    </row>
    <row r="9060" spans="10:13" x14ac:dyDescent="0.6">
      <c r="J9060" s="311">
        <v>0</v>
      </c>
      <c r="K9060" s="546">
        <v>-4.0899999999999999E-2</v>
      </c>
      <c r="L9060" s="546">
        <v>-2.9399999999999999E-2</v>
      </c>
      <c r="M9060" s="546">
        <v>-1.2200000000000001E-2</v>
      </c>
    </row>
    <row r="9061" spans="10:13" x14ac:dyDescent="0.6">
      <c r="J9061" s="311">
        <v>0</v>
      </c>
      <c r="K9061" s="546">
        <v>-4.0899999999999999E-2</v>
      </c>
      <c r="L9061" s="546">
        <v>-2.9399999999999999E-2</v>
      </c>
      <c r="M9061" s="546">
        <v>-1.2200000000000001E-2</v>
      </c>
    </row>
    <row r="9062" spans="10:13" x14ac:dyDescent="0.6">
      <c r="J9062" s="311">
        <v>0</v>
      </c>
      <c r="K9062" s="546">
        <v>-4.0899999999999999E-2</v>
      </c>
      <c r="L9062" s="546">
        <v>-2.9399999999999999E-2</v>
      </c>
      <c r="M9062" s="546">
        <v>-1.2200000000000001E-2</v>
      </c>
    </row>
    <row r="9063" spans="10:13" x14ac:dyDescent="0.6">
      <c r="J9063" s="311">
        <v>0</v>
      </c>
      <c r="K9063" s="546">
        <v>-4.0899999999999999E-2</v>
      </c>
      <c r="L9063" s="546">
        <v>-2.9399999999999999E-2</v>
      </c>
      <c r="M9063" s="546">
        <v>-1.2200000000000001E-2</v>
      </c>
    </row>
    <row r="9064" spans="10:13" x14ac:dyDescent="0.6">
      <c r="J9064" s="311">
        <v>0</v>
      </c>
      <c r="K9064" s="546">
        <v>-4.0899999999999999E-2</v>
      </c>
      <c r="L9064" s="546">
        <v>-2.9399999999999999E-2</v>
      </c>
      <c r="M9064" s="546">
        <v>-1.2200000000000001E-2</v>
      </c>
    </row>
    <row r="9065" spans="10:13" x14ac:dyDescent="0.6">
      <c r="J9065" s="311">
        <v>0</v>
      </c>
      <c r="K9065" s="546">
        <v>-4.0899999999999999E-2</v>
      </c>
      <c r="L9065" s="546">
        <v>-2.9399999999999999E-2</v>
      </c>
      <c r="M9065" s="546">
        <v>-1.2200000000000001E-2</v>
      </c>
    </row>
    <row r="9066" spans="10:13" x14ac:dyDescent="0.6">
      <c r="J9066" s="311">
        <v>0</v>
      </c>
      <c r="K9066" s="546">
        <v>-4.0899999999999999E-2</v>
      </c>
      <c r="L9066" s="546">
        <v>-2.9399999999999999E-2</v>
      </c>
      <c r="M9066" s="546">
        <v>-1.2200000000000001E-2</v>
      </c>
    </row>
    <row r="9067" spans="10:13" x14ac:dyDescent="0.6">
      <c r="J9067" s="311">
        <v>0</v>
      </c>
      <c r="K9067" s="546">
        <v>-4.0899999999999999E-2</v>
      </c>
      <c r="L9067" s="546">
        <v>-2.9399999999999999E-2</v>
      </c>
      <c r="M9067" s="546">
        <v>-1.2200000000000001E-2</v>
      </c>
    </row>
    <row r="9068" spans="10:13" x14ac:dyDescent="0.6">
      <c r="J9068" s="311">
        <v>0</v>
      </c>
      <c r="K9068" s="546">
        <v>-4.0899999999999999E-2</v>
      </c>
      <c r="L9068" s="546">
        <v>-2.9399999999999999E-2</v>
      </c>
      <c r="M9068" s="546">
        <v>-1.2200000000000001E-2</v>
      </c>
    </row>
    <row r="9069" spans="10:13" x14ac:dyDescent="0.6">
      <c r="J9069" s="311">
        <v>0</v>
      </c>
      <c r="K9069" s="546">
        <v>-4.0899999999999999E-2</v>
      </c>
      <c r="L9069" s="546">
        <v>-2.9399999999999999E-2</v>
      </c>
      <c r="M9069" s="546">
        <v>-1.2200000000000001E-2</v>
      </c>
    </row>
    <row r="9070" spans="10:13" x14ac:dyDescent="0.6">
      <c r="J9070" s="311">
        <v>0</v>
      </c>
      <c r="K9070" s="546">
        <v>-4.0899999999999999E-2</v>
      </c>
      <c r="L9070" s="546">
        <v>-2.9399999999999999E-2</v>
      </c>
      <c r="M9070" s="546">
        <v>-1.2200000000000001E-2</v>
      </c>
    </row>
    <row r="9071" spans="10:13" x14ac:dyDescent="0.6">
      <c r="J9071" s="311">
        <v>0</v>
      </c>
      <c r="K9071" s="546">
        <v>-4.0899999999999999E-2</v>
      </c>
      <c r="L9071" s="546">
        <v>-2.9399999999999999E-2</v>
      </c>
      <c r="M9071" s="546">
        <v>-1.2200000000000001E-2</v>
      </c>
    </row>
    <row r="9072" spans="10:13" x14ac:dyDescent="0.6">
      <c r="J9072" s="311">
        <v>0</v>
      </c>
      <c r="K9072" s="546">
        <v>-4.0899999999999999E-2</v>
      </c>
      <c r="L9072" s="546">
        <v>-2.9399999999999999E-2</v>
      </c>
      <c r="M9072" s="546">
        <v>-1.2200000000000001E-2</v>
      </c>
    </row>
    <row r="9073" spans="10:13" x14ac:dyDescent="0.6">
      <c r="J9073" s="311">
        <v>0</v>
      </c>
      <c r="K9073" s="546">
        <v>-4.0899999999999999E-2</v>
      </c>
      <c r="L9073" s="546">
        <v>-2.9399999999999999E-2</v>
      </c>
      <c r="M9073" s="546">
        <v>-1.2200000000000001E-2</v>
      </c>
    </row>
    <row r="9074" spans="10:13" x14ac:dyDescent="0.6">
      <c r="J9074" s="311">
        <v>0</v>
      </c>
      <c r="K9074" s="546">
        <v>-4.0899999999999999E-2</v>
      </c>
      <c r="L9074" s="546">
        <v>-2.9399999999999999E-2</v>
      </c>
      <c r="M9074" s="546">
        <v>-1.2200000000000001E-2</v>
      </c>
    </row>
    <row r="9075" spans="10:13" x14ac:dyDescent="0.6">
      <c r="J9075" s="311">
        <v>0</v>
      </c>
      <c r="K9075" s="546">
        <v>-4.0899999999999999E-2</v>
      </c>
      <c r="L9075" s="546">
        <v>-2.9399999999999999E-2</v>
      </c>
      <c r="M9075" s="546">
        <v>-1.2200000000000001E-2</v>
      </c>
    </row>
    <row r="9076" spans="10:13" x14ac:dyDescent="0.6">
      <c r="J9076" s="311">
        <v>0</v>
      </c>
      <c r="K9076" s="546">
        <v>-4.0899999999999999E-2</v>
      </c>
      <c r="L9076" s="546">
        <v>-2.9399999999999999E-2</v>
      </c>
      <c r="M9076" s="546">
        <v>-1.2200000000000001E-2</v>
      </c>
    </row>
    <row r="9077" spans="10:13" x14ac:dyDescent="0.6">
      <c r="J9077" s="311">
        <v>0</v>
      </c>
      <c r="K9077" s="546">
        <v>-4.0899999999999999E-2</v>
      </c>
      <c r="L9077" s="546">
        <v>-2.9399999999999999E-2</v>
      </c>
      <c r="M9077" s="546">
        <v>-1.2200000000000001E-2</v>
      </c>
    </row>
    <row r="9078" spans="10:13" x14ac:dyDescent="0.6">
      <c r="J9078" s="311">
        <v>0</v>
      </c>
      <c r="K9078" s="546">
        <v>-4.0899999999999999E-2</v>
      </c>
      <c r="L9078" s="546">
        <v>-2.9399999999999999E-2</v>
      </c>
      <c r="M9078" s="546">
        <v>-1.2200000000000001E-2</v>
      </c>
    </row>
    <row r="9079" spans="10:13" x14ac:dyDescent="0.6">
      <c r="J9079" s="311">
        <v>0</v>
      </c>
      <c r="K9079" s="546">
        <v>-4.0899999999999999E-2</v>
      </c>
      <c r="L9079" s="546">
        <v>-2.9399999999999999E-2</v>
      </c>
      <c r="M9079" s="546">
        <v>-1.2200000000000001E-2</v>
      </c>
    </row>
    <row r="9080" spans="10:13" x14ac:dyDescent="0.6">
      <c r="J9080" s="311">
        <v>0</v>
      </c>
      <c r="K9080" s="546">
        <v>-4.0899999999999999E-2</v>
      </c>
      <c r="L9080" s="546">
        <v>-2.9399999999999999E-2</v>
      </c>
      <c r="M9080" s="546">
        <v>-1.2200000000000001E-2</v>
      </c>
    </row>
    <row r="9081" spans="10:13" x14ac:dyDescent="0.6">
      <c r="J9081" s="311">
        <v>0</v>
      </c>
      <c r="K9081" s="546">
        <v>-4.0899999999999999E-2</v>
      </c>
      <c r="L9081" s="546">
        <v>-2.9399999999999999E-2</v>
      </c>
      <c r="M9081" s="546">
        <v>-1.2200000000000001E-2</v>
      </c>
    </row>
    <row r="9082" spans="10:13" x14ac:dyDescent="0.6">
      <c r="J9082" s="311">
        <v>0</v>
      </c>
      <c r="K9082" s="546">
        <v>-4.0899999999999999E-2</v>
      </c>
      <c r="L9082" s="546">
        <v>-2.9399999999999999E-2</v>
      </c>
      <c r="M9082" s="546">
        <v>-1.2200000000000001E-2</v>
      </c>
    </row>
    <row r="9083" spans="10:13" x14ac:dyDescent="0.6">
      <c r="J9083" s="311">
        <v>0</v>
      </c>
      <c r="K9083" s="546">
        <v>-4.0899999999999999E-2</v>
      </c>
      <c r="L9083" s="546">
        <v>-2.9399999999999999E-2</v>
      </c>
      <c r="M9083" s="546">
        <v>-1.2200000000000001E-2</v>
      </c>
    </row>
    <row r="9084" spans="10:13" x14ac:dyDescent="0.6">
      <c r="J9084" s="311">
        <v>0</v>
      </c>
      <c r="K9084" s="546">
        <v>-4.0899999999999999E-2</v>
      </c>
      <c r="L9084" s="546">
        <v>-2.9399999999999999E-2</v>
      </c>
      <c r="M9084" s="546">
        <v>-1.2200000000000001E-2</v>
      </c>
    </row>
    <row r="9085" spans="10:13" x14ac:dyDescent="0.6">
      <c r="J9085" s="311">
        <v>0</v>
      </c>
      <c r="K9085" s="546">
        <v>-4.0899999999999999E-2</v>
      </c>
      <c r="L9085" s="546">
        <v>-2.9399999999999999E-2</v>
      </c>
      <c r="M9085" s="546">
        <v>-1.2200000000000001E-2</v>
      </c>
    </row>
    <row r="9086" spans="10:13" x14ac:dyDescent="0.6">
      <c r="J9086" s="311">
        <v>0</v>
      </c>
      <c r="K9086" s="546">
        <v>-4.0899999999999999E-2</v>
      </c>
      <c r="L9086" s="546">
        <v>-2.9399999999999999E-2</v>
      </c>
      <c r="M9086" s="546">
        <v>-1.2200000000000001E-2</v>
      </c>
    </row>
    <row r="9087" spans="10:13" x14ac:dyDescent="0.6">
      <c r="J9087" s="311">
        <v>0</v>
      </c>
      <c r="K9087" s="546">
        <v>-4.0899999999999999E-2</v>
      </c>
      <c r="L9087" s="546">
        <v>-2.9399999999999999E-2</v>
      </c>
      <c r="M9087" s="546">
        <v>-1.2200000000000001E-2</v>
      </c>
    </row>
    <row r="9088" spans="10:13" x14ac:dyDescent="0.6">
      <c r="J9088" s="311">
        <v>0</v>
      </c>
      <c r="K9088" s="546">
        <v>-4.0899999999999999E-2</v>
      </c>
      <c r="L9088" s="546">
        <v>-2.9399999999999999E-2</v>
      </c>
      <c r="M9088" s="546">
        <v>-1.2200000000000001E-2</v>
      </c>
    </row>
    <row r="9089" spans="10:13" x14ac:dyDescent="0.6">
      <c r="J9089" s="311">
        <v>0</v>
      </c>
      <c r="K9089" s="546">
        <v>-4.0899999999999999E-2</v>
      </c>
      <c r="L9089" s="546">
        <v>-2.9399999999999999E-2</v>
      </c>
      <c r="M9089" s="546">
        <v>-1.2200000000000001E-2</v>
      </c>
    </row>
    <row r="9090" spans="10:13" x14ac:dyDescent="0.6">
      <c r="J9090" s="311">
        <v>0</v>
      </c>
      <c r="K9090" s="546">
        <v>-4.0899999999999999E-2</v>
      </c>
      <c r="L9090" s="546">
        <v>-2.9399999999999999E-2</v>
      </c>
      <c r="M9090" s="546">
        <v>-1.2200000000000001E-2</v>
      </c>
    </row>
    <row r="9091" spans="10:13" x14ac:dyDescent="0.6">
      <c r="J9091" s="311">
        <v>0</v>
      </c>
      <c r="K9091" s="546">
        <v>-4.0899999999999999E-2</v>
      </c>
      <c r="L9091" s="546">
        <v>-2.9399999999999999E-2</v>
      </c>
      <c r="M9091" s="546">
        <v>-1.2200000000000001E-2</v>
      </c>
    </row>
    <row r="9092" spans="10:13" x14ac:dyDescent="0.6">
      <c r="J9092" s="311">
        <v>0</v>
      </c>
      <c r="K9092" s="546">
        <v>-4.0899999999999999E-2</v>
      </c>
      <c r="L9092" s="546">
        <v>-2.9399999999999999E-2</v>
      </c>
      <c r="M9092" s="546">
        <v>-1.2200000000000001E-2</v>
      </c>
    </row>
    <row r="9093" spans="10:13" x14ac:dyDescent="0.6">
      <c r="J9093" s="311">
        <v>0</v>
      </c>
      <c r="K9093" s="546">
        <v>-4.0899999999999999E-2</v>
      </c>
      <c r="L9093" s="546">
        <v>-2.9399999999999999E-2</v>
      </c>
      <c r="M9093" s="546">
        <v>-1.2200000000000001E-2</v>
      </c>
    </row>
    <row r="9094" spans="10:13" x14ac:dyDescent="0.6">
      <c r="J9094" s="311">
        <v>0</v>
      </c>
      <c r="K9094" s="546">
        <v>-4.0899999999999999E-2</v>
      </c>
      <c r="L9094" s="546">
        <v>-2.9399999999999999E-2</v>
      </c>
      <c r="M9094" s="546">
        <v>-1.2200000000000001E-2</v>
      </c>
    </row>
    <row r="9095" spans="10:13" x14ac:dyDescent="0.6">
      <c r="J9095" s="311">
        <v>0</v>
      </c>
      <c r="K9095" s="546">
        <v>-4.0899999999999999E-2</v>
      </c>
      <c r="L9095" s="546">
        <v>-2.9399999999999999E-2</v>
      </c>
      <c r="M9095" s="546">
        <v>-1.2200000000000001E-2</v>
      </c>
    </row>
    <row r="9096" spans="10:13" x14ac:dyDescent="0.6">
      <c r="J9096" s="311">
        <v>0</v>
      </c>
      <c r="K9096" s="546">
        <v>-4.0899999999999999E-2</v>
      </c>
      <c r="L9096" s="546">
        <v>-2.9399999999999999E-2</v>
      </c>
      <c r="M9096" s="546">
        <v>-1.2200000000000001E-2</v>
      </c>
    </row>
    <row r="9097" spans="10:13" x14ac:dyDescent="0.6">
      <c r="J9097" s="311">
        <v>0</v>
      </c>
      <c r="K9097" s="546">
        <v>-4.0899999999999999E-2</v>
      </c>
      <c r="L9097" s="546">
        <v>-2.9399999999999999E-2</v>
      </c>
      <c r="M9097" s="546">
        <v>-1.2200000000000001E-2</v>
      </c>
    </row>
    <row r="9098" spans="10:13" x14ac:dyDescent="0.6">
      <c r="J9098" s="311">
        <v>0</v>
      </c>
      <c r="K9098" s="546">
        <v>-4.0899999999999999E-2</v>
      </c>
      <c r="L9098" s="546">
        <v>-2.9399999999999999E-2</v>
      </c>
      <c r="M9098" s="546">
        <v>-1.2200000000000001E-2</v>
      </c>
    </row>
    <row r="9099" spans="10:13" x14ac:dyDescent="0.6">
      <c r="J9099" s="311">
        <v>0</v>
      </c>
      <c r="K9099" s="546">
        <v>-4.0899999999999999E-2</v>
      </c>
      <c r="L9099" s="546">
        <v>-2.9399999999999999E-2</v>
      </c>
      <c r="M9099" s="546">
        <v>-1.2200000000000001E-2</v>
      </c>
    </row>
    <row r="9100" spans="10:13" x14ac:dyDescent="0.6">
      <c r="J9100" s="311">
        <v>0</v>
      </c>
      <c r="K9100" s="546">
        <v>-4.0899999999999999E-2</v>
      </c>
      <c r="L9100" s="546">
        <v>-2.9399999999999999E-2</v>
      </c>
      <c r="M9100" s="546">
        <v>-1.2200000000000001E-2</v>
      </c>
    </row>
    <row r="9101" spans="10:13" x14ac:dyDescent="0.6">
      <c r="J9101" s="311">
        <v>0</v>
      </c>
      <c r="K9101" s="546">
        <v>-4.0899999999999999E-2</v>
      </c>
      <c r="L9101" s="546">
        <v>-2.9399999999999999E-2</v>
      </c>
      <c r="M9101" s="546">
        <v>-1.2200000000000001E-2</v>
      </c>
    </row>
    <row r="9102" spans="10:13" x14ac:dyDescent="0.6">
      <c r="J9102" s="311">
        <v>0</v>
      </c>
      <c r="K9102" s="546">
        <v>-4.0899999999999999E-2</v>
      </c>
      <c r="L9102" s="546">
        <v>-2.9399999999999999E-2</v>
      </c>
      <c r="M9102" s="546">
        <v>-1.2200000000000001E-2</v>
      </c>
    </row>
    <row r="9103" spans="10:13" x14ac:dyDescent="0.6">
      <c r="J9103" s="311">
        <v>0</v>
      </c>
      <c r="K9103" s="546">
        <v>-4.0899999999999999E-2</v>
      </c>
      <c r="L9103" s="546">
        <v>-2.9399999999999999E-2</v>
      </c>
      <c r="M9103" s="546">
        <v>-1.2200000000000001E-2</v>
      </c>
    </row>
    <row r="9104" spans="10:13" x14ac:dyDescent="0.6">
      <c r="J9104" s="311">
        <v>0</v>
      </c>
      <c r="K9104" s="546">
        <v>-4.0899999999999999E-2</v>
      </c>
      <c r="L9104" s="546">
        <v>-2.9399999999999999E-2</v>
      </c>
      <c r="M9104" s="546">
        <v>-1.2200000000000001E-2</v>
      </c>
    </row>
    <row r="9105" spans="10:13" x14ac:dyDescent="0.6">
      <c r="J9105" s="311">
        <v>0</v>
      </c>
      <c r="K9105" s="546">
        <v>-4.0899999999999999E-2</v>
      </c>
      <c r="L9105" s="546">
        <v>-2.9399999999999999E-2</v>
      </c>
      <c r="M9105" s="546">
        <v>-1.2200000000000001E-2</v>
      </c>
    </row>
    <row r="9106" spans="10:13" x14ac:dyDescent="0.6">
      <c r="J9106" s="311">
        <v>0</v>
      </c>
      <c r="K9106" s="546">
        <v>-4.0899999999999999E-2</v>
      </c>
      <c r="L9106" s="546">
        <v>-2.9399999999999999E-2</v>
      </c>
      <c r="M9106" s="546">
        <v>-1.2200000000000001E-2</v>
      </c>
    </row>
    <row r="9107" spans="10:13" x14ac:dyDescent="0.6">
      <c r="J9107" s="311">
        <v>0</v>
      </c>
      <c r="K9107" s="546">
        <v>-4.0899999999999999E-2</v>
      </c>
      <c r="L9107" s="546">
        <v>-2.9399999999999999E-2</v>
      </c>
      <c r="M9107" s="546">
        <v>-1.2200000000000001E-2</v>
      </c>
    </row>
    <row r="9108" spans="10:13" x14ac:dyDescent="0.6">
      <c r="J9108" s="311">
        <v>0</v>
      </c>
      <c r="K9108" s="546">
        <v>-4.0899999999999999E-2</v>
      </c>
      <c r="L9108" s="546">
        <v>-2.9399999999999999E-2</v>
      </c>
      <c r="M9108" s="546">
        <v>-1.2200000000000001E-2</v>
      </c>
    </row>
    <row r="9109" spans="10:13" x14ac:dyDescent="0.6">
      <c r="J9109" s="311">
        <v>0</v>
      </c>
      <c r="K9109" s="546">
        <v>-4.0899999999999999E-2</v>
      </c>
      <c r="L9109" s="546">
        <v>-2.9399999999999999E-2</v>
      </c>
      <c r="M9109" s="546">
        <v>-1.2200000000000001E-2</v>
      </c>
    </row>
    <row r="9110" spans="10:13" x14ac:dyDescent="0.6">
      <c r="J9110" s="311">
        <v>0</v>
      </c>
      <c r="K9110" s="546">
        <v>-4.0899999999999999E-2</v>
      </c>
      <c r="L9110" s="546">
        <v>-2.9399999999999999E-2</v>
      </c>
      <c r="M9110" s="546">
        <v>-1.2200000000000001E-2</v>
      </c>
    </row>
    <row r="9111" spans="10:13" x14ac:dyDescent="0.6">
      <c r="J9111" s="311">
        <v>0</v>
      </c>
      <c r="K9111" s="546">
        <v>-4.0899999999999999E-2</v>
      </c>
      <c r="L9111" s="546">
        <v>-2.9399999999999999E-2</v>
      </c>
      <c r="M9111" s="546">
        <v>-1.2200000000000001E-2</v>
      </c>
    </row>
    <row r="9112" spans="10:13" x14ac:dyDescent="0.6">
      <c r="J9112" s="311">
        <v>0</v>
      </c>
      <c r="K9112" s="546">
        <v>-4.0899999999999999E-2</v>
      </c>
      <c r="L9112" s="546">
        <v>-2.9399999999999999E-2</v>
      </c>
      <c r="M9112" s="546">
        <v>-1.2200000000000001E-2</v>
      </c>
    </row>
    <row r="9113" spans="10:13" x14ac:dyDescent="0.6">
      <c r="J9113" s="311">
        <v>0</v>
      </c>
      <c r="K9113" s="546">
        <v>-4.0899999999999999E-2</v>
      </c>
      <c r="L9113" s="546">
        <v>-2.9399999999999999E-2</v>
      </c>
      <c r="M9113" s="546">
        <v>-1.2200000000000001E-2</v>
      </c>
    </row>
    <row r="9114" spans="10:13" x14ac:dyDescent="0.6">
      <c r="J9114" s="311">
        <v>0</v>
      </c>
      <c r="K9114" s="546">
        <v>-4.0899999999999999E-2</v>
      </c>
      <c r="L9114" s="546">
        <v>-2.9399999999999999E-2</v>
      </c>
      <c r="M9114" s="546">
        <v>-1.2200000000000001E-2</v>
      </c>
    </row>
    <row r="9115" spans="10:13" x14ac:dyDescent="0.6">
      <c r="J9115" s="311">
        <v>0</v>
      </c>
      <c r="K9115" s="546">
        <v>-4.0899999999999999E-2</v>
      </c>
      <c r="L9115" s="546">
        <v>-2.9399999999999999E-2</v>
      </c>
      <c r="M9115" s="546">
        <v>-1.2200000000000001E-2</v>
      </c>
    </row>
    <row r="9116" spans="10:13" x14ac:dyDescent="0.6">
      <c r="J9116" s="311">
        <v>0</v>
      </c>
      <c r="K9116" s="546">
        <v>-4.0899999999999999E-2</v>
      </c>
      <c r="L9116" s="546">
        <v>-2.9399999999999999E-2</v>
      </c>
      <c r="M9116" s="546">
        <v>-1.2200000000000001E-2</v>
      </c>
    </row>
    <row r="9117" spans="10:13" x14ac:dyDescent="0.6">
      <c r="J9117" s="311">
        <v>0</v>
      </c>
      <c r="K9117" s="546">
        <v>-4.0899999999999999E-2</v>
      </c>
      <c r="L9117" s="546">
        <v>-2.9399999999999999E-2</v>
      </c>
      <c r="M9117" s="546">
        <v>-1.2200000000000001E-2</v>
      </c>
    </row>
    <row r="9118" spans="10:13" x14ac:dyDescent="0.6">
      <c r="J9118" s="311">
        <v>0</v>
      </c>
      <c r="K9118" s="546">
        <v>-4.0899999999999999E-2</v>
      </c>
      <c r="L9118" s="546">
        <v>-2.9399999999999999E-2</v>
      </c>
      <c r="M9118" s="546">
        <v>-1.2200000000000001E-2</v>
      </c>
    </row>
    <row r="9119" spans="10:13" x14ac:dyDescent="0.6">
      <c r="J9119" s="311">
        <v>0</v>
      </c>
      <c r="K9119" s="546">
        <v>-4.0899999999999999E-2</v>
      </c>
      <c r="L9119" s="546">
        <v>-2.9399999999999999E-2</v>
      </c>
      <c r="M9119" s="546">
        <v>-1.2200000000000001E-2</v>
      </c>
    </row>
    <row r="9120" spans="10:13" x14ac:dyDescent="0.6">
      <c r="J9120" s="311">
        <v>0</v>
      </c>
      <c r="K9120" s="546">
        <v>-4.0899999999999999E-2</v>
      </c>
      <c r="L9120" s="546">
        <v>-2.9399999999999999E-2</v>
      </c>
      <c r="M9120" s="546">
        <v>-1.2200000000000001E-2</v>
      </c>
    </row>
    <row r="9121" spans="10:13" x14ac:dyDescent="0.6">
      <c r="J9121" s="311">
        <v>0</v>
      </c>
      <c r="K9121" s="546">
        <v>-4.0899999999999999E-2</v>
      </c>
      <c r="L9121" s="546">
        <v>-2.9399999999999999E-2</v>
      </c>
      <c r="M9121" s="546">
        <v>-1.2200000000000001E-2</v>
      </c>
    </row>
    <row r="9122" spans="10:13" x14ac:dyDescent="0.6">
      <c r="J9122" s="311">
        <v>0</v>
      </c>
      <c r="K9122" s="546">
        <v>-4.0899999999999999E-2</v>
      </c>
      <c r="L9122" s="546">
        <v>-2.9399999999999999E-2</v>
      </c>
      <c r="M9122" s="546">
        <v>-1.2200000000000001E-2</v>
      </c>
    </row>
    <row r="9123" spans="10:13" x14ac:dyDescent="0.6">
      <c r="J9123" s="311">
        <v>0</v>
      </c>
      <c r="K9123" s="546">
        <v>-4.0899999999999999E-2</v>
      </c>
      <c r="L9123" s="546">
        <v>-2.9399999999999999E-2</v>
      </c>
      <c r="M9123" s="546">
        <v>-1.2200000000000001E-2</v>
      </c>
    </row>
    <row r="9124" spans="10:13" x14ac:dyDescent="0.6">
      <c r="J9124" s="311">
        <v>0</v>
      </c>
      <c r="K9124" s="546">
        <v>-4.0899999999999999E-2</v>
      </c>
      <c r="L9124" s="546">
        <v>-2.9399999999999999E-2</v>
      </c>
      <c r="M9124" s="546">
        <v>-1.2200000000000001E-2</v>
      </c>
    </row>
    <row r="9125" spans="10:13" x14ac:dyDescent="0.6">
      <c r="J9125" s="311">
        <v>0</v>
      </c>
      <c r="K9125" s="546">
        <v>-4.0899999999999999E-2</v>
      </c>
      <c r="L9125" s="546">
        <v>-2.9399999999999999E-2</v>
      </c>
      <c r="M9125" s="546">
        <v>-1.2200000000000001E-2</v>
      </c>
    </row>
    <row r="9126" spans="10:13" x14ac:dyDescent="0.6">
      <c r="J9126" s="311">
        <v>0</v>
      </c>
      <c r="K9126" s="546">
        <v>-4.0899999999999999E-2</v>
      </c>
      <c r="L9126" s="546">
        <v>-2.9399999999999999E-2</v>
      </c>
      <c r="M9126" s="546">
        <v>-1.2200000000000001E-2</v>
      </c>
    </row>
    <row r="9127" spans="10:13" x14ac:dyDescent="0.6">
      <c r="J9127" s="311">
        <v>0</v>
      </c>
      <c r="K9127" s="546">
        <v>-4.0899999999999999E-2</v>
      </c>
      <c r="L9127" s="546">
        <v>-2.9399999999999999E-2</v>
      </c>
      <c r="M9127" s="546">
        <v>-1.2200000000000001E-2</v>
      </c>
    </row>
    <row r="9128" spans="10:13" x14ac:dyDescent="0.6">
      <c r="J9128" s="311">
        <v>0</v>
      </c>
      <c r="K9128" s="546">
        <v>-4.0899999999999999E-2</v>
      </c>
      <c r="L9128" s="546">
        <v>-2.9399999999999999E-2</v>
      </c>
      <c r="M9128" s="546">
        <v>-1.2200000000000001E-2</v>
      </c>
    </row>
    <row r="9129" spans="10:13" x14ac:dyDescent="0.6">
      <c r="J9129" s="311">
        <v>0</v>
      </c>
      <c r="K9129" s="546">
        <v>-4.0899999999999999E-2</v>
      </c>
      <c r="L9129" s="546">
        <v>-2.9399999999999999E-2</v>
      </c>
      <c r="M9129" s="546">
        <v>-1.2200000000000001E-2</v>
      </c>
    </row>
    <row r="9130" spans="10:13" x14ac:dyDescent="0.6">
      <c r="J9130" s="311">
        <v>0</v>
      </c>
      <c r="K9130" s="546">
        <v>-4.0899999999999999E-2</v>
      </c>
      <c r="L9130" s="546">
        <v>-2.9399999999999999E-2</v>
      </c>
      <c r="M9130" s="546">
        <v>-1.2200000000000001E-2</v>
      </c>
    </row>
    <row r="9131" spans="10:13" x14ac:dyDescent="0.6">
      <c r="J9131" s="311">
        <v>0</v>
      </c>
      <c r="K9131" s="546">
        <v>-4.0899999999999999E-2</v>
      </c>
      <c r="L9131" s="546">
        <v>-2.9399999999999999E-2</v>
      </c>
      <c r="M9131" s="546">
        <v>-1.2200000000000001E-2</v>
      </c>
    </row>
    <row r="9132" spans="10:13" x14ac:dyDescent="0.6">
      <c r="J9132" s="311">
        <v>0</v>
      </c>
      <c r="K9132" s="546">
        <v>-4.0899999999999999E-2</v>
      </c>
      <c r="L9132" s="546">
        <v>-2.9399999999999999E-2</v>
      </c>
      <c r="M9132" s="546">
        <v>-1.2200000000000001E-2</v>
      </c>
    </row>
    <row r="9133" spans="10:13" x14ac:dyDescent="0.6">
      <c r="J9133" s="311">
        <v>0</v>
      </c>
      <c r="K9133" s="546">
        <v>-4.0899999999999999E-2</v>
      </c>
      <c r="L9133" s="546">
        <v>-2.9399999999999999E-2</v>
      </c>
      <c r="M9133" s="546">
        <v>-1.2200000000000001E-2</v>
      </c>
    </row>
    <row r="9134" spans="10:13" x14ac:dyDescent="0.6">
      <c r="J9134" s="311">
        <v>0</v>
      </c>
      <c r="K9134" s="546">
        <v>-4.0899999999999999E-2</v>
      </c>
      <c r="L9134" s="546">
        <v>-2.9399999999999999E-2</v>
      </c>
      <c r="M9134" s="546">
        <v>-1.2200000000000001E-2</v>
      </c>
    </row>
    <row r="9135" spans="10:13" x14ac:dyDescent="0.6">
      <c r="J9135" s="311">
        <v>0</v>
      </c>
      <c r="K9135" s="546">
        <v>-4.0899999999999999E-2</v>
      </c>
      <c r="L9135" s="546">
        <v>-2.9399999999999999E-2</v>
      </c>
      <c r="M9135" s="546">
        <v>-1.2200000000000001E-2</v>
      </c>
    </row>
    <row r="9136" spans="10:13" x14ac:dyDescent="0.6">
      <c r="J9136" s="311">
        <v>0</v>
      </c>
      <c r="K9136" s="546">
        <v>-4.0899999999999999E-2</v>
      </c>
      <c r="L9136" s="546">
        <v>-2.9399999999999999E-2</v>
      </c>
      <c r="M9136" s="546">
        <v>-1.2200000000000001E-2</v>
      </c>
    </row>
    <row r="9137" spans="10:13" x14ac:dyDescent="0.6">
      <c r="J9137" s="311">
        <v>0</v>
      </c>
      <c r="K9137" s="546">
        <v>-4.0899999999999999E-2</v>
      </c>
      <c r="L9137" s="546">
        <v>-2.9399999999999999E-2</v>
      </c>
      <c r="M9137" s="546">
        <v>-1.2200000000000001E-2</v>
      </c>
    </row>
    <row r="9138" spans="10:13" x14ac:dyDescent="0.6">
      <c r="J9138" s="311">
        <v>0</v>
      </c>
      <c r="K9138" s="546">
        <v>-4.0899999999999999E-2</v>
      </c>
      <c r="L9138" s="546">
        <v>-2.9399999999999999E-2</v>
      </c>
      <c r="M9138" s="546">
        <v>-1.2200000000000001E-2</v>
      </c>
    </row>
    <row r="9139" spans="10:13" x14ac:dyDescent="0.6">
      <c r="J9139" s="311">
        <v>0</v>
      </c>
      <c r="K9139" s="546">
        <v>-4.0899999999999999E-2</v>
      </c>
      <c r="L9139" s="546">
        <v>-2.9399999999999999E-2</v>
      </c>
      <c r="M9139" s="546">
        <v>-1.2200000000000001E-2</v>
      </c>
    </row>
    <row r="9140" spans="10:13" x14ac:dyDescent="0.6">
      <c r="J9140" s="311">
        <v>0</v>
      </c>
      <c r="K9140" s="546">
        <v>-4.0899999999999999E-2</v>
      </c>
      <c r="L9140" s="546">
        <v>-2.9399999999999999E-2</v>
      </c>
      <c r="M9140" s="546">
        <v>-1.2200000000000001E-2</v>
      </c>
    </row>
    <row r="9141" spans="10:13" x14ac:dyDescent="0.6">
      <c r="J9141" s="311">
        <v>0</v>
      </c>
      <c r="K9141" s="546">
        <v>-4.0899999999999999E-2</v>
      </c>
      <c r="L9141" s="546">
        <v>-2.9399999999999999E-2</v>
      </c>
      <c r="M9141" s="546">
        <v>-1.2200000000000001E-2</v>
      </c>
    </row>
    <row r="9142" spans="10:13" x14ac:dyDescent="0.6">
      <c r="J9142" s="311">
        <v>0</v>
      </c>
      <c r="K9142" s="546">
        <v>-4.0899999999999999E-2</v>
      </c>
      <c r="L9142" s="546">
        <v>-2.9399999999999999E-2</v>
      </c>
      <c r="M9142" s="546">
        <v>-1.2200000000000001E-2</v>
      </c>
    </row>
    <row r="9143" spans="10:13" x14ac:dyDescent="0.6">
      <c r="J9143" s="311">
        <v>0</v>
      </c>
      <c r="K9143" s="546">
        <v>-4.0899999999999999E-2</v>
      </c>
      <c r="L9143" s="546">
        <v>-2.9399999999999999E-2</v>
      </c>
      <c r="M9143" s="546">
        <v>-1.2200000000000001E-2</v>
      </c>
    </row>
    <row r="9144" spans="10:13" x14ac:dyDescent="0.6">
      <c r="J9144" s="311">
        <v>0</v>
      </c>
      <c r="K9144" s="546">
        <v>-4.0899999999999999E-2</v>
      </c>
      <c r="L9144" s="546">
        <v>-2.9399999999999999E-2</v>
      </c>
      <c r="M9144" s="546">
        <v>-1.2200000000000001E-2</v>
      </c>
    </row>
    <row r="9145" spans="10:13" x14ac:dyDescent="0.6">
      <c r="J9145" s="311">
        <v>0</v>
      </c>
      <c r="K9145" s="546">
        <v>-4.0899999999999999E-2</v>
      </c>
      <c r="L9145" s="546">
        <v>-2.9399999999999999E-2</v>
      </c>
      <c r="M9145" s="546">
        <v>-1.2200000000000001E-2</v>
      </c>
    </row>
    <row r="9146" spans="10:13" x14ac:dyDescent="0.6">
      <c r="J9146" s="311">
        <v>0</v>
      </c>
      <c r="K9146" s="546">
        <v>-4.0899999999999999E-2</v>
      </c>
      <c r="L9146" s="546">
        <v>-2.9399999999999999E-2</v>
      </c>
      <c r="M9146" s="546">
        <v>-1.2200000000000001E-2</v>
      </c>
    </row>
    <row r="9147" spans="10:13" x14ac:dyDescent="0.6">
      <c r="J9147" s="311">
        <v>0</v>
      </c>
      <c r="K9147" s="546">
        <v>-4.0899999999999999E-2</v>
      </c>
      <c r="L9147" s="546">
        <v>-2.9399999999999999E-2</v>
      </c>
      <c r="M9147" s="546">
        <v>-1.2200000000000001E-2</v>
      </c>
    </row>
    <row r="9148" spans="10:13" x14ac:dyDescent="0.6">
      <c r="J9148" s="311">
        <v>0</v>
      </c>
      <c r="K9148" s="546">
        <v>-4.0899999999999999E-2</v>
      </c>
      <c r="L9148" s="546">
        <v>-2.9399999999999999E-2</v>
      </c>
      <c r="M9148" s="546">
        <v>-1.2200000000000001E-2</v>
      </c>
    </row>
    <row r="9149" spans="10:13" x14ac:dyDescent="0.6">
      <c r="J9149" s="311">
        <v>0</v>
      </c>
      <c r="K9149" s="546">
        <v>-4.0899999999999999E-2</v>
      </c>
      <c r="L9149" s="546">
        <v>-2.9399999999999999E-2</v>
      </c>
      <c r="M9149" s="546">
        <v>-1.2200000000000001E-2</v>
      </c>
    </row>
    <row r="9150" spans="10:13" x14ac:dyDescent="0.6">
      <c r="J9150" s="311">
        <v>0</v>
      </c>
      <c r="K9150" s="546">
        <v>-4.0899999999999999E-2</v>
      </c>
      <c r="L9150" s="546">
        <v>-2.9399999999999999E-2</v>
      </c>
      <c r="M9150" s="546">
        <v>-1.2200000000000001E-2</v>
      </c>
    </row>
    <row r="9151" spans="10:13" x14ac:dyDescent="0.6">
      <c r="J9151" s="311">
        <v>0</v>
      </c>
      <c r="K9151" s="546">
        <v>-4.0899999999999999E-2</v>
      </c>
      <c r="L9151" s="546">
        <v>-2.9399999999999999E-2</v>
      </c>
      <c r="M9151" s="546">
        <v>-1.2200000000000001E-2</v>
      </c>
    </row>
    <row r="9152" spans="10:13" x14ac:dyDescent="0.6">
      <c r="J9152" s="311">
        <v>0</v>
      </c>
      <c r="K9152" s="546">
        <v>-4.0899999999999999E-2</v>
      </c>
      <c r="L9152" s="546">
        <v>-2.9399999999999999E-2</v>
      </c>
      <c r="M9152" s="546">
        <v>-1.2200000000000001E-2</v>
      </c>
    </row>
    <row r="9153" spans="10:13" x14ac:dyDescent="0.6">
      <c r="J9153" s="311">
        <v>0</v>
      </c>
      <c r="K9153" s="546">
        <v>-4.0899999999999999E-2</v>
      </c>
      <c r="L9153" s="546">
        <v>-2.9399999999999999E-2</v>
      </c>
      <c r="M9153" s="546">
        <v>-1.2200000000000001E-2</v>
      </c>
    </row>
    <row r="9154" spans="10:13" x14ac:dyDescent="0.6">
      <c r="J9154" s="311">
        <v>0</v>
      </c>
      <c r="K9154" s="546">
        <v>-4.0899999999999999E-2</v>
      </c>
      <c r="L9154" s="546">
        <v>-2.9399999999999999E-2</v>
      </c>
      <c r="M9154" s="546">
        <v>-1.2200000000000001E-2</v>
      </c>
    </row>
    <row r="9155" spans="10:13" x14ac:dyDescent="0.6">
      <c r="J9155" s="311">
        <v>0</v>
      </c>
      <c r="K9155" s="546">
        <v>-4.0899999999999999E-2</v>
      </c>
      <c r="L9155" s="546">
        <v>-2.9399999999999999E-2</v>
      </c>
      <c r="M9155" s="546">
        <v>-1.2200000000000001E-2</v>
      </c>
    </row>
    <row r="9156" spans="10:13" x14ac:dyDescent="0.6">
      <c r="J9156" s="311">
        <v>0</v>
      </c>
      <c r="K9156" s="546">
        <v>-4.0899999999999999E-2</v>
      </c>
      <c r="L9156" s="546">
        <v>-2.9399999999999999E-2</v>
      </c>
      <c r="M9156" s="546">
        <v>-1.2200000000000001E-2</v>
      </c>
    </row>
    <row r="9157" spans="10:13" x14ac:dyDescent="0.6">
      <c r="J9157" s="311">
        <v>0</v>
      </c>
      <c r="K9157" s="546">
        <v>-4.0899999999999999E-2</v>
      </c>
      <c r="L9157" s="546">
        <v>-2.9399999999999999E-2</v>
      </c>
      <c r="M9157" s="546">
        <v>-1.2200000000000001E-2</v>
      </c>
    </row>
    <row r="9158" spans="10:13" x14ac:dyDescent="0.6">
      <c r="J9158" s="311">
        <v>0</v>
      </c>
      <c r="K9158" s="546">
        <v>-4.0899999999999999E-2</v>
      </c>
      <c r="L9158" s="546">
        <v>-2.9399999999999999E-2</v>
      </c>
      <c r="M9158" s="546">
        <v>-1.2200000000000001E-2</v>
      </c>
    </row>
    <row r="9159" spans="10:13" x14ac:dyDescent="0.6">
      <c r="J9159" s="311">
        <v>0</v>
      </c>
      <c r="K9159" s="546">
        <v>-4.0899999999999999E-2</v>
      </c>
      <c r="L9159" s="546">
        <v>-2.9399999999999999E-2</v>
      </c>
      <c r="M9159" s="546">
        <v>-1.2200000000000001E-2</v>
      </c>
    </row>
    <row r="9160" spans="10:13" x14ac:dyDescent="0.6">
      <c r="J9160" s="311">
        <v>0</v>
      </c>
      <c r="K9160" s="546">
        <v>-4.0899999999999999E-2</v>
      </c>
      <c r="L9160" s="546">
        <v>-2.9399999999999999E-2</v>
      </c>
      <c r="M9160" s="546">
        <v>-1.2200000000000001E-2</v>
      </c>
    </row>
    <row r="9161" spans="10:13" x14ac:dyDescent="0.6">
      <c r="J9161" s="311">
        <v>0</v>
      </c>
      <c r="K9161" s="546">
        <v>-4.0899999999999999E-2</v>
      </c>
      <c r="L9161" s="546">
        <v>-2.9399999999999999E-2</v>
      </c>
      <c r="M9161" s="546">
        <v>-1.2200000000000001E-2</v>
      </c>
    </row>
    <row r="9162" spans="10:13" x14ac:dyDescent="0.6">
      <c r="J9162" s="311">
        <v>0</v>
      </c>
      <c r="K9162" s="546">
        <v>-4.0899999999999999E-2</v>
      </c>
      <c r="L9162" s="546">
        <v>-2.9399999999999999E-2</v>
      </c>
      <c r="M9162" s="546">
        <v>-1.2200000000000001E-2</v>
      </c>
    </row>
    <row r="9163" spans="10:13" x14ac:dyDescent="0.6">
      <c r="J9163" s="311">
        <v>0</v>
      </c>
      <c r="K9163" s="546">
        <v>-4.0899999999999999E-2</v>
      </c>
      <c r="L9163" s="546">
        <v>-2.9399999999999999E-2</v>
      </c>
      <c r="M9163" s="546">
        <v>-1.2200000000000001E-2</v>
      </c>
    </row>
    <row r="9164" spans="10:13" x14ac:dyDescent="0.6">
      <c r="J9164" s="311">
        <v>0</v>
      </c>
      <c r="K9164" s="546">
        <v>-4.0899999999999999E-2</v>
      </c>
      <c r="L9164" s="546">
        <v>-2.9399999999999999E-2</v>
      </c>
      <c r="M9164" s="546">
        <v>-1.2200000000000001E-2</v>
      </c>
    </row>
    <row r="9165" spans="10:13" x14ac:dyDescent="0.6">
      <c r="J9165" s="311">
        <v>0</v>
      </c>
      <c r="K9165" s="546">
        <v>-4.0899999999999999E-2</v>
      </c>
      <c r="L9165" s="546">
        <v>-2.9399999999999999E-2</v>
      </c>
      <c r="M9165" s="546">
        <v>-1.2200000000000001E-2</v>
      </c>
    </row>
    <row r="9166" spans="10:13" x14ac:dyDescent="0.6">
      <c r="J9166" s="311">
        <v>0</v>
      </c>
      <c r="K9166" s="546">
        <v>-4.0899999999999999E-2</v>
      </c>
      <c r="L9166" s="546">
        <v>-2.9399999999999999E-2</v>
      </c>
      <c r="M9166" s="546">
        <v>-1.2200000000000001E-2</v>
      </c>
    </row>
    <row r="9167" spans="10:13" x14ac:dyDescent="0.6">
      <c r="J9167" s="311">
        <v>0</v>
      </c>
      <c r="K9167" s="546">
        <v>-4.0899999999999999E-2</v>
      </c>
      <c r="L9167" s="546">
        <v>-2.9399999999999999E-2</v>
      </c>
      <c r="M9167" s="546">
        <v>-1.2200000000000001E-2</v>
      </c>
    </row>
    <row r="9168" spans="10:13" x14ac:dyDescent="0.6">
      <c r="J9168" s="311">
        <v>0</v>
      </c>
      <c r="K9168" s="546">
        <v>-4.0899999999999999E-2</v>
      </c>
      <c r="L9168" s="546">
        <v>-2.9399999999999999E-2</v>
      </c>
      <c r="M9168" s="546">
        <v>-1.2200000000000001E-2</v>
      </c>
    </row>
    <row r="9169" spans="10:13" x14ac:dyDescent="0.6">
      <c r="J9169" s="311">
        <v>0</v>
      </c>
      <c r="K9169" s="546">
        <v>-4.0899999999999999E-2</v>
      </c>
      <c r="L9169" s="546">
        <v>-2.9399999999999999E-2</v>
      </c>
      <c r="M9169" s="546">
        <v>-1.2200000000000001E-2</v>
      </c>
    </row>
    <row r="9170" spans="10:13" x14ac:dyDescent="0.6">
      <c r="J9170" s="311">
        <v>0</v>
      </c>
      <c r="K9170" s="546">
        <v>-4.0899999999999999E-2</v>
      </c>
      <c r="L9170" s="546">
        <v>-2.9399999999999999E-2</v>
      </c>
      <c r="M9170" s="546">
        <v>-1.2200000000000001E-2</v>
      </c>
    </row>
    <row r="9171" spans="10:13" x14ac:dyDescent="0.6">
      <c r="J9171" s="311">
        <v>0</v>
      </c>
      <c r="K9171" s="546">
        <v>-4.0899999999999999E-2</v>
      </c>
      <c r="L9171" s="546">
        <v>-2.9399999999999999E-2</v>
      </c>
      <c r="M9171" s="546">
        <v>-1.2200000000000001E-2</v>
      </c>
    </row>
    <row r="9172" spans="10:13" x14ac:dyDescent="0.6">
      <c r="J9172" s="311">
        <v>0</v>
      </c>
      <c r="K9172" s="546">
        <v>-4.0899999999999999E-2</v>
      </c>
      <c r="L9172" s="546">
        <v>-2.9399999999999999E-2</v>
      </c>
      <c r="M9172" s="546">
        <v>-1.2200000000000001E-2</v>
      </c>
    </row>
    <row r="9173" spans="10:13" x14ac:dyDescent="0.6">
      <c r="J9173" s="311">
        <v>0</v>
      </c>
      <c r="K9173" s="546">
        <v>-4.0899999999999999E-2</v>
      </c>
      <c r="L9173" s="546">
        <v>-2.9399999999999999E-2</v>
      </c>
      <c r="M9173" s="546">
        <v>-1.2200000000000001E-2</v>
      </c>
    </row>
    <row r="9174" spans="10:13" x14ac:dyDescent="0.6">
      <c r="J9174" s="311">
        <v>0</v>
      </c>
      <c r="K9174" s="546">
        <v>-4.0899999999999999E-2</v>
      </c>
      <c r="L9174" s="546">
        <v>-2.9399999999999999E-2</v>
      </c>
      <c r="M9174" s="546">
        <v>-1.2200000000000001E-2</v>
      </c>
    </row>
    <row r="9175" spans="10:13" x14ac:dyDescent="0.6">
      <c r="J9175" s="311">
        <v>0</v>
      </c>
      <c r="K9175" s="546">
        <v>-4.0899999999999999E-2</v>
      </c>
      <c r="L9175" s="546">
        <v>-2.9399999999999999E-2</v>
      </c>
      <c r="M9175" s="546">
        <v>-1.2200000000000001E-2</v>
      </c>
    </row>
    <row r="9176" spans="10:13" x14ac:dyDescent="0.6">
      <c r="J9176" s="311">
        <v>0</v>
      </c>
      <c r="K9176" s="546">
        <v>-4.0899999999999999E-2</v>
      </c>
      <c r="L9176" s="546">
        <v>-2.9399999999999999E-2</v>
      </c>
      <c r="M9176" s="546">
        <v>-1.2200000000000001E-2</v>
      </c>
    </row>
    <row r="9177" spans="10:13" x14ac:dyDescent="0.6">
      <c r="J9177" s="311">
        <v>0</v>
      </c>
      <c r="K9177" s="546">
        <v>-4.0899999999999999E-2</v>
      </c>
      <c r="L9177" s="546">
        <v>-2.9399999999999999E-2</v>
      </c>
      <c r="M9177" s="546">
        <v>-1.2200000000000001E-2</v>
      </c>
    </row>
    <row r="9178" spans="10:13" x14ac:dyDescent="0.6">
      <c r="J9178" s="311">
        <v>0</v>
      </c>
      <c r="K9178" s="546">
        <v>-4.0899999999999999E-2</v>
      </c>
      <c r="L9178" s="546">
        <v>-2.9399999999999999E-2</v>
      </c>
      <c r="M9178" s="546">
        <v>-1.2200000000000001E-2</v>
      </c>
    </row>
    <row r="9179" spans="10:13" x14ac:dyDescent="0.6">
      <c r="J9179" s="311">
        <v>0</v>
      </c>
      <c r="K9179" s="546">
        <v>-4.0899999999999999E-2</v>
      </c>
      <c r="L9179" s="546">
        <v>-2.9399999999999999E-2</v>
      </c>
      <c r="M9179" s="546">
        <v>-1.2200000000000001E-2</v>
      </c>
    </row>
    <row r="9180" spans="10:13" x14ac:dyDescent="0.6">
      <c r="J9180" s="311">
        <v>0</v>
      </c>
      <c r="K9180" s="546">
        <v>-4.0899999999999999E-2</v>
      </c>
      <c r="L9180" s="546">
        <v>-2.9399999999999999E-2</v>
      </c>
      <c r="M9180" s="546">
        <v>-1.2200000000000001E-2</v>
      </c>
    </row>
    <row r="9181" spans="10:13" x14ac:dyDescent="0.6">
      <c r="J9181" s="311">
        <v>0</v>
      </c>
      <c r="K9181" s="546">
        <v>-4.0899999999999999E-2</v>
      </c>
      <c r="L9181" s="546">
        <v>-2.9399999999999999E-2</v>
      </c>
      <c r="M9181" s="546">
        <v>-1.2200000000000001E-2</v>
      </c>
    </row>
    <row r="9182" spans="10:13" x14ac:dyDescent="0.6">
      <c r="J9182" s="311">
        <v>0</v>
      </c>
      <c r="K9182" s="546">
        <v>-4.0899999999999999E-2</v>
      </c>
      <c r="L9182" s="546">
        <v>-2.9399999999999999E-2</v>
      </c>
      <c r="M9182" s="546">
        <v>-1.2200000000000001E-2</v>
      </c>
    </row>
    <row r="9183" spans="10:13" x14ac:dyDescent="0.6">
      <c r="J9183" s="311">
        <v>0</v>
      </c>
      <c r="K9183" s="546">
        <v>-4.0899999999999999E-2</v>
      </c>
      <c r="L9183" s="546">
        <v>-2.9399999999999999E-2</v>
      </c>
      <c r="M9183" s="546">
        <v>-1.2200000000000001E-2</v>
      </c>
    </row>
    <row r="9184" spans="10:13" x14ac:dyDescent="0.6">
      <c r="J9184" s="311">
        <v>0</v>
      </c>
      <c r="K9184" s="546">
        <v>-4.0899999999999999E-2</v>
      </c>
      <c r="L9184" s="546">
        <v>-2.9399999999999999E-2</v>
      </c>
      <c r="M9184" s="546">
        <v>-1.2200000000000001E-2</v>
      </c>
    </row>
    <row r="9185" spans="10:13" x14ac:dyDescent="0.6">
      <c r="J9185" s="311">
        <v>0</v>
      </c>
      <c r="K9185" s="546">
        <v>-4.0899999999999999E-2</v>
      </c>
      <c r="L9185" s="546">
        <v>-2.9399999999999999E-2</v>
      </c>
      <c r="M9185" s="546">
        <v>-1.2200000000000001E-2</v>
      </c>
    </row>
    <row r="9186" spans="10:13" x14ac:dyDescent="0.6">
      <c r="J9186" s="311">
        <v>0</v>
      </c>
      <c r="K9186" s="546">
        <v>-4.0899999999999999E-2</v>
      </c>
      <c r="L9186" s="546">
        <v>-2.9399999999999999E-2</v>
      </c>
      <c r="M9186" s="546">
        <v>-1.2200000000000001E-2</v>
      </c>
    </row>
    <row r="9187" spans="10:13" x14ac:dyDescent="0.6">
      <c r="J9187" s="311">
        <v>0</v>
      </c>
      <c r="K9187" s="546">
        <v>-4.0899999999999999E-2</v>
      </c>
      <c r="L9187" s="546">
        <v>-2.9399999999999999E-2</v>
      </c>
      <c r="M9187" s="546">
        <v>-1.2200000000000001E-2</v>
      </c>
    </row>
    <row r="9188" spans="10:13" x14ac:dyDescent="0.6">
      <c r="J9188" s="311">
        <v>0</v>
      </c>
      <c r="K9188" s="546">
        <v>-4.0899999999999999E-2</v>
      </c>
      <c r="L9188" s="546">
        <v>-2.9399999999999999E-2</v>
      </c>
      <c r="M9188" s="546">
        <v>-1.2200000000000001E-2</v>
      </c>
    </row>
    <row r="9189" spans="10:13" x14ac:dyDescent="0.6">
      <c r="J9189" s="311">
        <v>0</v>
      </c>
      <c r="K9189" s="546">
        <v>-4.0899999999999999E-2</v>
      </c>
      <c r="L9189" s="546">
        <v>-2.9399999999999999E-2</v>
      </c>
      <c r="M9189" s="546">
        <v>-1.2200000000000001E-2</v>
      </c>
    </row>
    <row r="9190" spans="10:13" x14ac:dyDescent="0.6">
      <c r="J9190" s="311">
        <v>0</v>
      </c>
      <c r="K9190" s="546">
        <v>-4.0899999999999999E-2</v>
      </c>
      <c r="L9190" s="546">
        <v>-2.9399999999999999E-2</v>
      </c>
      <c r="M9190" s="546">
        <v>-1.2200000000000001E-2</v>
      </c>
    </row>
    <row r="9191" spans="10:13" x14ac:dyDescent="0.6">
      <c r="J9191" s="311">
        <v>0</v>
      </c>
      <c r="K9191" s="546">
        <v>-4.0899999999999999E-2</v>
      </c>
      <c r="L9191" s="546">
        <v>-2.9399999999999999E-2</v>
      </c>
      <c r="M9191" s="546">
        <v>-1.2200000000000001E-2</v>
      </c>
    </row>
    <row r="9192" spans="10:13" x14ac:dyDescent="0.6">
      <c r="J9192" s="311">
        <v>0</v>
      </c>
      <c r="K9192" s="546">
        <v>-4.0899999999999999E-2</v>
      </c>
      <c r="L9192" s="546">
        <v>-2.9399999999999999E-2</v>
      </c>
      <c r="M9192" s="546">
        <v>-1.2200000000000001E-2</v>
      </c>
    </row>
    <row r="9193" spans="10:13" x14ac:dyDescent="0.6">
      <c r="J9193" s="311">
        <v>0</v>
      </c>
      <c r="K9193" s="546">
        <v>-4.0899999999999999E-2</v>
      </c>
      <c r="L9193" s="546">
        <v>-2.9399999999999999E-2</v>
      </c>
      <c r="M9193" s="546">
        <v>-1.2200000000000001E-2</v>
      </c>
    </row>
    <row r="9194" spans="10:13" x14ac:dyDescent="0.6">
      <c r="J9194" s="311">
        <v>0</v>
      </c>
      <c r="K9194" s="546">
        <v>-4.0899999999999999E-2</v>
      </c>
      <c r="L9194" s="546">
        <v>-2.9399999999999999E-2</v>
      </c>
      <c r="M9194" s="546">
        <v>-1.2200000000000001E-2</v>
      </c>
    </row>
    <row r="9195" spans="10:13" x14ac:dyDescent="0.6">
      <c r="J9195" s="311">
        <v>0</v>
      </c>
      <c r="K9195" s="546">
        <v>-4.0899999999999999E-2</v>
      </c>
      <c r="L9195" s="546">
        <v>-2.9399999999999999E-2</v>
      </c>
      <c r="M9195" s="546">
        <v>-1.2200000000000001E-2</v>
      </c>
    </row>
    <row r="9196" spans="10:13" x14ac:dyDescent="0.6">
      <c r="J9196" s="311">
        <v>0</v>
      </c>
      <c r="K9196" s="546">
        <v>-4.0899999999999999E-2</v>
      </c>
      <c r="L9196" s="546">
        <v>-2.9399999999999999E-2</v>
      </c>
      <c r="M9196" s="546">
        <v>-1.2200000000000001E-2</v>
      </c>
    </row>
    <row r="9197" spans="10:13" x14ac:dyDescent="0.6">
      <c r="J9197" s="311">
        <v>0</v>
      </c>
      <c r="K9197" s="546">
        <v>-4.0899999999999999E-2</v>
      </c>
      <c r="L9197" s="546">
        <v>-2.9399999999999999E-2</v>
      </c>
      <c r="M9197" s="546">
        <v>-1.2200000000000001E-2</v>
      </c>
    </row>
    <row r="9198" spans="10:13" x14ac:dyDescent="0.6">
      <c r="J9198" s="311">
        <v>0</v>
      </c>
      <c r="K9198" s="546">
        <v>-4.0899999999999999E-2</v>
      </c>
      <c r="L9198" s="546">
        <v>-2.9399999999999999E-2</v>
      </c>
      <c r="M9198" s="546">
        <v>-1.2200000000000001E-2</v>
      </c>
    </row>
    <row r="9199" spans="10:13" x14ac:dyDescent="0.6">
      <c r="J9199" s="311">
        <v>0</v>
      </c>
      <c r="K9199" s="546">
        <v>-4.0899999999999999E-2</v>
      </c>
      <c r="L9199" s="546">
        <v>-2.9399999999999999E-2</v>
      </c>
      <c r="M9199" s="546">
        <v>-1.2200000000000001E-2</v>
      </c>
    </row>
    <row r="9200" spans="10:13" x14ac:dyDescent="0.6">
      <c r="J9200" s="311">
        <v>0</v>
      </c>
      <c r="K9200" s="546">
        <v>-4.0899999999999999E-2</v>
      </c>
      <c r="L9200" s="546">
        <v>-2.9399999999999999E-2</v>
      </c>
      <c r="M9200" s="546">
        <v>-1.2200000000000001E-2</v>
      </c>
    </row>
    <row r="9201" spans="10:13" x14ac:dyDescent="0.6">
      <c r="J9201" s="311">
        <v>0</v>
      </c>
      <c r="K9201" s="546">
        <v>-4.0899999999999999E-2</v>
      </c>
      <c r="L9201" s="546">
        <v>-2.9399999999999999E-2</v>
      </c>
      <c r="M9201" s="546">
        <v>-1.2200000000000001E-2</v>
      </c>
    </row>
    <row r="9202" spans="10:13" x14ac:dyDescent="0.6">
      <c r="J9202" s="311">
        <v>0</v>
      </c>
      <c r="K9202" s="546">
        <v>-4.0899999999999999E-2</v>
      </c>
      <c r="L9202" s="546">
        <v>-2.9399999999999999E-2</v>
      </c>
      <c r="M9202" s="546">
        <v>-1.2200000000000001E-2</v>
      </c>
    </row>
    <row r="9203" spans="10:13" x14ac:dyDescent="0.6">
      <c r="J9203" s="311">
        <v>0</v>
      </c>
      <c r="K9203" s="546">
        <v>-4.0899999999999999E-2</v>
      </c>
      <c r="L9203" s="546">
        <v>-2.9399999999999999E-2</v>
      </c>
      <c r="M9203" s="546">
        <v>-1.2200000000000001E-2</v>
      </c>
    </row>
    <row r="9204" spans="10:13" x14ac:dyDescent="0.6">
      <c r="J9204" s="311">
        <v>0</v>
      </c>
      <c r="K9204" s="546">
        <v>-4.0899999999999999E-2</v>
      </c>
      <c r="L9204" s="546">
        <v>-2.9399999999999999E-2</v>
      </c>
      <c r="M9204" s="546">
        <v>-1.2200000000000001E-2</v>
      </c>
    </row>
    <row r="9205" spans="10:13" x14ac:dyDescent="0.6">
      <c r="J9205" s="311">
        <v>0</v>
      </c>
      <c r="K9205" s="546">
        <v>-4.0899999999999999E-2</v>
      </c>
      <c r="L9205" s="546">
        <v>-2.9399999999999999E-2</v>
      </c>
      <c r="M9205" s="546">
        <v>-1.2200000000000001E-2</v>
      </c>
    </row>
    <row r="9206" spans="10:13" x14ac:dyDescent="0.6">
      <c r="J9206" s="311">
        <v>0</v>
      </c>
      <c r="K9206" s="546">
        <v>-4.0899999999999999E-2</v>
      </c>
      <c r="L9206" s="546">
        <v>-2.9399999999999999E-2</v>
      </c>
      <c r="M9206" s="546">
        <v>-1.2200000000000001E-2</v>
      </c>
    </row>
    <row r="9207" spans="10:13" x14ac:dyDescent="0.6">
      <c r="J9207" s="311">
        <v>0</v>
      </c>
      <c r="K9207" s="546">
        <v>-4.0899999999999999E-2</v>
      </c>
      <c r="L9207" s="546">
        <v>-2.9399999999999999E-2</v>
      </c>
      <c r="M9207" s="546">
        <v>-1.2200000000000001E-2</v>
      </c>
    </row>
    <row r="9208" spans="10:13" x14ac:dyDescent="0.6">
      <c r="J9208" s="311">
        <v>0</v>
      </c>
      <c r="K9208" s="546">
        <v>-4.0899999999999999E-2</v>
      </c>
      <c r="L9208" s="546">
        <v>-2.9399999999999999E-2</v>
      </c>
      <c r="M9208" s="546">
        <v>-1.2200000000000001E-2</v>
      </c>
    </row>
    <row r="9209" spans="10:13" x14ac:dyDescent="0.6">
      <c r="J9209" s="311">
        <v>0</v>
      </c>
      <c r="K9209" s="546">
        <v>-4.0899999999999999E-2</v>
      </c>
      <c r="L9209" s="546">
        <v>-2.9399999999999999E-2</v>
      </c>
      <c r="M9209" s="546">
        <v>-1.2200000000000001E-2</v>
      </c>
    </row>
    <row r="9210" spans="10:13" x14ac:dyDescent="0.6">
      <c r="J9210" s="311">
        <v>0</v>
      </c>
      <c r="K9210" s="546">
        <v>-4.0899999999999999E-2</v>
      </c>
      <c r="L9210" s="546">
        <v>-2.9399999999999999E-2</v>
      </c>
      <c r="M9210" s="546">
        <v>-1.2200000000000001E-2</v>
      </c>
    </row>
    <row r="9211" spans="10:13" x14ac:dyDescent="0.6">
      <c r="J9211" s="311">
        <v>0</v>
      </c>
      <c r="K9211" s="546">
        <v>-4.0899999999999999E-2</v>
      </c>
      <c r="L9211" s="546">
        <v>-2.9399999999999999E-2</v>
      </c>
      <c r="M9211" s="546">
        <v>-1.2200000000000001E-2</v>
      </c>
    </row>
    <row r="9212" spans="10:13" x14ac:dyDescent="0.6">
      <c r="J9212" s="311">
        <v>0</v>
      </c>
      <c r="K9212" s="546">
        <v>-4.0899999999999999E-2</v>
      </c>
      <c r="L9212" s="546">
        <v>-2.9399999999999999E-2</v>
      </c>
      <c r="M9212" s="546">
        <v>-1.2200000000000001E-2</v>
      </c>
    </row>
    <row r="9213" spans="10:13" x14ac:dyDescent="0.6">
      <c r="J9213" s="311">
        <v>0</v>
      </c>
      <c r="K9213" s="546">
        <v>-4.0899999999999999E-2</v>
      </c>
      <c r="L9213" s="546">
        <v>-2.9399999999999999E-2</v>
      </c>
      <c r="M9213" s="546">
        <v>-1.2200000000000001E-2</v>
      </c>
    </row>
    <row r="9214" spans="10:13" x14ac:dyDescent="0.6">
      <c r="J9214" s="311">
        <v>0</v>
      </c>
      <c r="K9214" s="546">
        <v>-4.0899999999999999E-2</v>
      </c>
      <c r="L9214" s="546">
        <v>-2.9399999999999999E-2</v>
      </c>
      <c r="M9214" s="546">
        <v>-1.2200000000000001E-2</v>
      </c>
    </row>
    <row r="9215" spans="10:13" x14ac:dyDescent="0.6">
      <c r="J9215" s="311">
        <v>0</v>
      </c>
      <c r="K9215" s="546">
        <v>-4.0899999999999999E-2</v>
      </c>
      <c r="L9215" s="546">
        <v>-2.9399999999999999E-2</v>
      </c>
      <c r="M9215" s="546">
        <v>-1.2200000000000001E-2</v>
      </c>
    </row>
    <row r="9216" spans="10:13" x14ac:dyDescent="0.6">
      <c r="J9216" s="311">
        <v>0</v>
      </c>
      <c r="K9216" s="546">
        <v>-4.0899999999999999E-2</v>
      </c>
      <c r="L9216" s="546">
        <v>-2.9399999999999999E-2</v>
      </c>
      <c r="M9216" s="546">
        <v>-1.2200000000000001E-2</v>
      </c>
    </row>
    <row r="9217" spans="10:13" x14ac:dyDescent="0.6">
      <c r="J9217" s="311">
        <v>0</v>
      </c>
      <c r="K9217" s="546">
        <v>-4.0899999999999999E-2</v>
      </c>
      <c r="L9217" s="546">
        <v>-2.9399999999999999E-2</v>
      </c>
      <c r="M9217" s="546">
        <v>-1.2200000000000001E-2</v>
      </c>
    </row>
    <row r="9218" spans="10:13" x14ac:dyDescent="0.6">
      <c r="J9218" s="311">
        <v>0</v>
      </c>
      <c r="K9218" s="546">
        <v>-4.0899999999999999E-2</v>
      </c>
      <c r="L9218" s="546">
        <v>-2.9399999999999999E-2</v>
      </c>
      <c r="M9218" s="546">
        <v>-1.2200000000000001E-2</v>
      </c>
    </row>
    <row r="9219" spans="10:13" x14ac:dyDescent="0.6">
      <c r="J9219" s="311">
        <v>0</v>
      </c>
      <c r="K9219" s="546">
        <v>-4.0899999999999999E-2</v>
      </c>
      <c r="L9219" s="546">
        <v>-2.9399999999999999E-2</v>
      </c>
      <c r="M9219" s="546">
        <v>-1.2200000000000001E-2</v>
      </c>
    </row>
    <row r="9220" spans="10:13" x14ac:dyDescent="0.6">
      <c r="J9220" s="311">
        <v>0</v>
      </c>
      <c r="K9220" s="546">
        <v>-4.0899999999999999E-2</v>
      </c>
      <c r="L9220" s="546">
        <v>-2.9399999999999999E-2</v>
      </c>
      <c r="M9220" s="546">
        <v>-1.2200000000000001E-2</v>
      </c>
    </row>
    <row r="9221" spans="10:13" x14ac:dyDescent="0.6">
      <c r="J9221" s="311">
        <v>0</v>
      </c>
      <c r="K9221" s="546">
        <v>-4.0899999999999999E-2</v>
      </c>
      <c r="L9221" s="546">
        <v>-2.9399999999999999E-2</v>
      </c>
      <c r="M9221" s="546">
        <v>-1.2200000000000001E-2</v>
      </c>
    </row>
    <row r="9222" spans="10:13" x14ac:dyDescent="0.6">
      <c r="J9222" s="311">
        <v>0</v>
      </c>
      <c r="K9222" s="546">
        <v>-4.0899999999999999E-2</v>
      </c>
      <c r="L9222" s="546">
        <v>-2.9399999999999999E-2</v>
      </c>
      <c r="M9222" s="546">
        <v>-1.2200000000000001E-2</v>
      </c>
    </row>
    <row r="9223" spans="10:13" x14ac:dyDescent="0.6">
      <c r="J9223" s="311">
        <v>0</v>
      </c>
      <c r="K9223" s="546">
        <v>-4.0899999999999999E-2</v>
      </c>
      <c r="L9223" s="546">
        <v>-2.9399999999999999E-2</v>
      </c>
      <c r="M9223" s="546">
        <v>-1.2200000000000001E-2</v>
      </c>
    </row>
    <row r="9224" spans="10:13" x14ac:dyDescent="0.6">
      <c r="J9224" s="311">
        <v>0</v>
      </c>
      <c r="K9224" s="546">
        <v>-4.0899999999999999E-2</v>
      </c>
      <c r="L9224" s="546">
        <v>-2.9399999999999999E-2</v>
      </c>
      <c r="M9224" s="546">
        <v>-1.2200000000000001E-2</v>
      </c>
    </row>
    <row r="9225" spans="10:13" x14ac:dyDescent="0.6">
      <c r="J9225" s="311">
        <v>0</v>
      </c>
      <c r="K9225" s="546">
        <v>-4.0899999999999999E-2</v>
      </c>
      <c r="L9225" s="546">
        <v>-2.9399999999999999E-2</v>
      </c>
      <c r="M9225" s="546">
        <v>-1.2200000000000001E-2</v>
      </c>
    </row>
    <row r="9226" spans="10:13" x14ac:dyDescent="0.6">
      <c r="J9226" s="311">
        <v>0</v>
      </c>
      <c r="K9226" s="546">
        <v>-4.0899999999999999E-2</v>
      </c>
      <c r="L9226" s="546">
        <v>-2.9399999999999999E-2</v>
      </c>
      <c r="M9226" s="546">
        <v>-1.2200000000000001E-2</v>
      </c>
    </row>
    <row r="9227" spans="10:13" x14ac:dyDescent="0.6">
      <c r="J9227" s="311">
        <v>0</v>
      </c>
      <c r="K9227" s="546">
        <v>-4.0899999999999999E-2</v>
      </c>
      <c r="L9227" s="546">
        <v>-2.9399999999999999E-2</v>
      </c>
      <c r="M9227" s="546">
        <v>-1.2200000000000001E-2</v>
      </c>
    </row>
    <row r="9228" spans="10:13" x14ac:dyDescent="0.6">
      <c r="J9228" s="311">
        <v>0</v>
      </c>
      <c r="K9228" s="546">
        <v>-4.0899999999999999E-2</v>
      </c>
      <c r="L9228" s="546">
        <v>-2.9399999999999999E-2</v>
      </c>
      <c r="M9228" s="546">
        <v>-1.2200000000000001E-2</v>
      </c>
    </row>
    <row r="9229" spans="10:13" x14ac:dyDescent="0.6">
      <c r="J9229" s="311">
        <v>0</v>
      </c>
      <c r="K9229" s="546">
        <v>-4.0899999999999999E-2</v>
      </c>
      <c r="L9229" s="546">
        <v>-2.9399999999999999E-2</v>
      </c>
      <c r="M9229" s="546">
        <v>-1.2200000000000001E-2</v>
      </c>
    </row>
    <row r="9230" spans="10:13" x14ac:dyDescent="0.6">
      <c r="J9230" s="311">
        <v>0</v>
      </c>
      <c r="K9230" s="546">
        <v>-4.0899999999999999E-2</v>
      </c>
      <c r="L9230" s="546">
        <v>-2.9399999999999999E-2</v>
      </c>
      <c r="M9230" s="546">
        <v>-1.2200000000000001E-2</v>
      </c>
    </row>
    <row r="9231" spans="10:13" x14ac:dyDescent="0.6">
      <c r="J9231" s="311">
        <v>0</v>
      </c>
      <c r="K9231" s="546">
        <v>-4.0899999999999999E-2</v>
      </c>
      <c r="L9231" s="546">
        <v>-2.9399999999999999E-2</v>
      </c>
      <c r="M9231" s="546">
        <v>-1.2200000000000001E-2</v>
      </c>
    </row>
    <row r="9232" spans="10:13" x14ac:dyDescent="0.6">
      <c r="J9232" s="311">
        <v>0</v>
      </c>
      <c r="K9232" s="546">
        <v>-4.0899999999999999E-2</v>
      </c>
      <c r="L9232" s="546">
        <v>-2.9399999999999999E-2</v>
      </c>
      <c r="M9232" s="546">
        <v>-1.2200000000000001E-2</v>
      </c>
    </row>
    <row r="9233" spans="10:13" x14ac:dyDescent="0.6">
      <c r="J9233" s="311">
        <v>0</v>
      </c>
      <c r="K9233" s="546">
        <v>-4.0899999999999999E-2</v>
      </c>
      <c r="L9233" s="546">
        <v>-2.9399999999999999E-2</v>
      </c>
      <c r="M9233" s="546">
        <v>-1.2200000000000001E-2</v>
      </c>
    </row>
    <row r="9234" spans="10:13" x14ac:dyDescent="0.6">
      <c r="J9234" s="311">
        <v>0</v>
      </c>
      <c r="K9234" s="546">
        <v>-4.0899999999999999E-2</v>
      </c>
      <c r="L9234" s="546">
        <v>-2.9399999999999999E-2</v>
      </c>
      <c r="M9234" s="546">
        <v>-1.2200000000000001E-2</v>
      </c>
    </row>
    <row r="9235" spans="10:13" x14ac:dyDescent="0.6">
      <c r="J9235" s="311">
        <v>0</v>
      </c>
      <c r="K9235" s="546">
        <v>-4.0899999999999999E-2</v>
      </c>
      <c r="L9235" s="546">
        <v>-2.9399999999999999E-2</v>
      </c>
      <c r="M9235" s="546">
        <v>-1.2200000000000001E-2</v>
      </c>
    </row>
    <row r="9236" spans="10:13" x14ac:dyDescent="0.6">
      <c r="J9236" s="311">
        <v>0</v>
      </c>
      <c r="K9236" s="546">
        <v>-4.0899999999999999E-2</v>
      </c>
      <c r="L9236" s="546">
        <v>-2.9399999999999999E-2</v>
      </c>
      <c r="M9236" s="546">
        <v>-1.2200000000000001E-2</v>
      </c>
    </row>
    <row r="9237" spans="10:13" x14ac:dyDescent="0.6">
      <c r="J9237" s="311">
        <v>0</v>
      </c>
      <c r="K9237" s="546">
        <v>-4.0899999999999999E-2</v>
      </c>
      <c r="L9237" s="546">
        <v>-2.9399999999999999E-2</v>
      </c>
      <c r="M9237" s="546">
        <v>-1.2200000000000001E-2</v>
      </c>
    </row>
    <row r="9238" spans="10:13" x14ac:dyDescent="0.6">
      <c r="J9238" s="311">
        <v>0</v>
      </c>
      <c r="K9238" s="546">
        <v>-4.0899999999999999E-2</v>
      </c>
      <c r="L9238" s="546">
        <v>-2.9399999999999999E-2</v>
      </c>
      <c r="M9238" s="546">
        <v>-1.2200000000000001E-2</v>
      </c>
    </row>
    <row r="9239" spans="10:13" x14ac:dyDescent="0.6">
      <c r="J9239" s="311">
        <v>0</v>
      </c>
      <c r="K9239" s="546">
        <v>-4.0899999999999999E-2</v>
      </c>
      <c r="L9239" s="546">
        <v>-2.9399999999999999E-2</v>
      </c>
      <c r="M9239" s="546">
        <v>-1.2200000000000001E-2</v>
      </c>
    </row>
    <row r="9240" spans="10:13" x14ac:dyDescent="0.6">
      <c r="J9240" s="311">
        <v>0</v>
      </c>
      <c r="K9240" s="546">
        <v>-4.0899999999999999E-2</v>
      </c>
      <c r="L9240" s="546">
        <v>-2.9399999999999999E-2</v>
      </c>
      <c r="M9240" s="546">
        <v>-1.2200000000000001E-2</v>
      </c>
    </row>
    <row r="9241" spans="10:13" x14ac:dyDescent="0.6">
      <c r="J9241" s="311">
        <v>0</v>
      </c>
      <c r="K9241" s="546">
        <v>-4.0899999999999999E-2</v>
      </c>
      <c r="L9241" s="546">
        <v>-2.9399999999999999E-2</v>
      </c>
      <c r="M9241" s="546">
        <v>-1.2200000000000001E-2</v>
      </c>
    </row>
    <row r="9242" spans="10:13" x14ac:dyDescent="0.6">
      <c r="J9242" s="311">
        <v>0</v>
      </c>
      <c r="K9242" s="546">
        <v>-4.0899999999999999E-2</v>
      </c>
      <c r="L9242" s="546">
        <v>-2.9399999999999999E-2</v>
      </c>
      <c r="M9242" s="546">
        <v>-1.2200000000000001E-2</v>
      </c>
    </row>
    <row r="9243" spans="10:13" x14ac:dyDescent="0.6">
      <c r="J9243" s="311">
        <v>0</v>
      </c>
      <c r="K9243" s="546">
        <v>-4.0899999999999999E-2</v>
      </c>
      <c r="L9243" s="546">
        <v>-2.9399999999999999E-2</v>
      </c>
      <c r="M9243" s="546">
        <v>-1.2200000000000001E-2</v>
      </c>
    </row>
    <row r="9244" spans="10:13" x14ac:dyDescent="0.6">
      <c r="J9244" s="311">
        <v>0</v>
      </c>
      <c r="K9244" s="546">
        <v>-4.0899999999999999E-2</v>
      </c>
      <c r="L9244" s="546">
        <v>-2.9399999999999999E-2</v>
      </c>
      <c r="M9244" s="546">
        <v>-1.2200000000000001E-2</v>
      </c>
    </row>
    <row r="9245" spans="10:13" x14ac:dyDescent="0.6">
      <c r="J9245" s="311">
        <v>0</v>
      </c>
      <c r="K9245" s="546">
        <v>-4.0899999999999999E-2</v>
      </c>
      <c r="L9245" s="546">
        <v>-2.9399999999999999E-2</v>
      </c>
      <c r="M9245" s="546">
        <v>-1.2200000000000001E-2</v>
      </c>
    </row>
    <row r="9246" spans="10:13" x14ac:dyDescent="0.6">
      <c r="J9246" s="311">
        <v>0</v>
      </c>
      <c r="K9246" s="546">
        <v>-4.0899999999999999E-2</v>
      </c>
      <c r="L9246" s="546">
        <v>-2.9399999999999999E-2</v>
      </c>
      <c r="M9246" s="546">
        <v>-1.2200000000000001E-2</v>
      </c>
    </row>
    <row r="9247" spans="10:13" x14ac:dyDescent="0.6">
      <c r="J9247" s="311">
        <v>0</v>
      </c>
      <c r="K9247" s="546">
        <v>-4.0899999999999999E-2</v>
      </c>
      <c r="L9247" s="546">
        <v>-2.9399999999999999E-2</v>
      </c>
      <c r="M9247" s="546">
        <v>-1.2200000000000001E-2</v>
      </c>
    </row>
    <row r="9248" spans="10:13" x14ac:dyDescent="0.6">
      <c r="J9248" s="311">
        <v>0</v>
      </c>
      <c r="K9248" s="546">
        <v>-4.0899999999999999E-2</v>
      </c>
      <c r="L9248" s="546">
        <v>-2.9399999999999999E-2</v>
      </c>
      <c r="M9248" s="546">
        <v>-1.2200000000000001E-2</v>
      </c>
    </row>
    <row r="9249" spans="10:13" x14ac:dyDescent="0.6">
      <c r="J9249" s="311">
        <v>0</v>
      </c>
      <c r="K9249" s="546">
        <v>-4.0899999999999999E-2</v>
      </c>
      <c r="L9249" s="546">
        <v>-2.9399999999999999E-2</v>
      </c>
      <c r="M9249" s="546">
        <v>-1.2200000000000001E-2</v>
      </c>
    </row>
    <row r="9250" spans="10:13" x14ac:dyDescent="0.6">
      <c r="J9250" s="311">
        <v>0</v>
      </c>
      <c r="K9250" s="546">
        <v>-4.0899999999999999E-2</v>
      </c>
      <c r="L9250" s="546">
        <v>-2.9399999999999999E-2</v>
      </c>
      <c r="M9250" s="546">
        <v>-1.2200000000000001E-2</v>
      </c>
    </row>
    <row r="9251" spans="10:13" x14ac:dyDescent="0.6">
      <c r="J9251" s="311">
        <v>0</v>
      </c>
      <c r="K9251" s="546">
        <v>-4.0899999999999999E-2</v>
      </c>
      <c r="L9251" s="546">
        <v>-2.9399999999999999E-2</v>
      </c>
      <c r="M9251" s="546">
        <v>-1.2200000000000001E-2</v>
      </c>
    </row>
    <row r="9252" spans="10:13" x14ac:dyDescent="0.6">
      <c r="J9252" s="311">
        <v>0</v>
      </c>
      <c r="K9252" s="546">
        <v>-4.0899999999999999E-2</v>
      </c>
      <c r="L9252" s="546">
        <v>-2.9399999999999999E-2</v>
      </c>
      <c r="M9252" s="546">
        <v>-1.2200000000000001E-2</v>
      </c>
    </row>
    <row r="9253" spans="10:13" x14ac:dyDescent="0.6">
      <c r="J9253" s="311">
        <v>0</v>
      </c>
      <c r="K9253" s="546">
        <v>-4.0899999999999999E-2</v>
      </c>
      <c r="L9253" s="546">
        <v>-2.9399999999999999E-2</v>
      </c>
      <c r="M9253" s="546">
        <v>-1.2200000000000001E-2</v>
      </c>
    </row>
    <row r="9254" spans="10:13" x14ac:dyDescent="0.6">
      <c r="J9254" s="311">
        <v>0</v>
      </c>
      <c r="K9254" s="546">
        <v>-4.0899999999999999E-2</v>
      </c>
      <c r="L9254" s="546">
        <v>-2.9399999999999999E-2</v>
      </c>
      <c r="M9254" s="546">
        <v>-1.2200000000000001E-2</v>
      </c>
    </row>
    <row r="9255" spans="10:13" x14ac:dyDescent="0.6">
      <c r="J9255" s="311">
        <v>0</v>
      </c>
      <c r="K9255" s="546">
        <v>-4.0899999999999999E-2</v>
      </c>
      <c r="L9255" s="546">
        <v>-2.9399999999999999E-2</v>
      </c>
      <c r="M9255" s="546">
        <v>-1.2200000000000001E-2</v>
      </c>
    </row>
    <row r="9256" spans="10:13" x14ac:dyDescent="0.6">
      <c r="J9256" s="311">
        <v>0</v>
      </c>
      <c r="K9256" s="546">
        <v>-4.0899999999999999E-2</v>
      </c>
      <c r="L9256" s="546">
        <v>-2.9399999999999999E-2</v>
      </c>
      <c r="M9256" s="546">
        <v>-1.2200000000000001E-2</v>
      </c>
    </row>
    <row r="9257" spans="10:13" x14ac:dyDescent="0.6">
      <c r="J9257" s="311">
        <v>0</v>
      </c>
      <c r="K9257" s="546">
        <v>-4.0899999999999999E-2</v>
      </c>
      <c r="L9257" s="546">
        <v>-2.9399999999999999E-2</v>
      </c>
      <c r="M9257" s="546">
        <v>-1.2200000000000001E-2</v>
      </c>
    </row>
    <row r="9258" spans="10:13" x14ac:dyDescent="0.6">
      <c r="J9258" s="311">
        <v>0</v>
      </c>
      <c r="K9258" s="546">
        <v>-4.0899999999999999E-2</v>
      </c>
      <c r="L9258" s="546">
        <v>-2.9399999999999999E-2</v>
      </c>
      <c r="M9258" s="546">
        <v>-1.2200000000000001E-2</v>
      </c>
    </row>
    <row r="9259" spans="10:13" x14ac:dyDescent="0.6">
      <c r="J9259" s="311">
        <v>0</v>
      </c>
      <c r="K9259" s="546">
        <v>-4.0899999999999999E-2</v>
      </c>
      <c r="L9259" s="546">
        <v>-2.9399999999999999E-2</v>
      </c>
      <c r="M9259" s="546">
        <v>-1.2200000000000001E-2</v>
      </c>
    </row>
    <row r="9260" spans="10:13" x14ac:dyDescent="0.6">
      <c r="J9260" s="311">
        <v>0</v>
      </c>
      <c r="K9260" s="546">
        <v>-4.0899999999999999E-2</v>
      </c>
      <c r="L9260" s="546">
        <v>-2.9399999999999999E-2</v>
      </c>
      <c r="M9260" s="546">
        <v>-1.2200000000000001E-2</v>
      </c>
    </row>
    <row r="9261" spans="10:13" x14ac:dyDescent="0.6">
      <c r="J9261" s="311">
        <v>0</v>
      </c>
      <c r="K9261" s="546">
        <v>-4.0899999999999999E-2</v>
      </c>
      <c r="L9261" s="546">
        <v>-2.9399999999999999E-2</v>
      </c>
      <c r="M9261" s="546">
        <v>-1.2200000000000001E-2</v>
      </c>
    </row>
    <row r="9262" spans="10:13" x14ac:dyDescent="0.6">
      <c r="J9262" s="311">
        <v>0</v>
      </c>
      <c r="K9262" s="546">
        <v>-4.0899999999999999E-2</v>
      </c>
      <c r="L9262" s="546">
        <v>-2.9399999999999999E-2</v>
      </c>
      <c r="M9262" s="546">
        <v>-1.2200000000000001E-2</v>
      </c>
    </row>
    <row r="9263" spans="10:13" x14ac:dyDescent="0.6">
      <c r="J9263" s="311">
        <v>0</v>
      </c>
      <c r="K9263" s="546">
        <v>-4.0899999999999999E-2</v>
      </c>
      <c r="L9263" s="546">
        <v>-2.9399999999999999E-2</v>
      </c>
      <c r="M9263" s="546">
        <v>-1.2200000000000001E-2</v>
      </c>
    </row>
    <row r="9264" spans="10:13" x14ac:dyDescent="0.6">
      <c r="J9264" s="311">
        <v>0</v>
      </c>
      <c r="K9264" s="546">
        <v>-4.0899999999999999E-2</v>
      </c>
      <c r="L9264" s="546">
        <v>-2.9399999999999999E-2</v>
      </c>
      <c r="M9264" s="546">
        <v>-1.2200000000000001E-2</v>
      </c>
    </row>
    <row r="9265" spans="10:13" x14ac:dyDescent="0.6">
      <c r="J9265" s="311">
        <v>0</v>
      </c>
      <c r="K9265" s="546">
        <v>-4.0899999999999999E-2</v>
      </c>
      <c r="L9265" s="546">
        <v>-2.9399999999999999E-2</v>
      </c>
      <c r="M9265" s="546">
        <v>-1.2200000000000001E-2</v>
      </c>
    </row>
    <row r="9266" spans="10:13" x14ac:dyDescent="0.6">
      <c r="J9266" s="311">
        <v>0</v>
      </c>
      <c r="K9266" s="546">
        <v>-4.0899999999999999E-2</v>
      </c>
      <c r="L9266" s="546">
        <v>-2.9399999999999999E-2</v>
      </c>
      <c r="M9266" s="546">
        <v>-1.2200000000000001E-2</v>
      </c>
    </row>
    <row r="9267" spans="10:13" x14ac:dyDescent="0.6">
      <c r="J9267" s="311">
        <v>0</v>
      </c>
      <c r="K9267" s="546">
        <v>-4.0899999999999999E-2</v>
      </c>
      <c r="L9267" s="546">
        <v>-2.9399999999999999E-2</v>
      </c>
      <c r="M9267" s="546">
        <v>-1.2200000000000001E-2</v>
      </c>
    </row>
    <row r="9268" spans="10:13" x14ac:dyDescent="0.6">
      <c r="J9268" s="311">
        <v>0</v>
      </c>
      <c r="K9268" s="546">
        <v>-4.0899999999999999E-2</v>
      </c>
      <c r="L9268" s="546">
        <v>-2.9399999999999999E-2</v>
      </c>
      <c r="M9268" s="546">
        <v>-1.2200000000000001E-2</v>
      </c>
    </row>
    <row r="9269" spans="10:13" x14ac:dyDescent="0.6">
      <c r="J9269" s="311">
        <v>0</v>
      </c>
      <c r="K9269" s="546">
        <v>-4.0899999999999999E-2</v>
      </c>
      <c r="L9269" s="546">
        <v>-2.9399999999999999E-2</v>
      </c>
      <c r="M9269" s="546">
        <v>-1.2200000000000001E-2</v>
      </c>
    </row>
    <row r="9270" spans="10:13" x14ac:dyDescent="0.6">
      <c r="J9270" s="311">
        <v>0</v>
      </c>
      <c r="K9270" s="546">
        <v>-4.0899999999999999E-2</v>
      </c>
      <c r="L9270" s="546">
        <v>-2.9399999999999999E-2</v>
      </c>
      <c r="M9270" s="546">
        <v>-1.2200000000000001E-2</v>
      </c>
    </row>
    <row r="9271" spans="10:13" x14ac:dyDescent="0.6">
      <c r="J9271" s="311">
        <v>0</v>
      </c>
      <c r="K9271" s="546">
        <v>-4.0899999999999999E-2</v>
      </c>
      <c r="L9271" s="546">
        <v>-2.9399999999999999E-2</v>
      </c>
      <c r="M9271" s="546">
        <v>-1.2200000000000001E-2</v>
      </c>
    </row>
    <row r="9272" spans="10:13" x14ac:dyDescent="0.6">
      <c r="J9272" s="311">
        <v>0</v>
      </c>
      <c r="K9272" s="546">
        <v>-4.0899999999999999E-2</v>
      </c>
      <c r="L9272" s="546">
        <v>-2.9399999999999999E-2</v>
      </c>
      <c r="M9272" s="546">
        <v>-1.2200000000000001E-2</v>
      </c>
    </row>
    <row r="9273" spans="10:13" x14ac:dyDescent="0.6">
      <c r="J9273" s="311">
        <v>0</v>
      </c>
      <c r="K9273" s="546">
        <v>-4.0899999999999999E-2</v>
      </c>
      <c r="L9273" s="546">
        <v>-2.9399999999999999E-2</v>
      </c>
      <c r="M9273" s="546">
        <v>-1.2200000000000001E-2</v>
      </c>
    </row>
    <row r="9274" spans="10:13" x14ac:dyDescent="0.6">
      <c r="J9274" s="311">
        <v>0</v>
      </c>
      <c r="K9274" s="546">
        <v>-4.0899999999999999E-2</v>
      </c>
      <c r="L9274" s="546">
        <v>-2.9399999999999999E-2</v>
      </c>
      <c r="M9274" s="546">
        <v>-1.2200000000000001E-2</v>
      </c>
    </row>
    <row r="9275" spans="10:13" x14ac:dyDescent="0.6">
      <c r="J9275" s="311">
        <v>0</v>
      </c>
      <c r="K9275" s="546">
        <v>-4.0899999999999999E-2</v>
      </c>
      <c r="L9275" s="546">
        <v>-2.9399999999999999E-2</v>
      </c>
      <c r="M9275" s="546">
        <v>-1.2200000000000001E-2</v>
      </c>
    </row>
    <row r="9276" spans="10:13" x14ac:dyDescent="0.6">
      <c r="J9276" s="311">
        <v>0</v>
      </c>
      <c r="K9276" s="546">
        <v>-4.0899999999999999E-2</v>
      </c>
      <c r="L9276" s="546">
        <v>-2.9399999999999999E-2</v>
      </c>
      <c r="M9276" s="546">
        <v>-1.2200000000000001E-2</v>
      </c>
    </row>
    <row r="9277" spans="10:13" x14ac:dyDescent="0.6">
      <c r="J9277" s="311">
        <v>0</v>
      </c>
      <c r="K9277" s="546">
        <v>-4.0899999999999999E-2</v>
      </c>
      <c r="L9277" s="546">
        <v>-2.9399999999999999E-2</v>
      </c>
      <c r="M9277" s="546">
        <v>-1.2200000000000001E-2</v>
      </c>
    </row>
    <row r="9278" spans="10:13" x14ac:dyDescent="0.6">
      <c r="J9278" s="311">
        <v>0</v>
      </c>
      <c r="K9278" s="546">
        <v>-4.0899999999999999E-2</v>
      </c>
      <c r="L9278" s="546">
        <v>-2.9399999999999999E-2</v>
      </c>
      <c r="M9278" s="546">
        <v>-1.2200000000000001E-2</v>
      </c>
    </row>
    <row r="9279" spans="10:13" x14ac:dyDescent="0.6">
      <c r="J9279" s="311">
        <v>0</v>
      </c>
      <c r="K9279" s="546">
        <v>-4.0899999999999999E-2</v>
      </c>
      <c r="L9279" s="546">
        <v>-2.9399999999999999E-2</v>
      </c>
      <c r="M9279" s="546">
        <v>-1.2200000000000001E-2</v>
      </c>
    </row>
    <row r="9280" spans="10:13" x14ac:dyDescent="0.6">
      <c r="J9280" s="311">
        <v>0</v>
      </c>
      <c r="K9280" s="546">
        <v>-4.0899999999999999E-2</v>
      </c>
      <c r="L9280" s="546">
        <v>-2.9399999999999999E-2</v>
      </c>
      <c r="M9280" s="546">
        <v>-1.2200000000000001E-2</v>
      </c>
    </row>
    <row r="9281" spans="10:13" x14ac:dyDescent="0.6">
      <c r="J9281" s="311">
        <v>0</v>
      </c>
      <c r="K9281" s="546">
        <v>-4.0899999999999999E-2</v>
      </c>
      <c r="L9281" s="546">
        <v>-2.9399999999999999E-2</v>
      </c>
      <c r="M9281" s="546">
        <v>-1.2200000000000001E-2</v>
      </c>
    </row>
    <row r="9282" spans="10:13" x14ac:dyDescent="0.6">
      <c r="J9282" s="311">
        <v>0</v>
      </c>
      <c r="K9282" s="546">
        <v>-4.0899999999999999E-2</v>
      </c>
      <c r="L9282" s="546">
        <v>-2.9399999999999999E-2</v>
      </c>
      <c r="M9282" s="546">
        <v>-1.2200000000000001E-2</v>
      </c>
    </row>
    <row r="9283" spans="10:13" x14ac:dyDescent="0.6">
      <c r="J9283" s="311">
        <v>0</v>
      </c>
      <c r="K9283" s="546">
        <v>-4.0899999999999999E-2</v>
      </c>
      <c r="L9283" s="546">
        <v>-2.9399999999999999E-2</v>
      </c>
      <c r="M9283" s="546">
        <v>-1.2200000000000001E-2</v>
      </c>
    </row>
    <row r="9284" spans="10:13" x14ac:dyDescent="0.6">
      <c r="J9284" s="311">
        <v>0</v>
      </c>
      <c r="K9284" s="546">
        <v>-4.0899999999999999E-2</v>
      </c>
      <c r="L9284" s="546">
        <v>-2.9399999999999999E-2</v>
      </c>
      <c r="M9284" s="546">
        <v>-1.2200000000000001E-2</v>
      </c>
    </row>
    <row r="9285" spans="10:13" x14ac:dyDescent="0.6">
      <c r="J9285" s="311">
        <v>0</v>
      </c>
      <c r="K9285" s="546">
        <v>-4.0899999999999999E-2</v>
      </c>
      <c r="L9285" s="546">
        <v>-2.9399999999999999E-2</v>
      </c>
      <c r="M9285" s="546">
        <v>-1.2200000000000001E-2</v>
      </c>
    </row>
    <row r="9286" spans="10:13" x14ac:dyDescent="0.6">
      <c r="J9286" s="311">
        <v>0</v>
      </c>
      <c r="K9286" s="546">
        <v>-4.0899999999999999E-2</v>
      </c>
      <c r="L9286" s="546">
        <v>-2.9399999999999999E-2</v>
      </c>
      <c r="M9286" s="546">
        <v>-1.2200000000000001E-2</v>
      </c>
    </row>
    <row r="9287" spans="10:13" x14ac:dyDescent="0.6">
      <c r="J9287" s="311">
        <v>0</v>
      </c>
      <c r="K9287" s="546">
        <v>-4.0899999999999999E-2</v>
      </c>
      <c r="L9287" s="546">
        <v>-2.9399999999999999E-2</v>
      </c>
      <c r="M9287" s="546">
        <v>-1.2200000000000001E-2</v>
      </c>
    </row>
    <row r="9288" spans="10:13" x14ac:dyDescent="0.6">
      <c r="J9288" s="311">
        <v>0</v>
      </c>
      <c r="K9288" s="546">
        <v>-4.0899999999999999E-2</v>
      </c>
      <c r="L9288" s="546">
        <v>-2.9399999999999999E-2</v>
      </c>
      <c r="M9288" s="546">
        <v>-1.2200000000000001E-2</v>
      </c>
    </row>
    <row r="9289" spans="10:13" x14ac:dyDescent="0.6">
      <c r="J9289" s="311">
        <v>0</v>
      </c>
      <c r="K9289" s="546">
        <v>-4.0899999999999999E-2</v>
      </c>
      <c r="L9289" s="546">
        <v>-2.9399999999999999E-2</v>
      </c>
      <c r="M9289" s="546">
        <v>-1.2200000000000001E-2</v>
      </c>
    </row>
    <row r="9290" spans="10:13" x14ac:dyDescent="0.6">
      <c r="J9290" s="311">
        <v>0</v>
      </c>
      <c r="K9290" s="546">
        <v>-4.0899999999999999E-2</v>
      </c>
      <c r="L9290" s="546">
        <v>-2.9399999999999999E-2</v>
      </c>
      <c r="M9290" s="546">
        <v>-1.2200000000000001E-2</v>
      </c>
    </row>
    <row r="9291" spans="10:13" x14ac:dyDescent="0.6">
      <c r="J9291" s="311">
        <v>0</v>
      </c>
      <c r="K9291" s="546">
        <v>-4.0899999999999999E-2</v>
      </c>
      <c r="L9291" s="546">
        <v>-2.9399999999999999E-2</v>
      </c>
      <c r="M9291" s="546">
        <v>-1.2200000000000001E-2</v>
      </c>
    </row>
    <row r="9292" spans="10:13" x14ac:dyDescent="0.6">
      <c r="J9292" s="311">
        <v>0</v>
      </c>
      <c r="K9292" s="546">
        <v>-4.0899999999999999E-2</v>
      </c>
      <c r="L9292" s="546">
        <v>-2.9399999999999999E-2</v>
      </c>
      <c r="M9292" s="546">
        <v>-1.2200000000000001E-2</v>
      </c>
    </row>
    <row r="9293" spans="10:13" x14ac:dyDescent="0.6">
      <c r="J9293" s="311">
        <v>0</v>
      </c>
      <c r="K9293" s="546">
        <v>-4.0899999999999999E-2</v>
      </c>
      <c r="L9293" s="546">
        <v>-2.9399999999999999E-2</v>
      </c>
      <c r="M9293" s="546">
        <v>-1.2200000000000001E-2</v>
      </c>
    </row>
    <row r="9294" spans="10:13" x14ac:dyDescent="0.6">
      <c r="J9294" s="311">
        <v>0</v>
      </c>
      <c r="K9294" s="546">
        <v>-4.0899999999999999E-2</v>
      </c>
      <c r="L9294" s="546">
        <v>-2.9399999999999999E-2</v>
      </c>
      <c r="M9294" s="546">
        <v>-1.2200000000000001E-2</v>
      </c>
    </row>
    <row r="9295" spans="10:13" x14ac:dyDescent="0.6">
      <c r="J9295" s="311">
        <v>0</v>
      </c>
      <c r="K9295" s="546">
        <v>-4.0899999999999999E-2</v>
      </c>
      <c r="L9295" s="546">
        <v>-2.9399999999999999E-2</v>
      </c>
      <c r="M9295" s="546">
        <v>-1.2200000000000001E-2</v>
      </c>
    </row>
    <row r="9296" spans="10:13" x14ac:dyDescent="0.6">
      <c r="J9296" s="311">
        <v>0</v>
      </c>
      <c r="K9296" s="546">
        <v>-4.0899999999999999E-2</v>
      </c>
      <c r="L9296" s="546">
        <v>-2.9399999999999999E-2</v>
      </c>
      <c r="M9296" s="546">
        <v>-1.2200000000000001E-2</v>
      </c>
    </row>
    <row r="9297" spans="10:13" x14ac:dyDescent="0.6">
      <c r="J9297" s="311">
        <v>0</v>
      </c>
      <c r="K9297" s="546">
        <v>-4.0899999999999999E-2</v>
      </c>
      <c r="L9297" s="546">
        <v>-2.9399999999999999E-2</v>
      </c>
      <c r="M9297" s="546">
        <v>-1.2200000000000001E-2</v>
      </c>
    </row>
    <row r="9298" spans="10:13" x14ac:dyDescent="0.6">
      <c r="J9298" s="311">
        <v>0</v>
      </c>
      <c r="K9298" s="546">
        <v>-4.0899999999999999E-2</v>
      </c>
      <c r="L9298" s="546">
        <v>-2.9399999999999999E-2</v>
      </c>
      <c r="M9298" s="546">
        <v>-1.2200000000000001E-2</v>
      </c>
    </row>
    <row r="9299" spans="10:13" x14ac:dyDescent="0.6">
      <c r="J9299" s="311">
        <v>0</v>
      </c>
      <c r="K9299" s="546">
        <v>-4.0899999999999999E-2</v>
      </c>
      <c r="L9299" s="546">
        <v>-2.9399999999999999E-2</v>
      </c>
      <c r="M9299" s="546">
        <v>-1.2200000000000001E-2</v>
      </c>
    </row>
    <row r="9300" spans="10:13" x14ac:dyDescent="0.6">
      <c r="J9300" s="311">
        <v>0</v>
      </c>
      <c r="K9300" s="546">
        <v>-4.0899999999999999E-2</v>
      </c>
      <c r="L9300" s="546">
        <v>-2.9399999999999999E-2</v>
      </c>
      <c r="M9300" s="546">
        <v>-1.2200000000000001E-2</v>
      </c>
    </row>
    <row r="9301" spans="10:13" x14ac:dyDescent="0.6">
      <c r="J9301" s="311">
        <v>0</v>
      </c>
      <c r="K9301" s="546">
        <v>-4.0899999999999999E-2</v>
      </c>
      <c r="L9301" s="546">
        <v>-2.9399999999999999E-2</v>
      </c>
      <c r="M9301" s="546">
        <v>-1.2200000000000001E-2</v>
      </c>
    </row>
    <row r="9302" spans="10:13" x14ac:dyDescent="0.6">
      <c r="J9302" s="311">
        <v>0</v>
      </c>
      <c r="K9302" s="546">
        <v>-4.0899999999999999E-2</v>
      </c>
      <c r="L9302" s="546">
        <v>-2.9399999999999999E-2</v>
      </c>
      <c r="M9302" s="546">
        <v>-1.2200000000000001E-2</v>
      </c>
    </row>
    <row r="9303" spans="10:13" x14ac:dyDescent="0.6">
      <c r="J9303" s="311">
        <v>0</v>
      </c>
      <c r="K9303" s="546">
        <v>-4.0899999999999999E-2</v>
      </c>
      <c r="L9303" s="546">
        <v>-2.9399999999999999E-2</v>
      </c>
      <c r="M9303" s="546">
        <v>-1.2200000000000001E-2</v>
      </c>
    </row>
    <row r="9304" spans="10:13" x14ac:dyDescent="0.6">
      <c r="J9304" s="311">
        <v>0</v>
      </c>
      <c r="K9304" s="546">
        <v>-4.0899999999999999E-2</v>
      </c>
      <c r="L9304" s="546">
        <v>-2.9399999999999999E-2</v>
      </c>
      <c r="M9304" s="546">
        <v>-1.2200000000000001E-2</v>
      </c>
    </row>
    <row r="9305" spans="10:13" x14ac:dyDescent="0.6">
      <c r="J9305" s="311">
        <v>0</v>
      </c>
      <c r="K9305" s="546">
        <v>-4.0899999999999999E-2</v>
      </c>
      <c r="L9305" s="546">
        <v>-2.9399999999999999E-2</v>
      </c>
      <c r="M9305" s="546">
        <v>-1.2200000000000001E-2</v>
      </c>
    </row>
    <row r="9306" spans="10:13" x14ac:dyDescent="0.6">
      <c r="J9306" s="311">
        <v>0</v>
      </c>
      <c r="K9306" s="546">
        <v>-4.0899999999999999E-2</v>
      </c>
      <c r="L9306" s="546">
        <v>-2.9399999999999999E-2</v>
      </c>
      <c r="M9306" s="546">
        <v>-1.2200000000000001E-2</v>
      </c>
    </row>
    <row r="9307" spans="10:13" x14ac:dyDescent="0.6">
      <c r="J9307" s="311">
        <v>0</v>
      </c>
      <c r="K9307" s="546">
        <v>-4.0899999999999999E-2</v>
      </c>
      <c r="L9307" s="546">
        <v>-2.9399999999999999E-2</v>
      </c>
      <c r="M9307" s="546">
        <v>-1.2200000000000001E-2</v>
      </c>
    </row>
    <row r="9308" spans="10:13" x14ac:dyDescent="0.6">
      <c r="J9308" s="311">
        <v>0</v>
      </c>
      <c r="K9308" s="546">
        <v>-4.0899999999999999E-2</v>
      </c>
      <c r="L9308" s="546">
        <v>-2.9399999999999999E-2</v>
      </c>
      <c r="M9308" s="546">
        <v>-1.2200000000000001E-2</v>
      </c>
    </row>
    <row r="9309" spans="10:13" x14ac:dyDescent="0.6">
      <c r="J9309" s="311">
        <v>0</v>
      </c>
      <c r="K9309" s="546">
        <v>-4.0899999999999999E-2</v>
      </c>
      <c r="L9309" s="546">
        <v>-2.9399999999999999E-2</v>
      </c>
      <c r="M9309" s="546">
        <v>-1.2200000000000001E-2</v>
      </c>
    </row>
    <row r="9310" spans="10:13" x14ac:dyDescent="0.6">
      <c r="J9310" s="311">
        <v>0</v>
      </c>
      <c r="K9310" s="546">
        <v>-4.0899999999999999E-2</v>
      </c>
      <c r="L9310" s="546">
        <v>-2.9399999999999999E-2</v>
      </c>
      <c r="M9310" s="546">
        <v>-1.2200000000000001E-2</v>
      </c>
    </row>
    <row r="9311" spans="10:13" x14ac:dyDescent="0.6">
      <c r="J9311" s="311">
        <v>0</v>
      </c>
      <c r="K9311" s="546">
        <v>-4.0899999999999999E-2</v>
      </c>
      <c r="L9311" s="546">
        <v>-2.9399999999999999E-2</v>
      </c>
      <c r="M9311" s="546">
        <v>-1.2200000000000001E-2</v>
      </c>
    </row>
    <row r="9312" spans="10:13" x14ac:dyDescent="0.6">
      <c r="J9312" s="311">
        <v>0</v>
      </c>
      <c r="K9312" s="546">
        <v>-4.0899999999999999E-2</v>
      </c>
      <c r="L9312" s="546">
        <v>-2.9399999999999999E-2</v>
      </c>
      <c r="M9312" s="546">
        <v>-1.2200000000000001E-2</v>
      </c>
    </row>
    <row r="9313" spans="10:13" x14ac:dyDescent="0.6">
      <c r="J9313" s="311">
        <v>0</v>
      </c>
      <c r="K9313" s="546">
        <v>-4.0899999999999999E-2</v>
      </c>
      <c r="L9313" s="546">
        <v>-2.9399999999999999E-2</v>
      </c>
      <c r="M9313" s="546">
        <v>-1.2200000000000001E-2</v>
      </c>
    </row>
    <row r="9314" spans="10:13" x14ac:dyDescent="0.6">
      <c r="J9314" s="311">
        <v>0</v>
      </c>
      <c r="K9314" s="546">
        <v>-4.0899999999999999E-2</v>
      </c>
      <c r="L9314" s="546">
        <v>-2.9399999999999999E-2</v>
      </c>
      <c r="M9314" s="546">
        <v>-1.2200000000000001E-2</v>
      </c>
    </row>
    <row r="9315" spans="10:13" x14ac:dyDescent="0.6">
      <c r="J9315" s="311">
        <v>0</v>
      </c>
      <c r="K9315" s="546">
        <v>-4.0899999999999999E-2</v>
      </c>
      <c r="L9315" s="546">
        <v>-2.9399999999999999E-2</v>
      </c>
      <c r="M9315" s="546">
        <v>-1.2200000000000001E-2</v>
      </c>
    </row>
    <row r="9316" spans="10:13" x14ac:dyDescent="0.6">
      <c r="J9316" s="311">
        <v>0</v>
      </c>
      <c r="K9316" s="546">
        <v>-4.0899999999999999E-2</v>
      </c>
      <c r="L9316" s="546">
        <v>-2.9399999999999999E-2</v>
      </c>
      <c r="M9316" s="546">
        <v>-1.2200000000000001E-2</v>
      </c>
    </row>
    <row r="9317" spans="10:13" x14ac:dyDescent="0.6">
      <c r="J9317" s="311">
        <v>0</v>
      </c>
      <c r="K9317" s="546">
        <v>-4.0899999999999999E-2</v>
      </c>
      <c r="L9317" s="546">
        <v>-2.9399999999999999E-2</v>
      </c>
      <c r="M9317" s="546">
        <v>-1.2200000000000001E-2</v>
      </c>
    </row>
    <row r="9318" spans="10:13" x14ac:dyDescent="0.6">
      <c r="J9318" s="311">
        <v>0</v>
      </c>
      <c r="K9318" s="546">
        <v>-4.0899999999999999E-2</v>
      </c>
      <c r="L9318" s="546">
        <v>-2.9399999999999999E-2</v>
      </c>
      <c r="M9318" s="546">
        <v>-1.2200000000000001E-2</v>
      </c>
    </row>
    <row r="9319" spans="10:13" x14ac:dyDescent="0.6">
      <c r="J9319" s="311">
        <v>0</v>
      </c>
      <c r="K9319" s="546">
        <v>-4.0899999999999999E-2</v>
      </c>
      <c r="L9319" s="546">
        <v>-2.9399999999999999E-2</v>
      </c>
      <c r="M9319" s="546">
        <v>-1.2200000000000001E-2</v>
      </c>
    </row>
    <row r="9320" spans="10:13" x14ac:dyDescent="0.6">
      <c r="J9320" s="311">
        <v>0</v>
      </c>
      <c r="K9320" s="546">
        <v>-4.0899999999999999E-2</v>
      </c>
      <c r="L9320" s="546">
        <v>-2.9399999999999999E-2</v>
      </c>
      <c r="M9320" s="546">
        <v>-1.2200000000000001E-2</v>
      </c>
    </row>
    <row r="9321" spans="10:13" x14ac:dyDescent="0.6">
      <c r="J9321" s="311">
        <v>0</v>
      </c>
      <c r="K9321" s="546">
        <v>-4.0899999999999999E-2</v>
      </c>
      <c r="L9321" s="546">
        <v>-2.9399999999999999E-2</v>
      </c>
      <c r="M9321" s="546">
        <v>-1.2200000000000001E-2</v>
      </c>
    </row>
    <row r="9322" spans="10:13" x14ac:dyDescent="0.6">
      <c r="J9322" s="311">
        <v>0</v>
      </c>
      <c r="K9322" s="546">
        <v>-4.0899999999999999E-2</v>
      </c>
      <c r="L9322" s="546">
        <v>-2.9399999999999999E-2</v>
      </c>
      <c r="M9322" s="546">
        <v>-1.2200000000000001E-2</v>
      </c>
    </row>
    <row r="9323" spans="10:13" x14ac:dyDescent="0.6">
      <c r="J9323" s="311">
        <v>0</v>
      </c>
      <c r="K9323" s="546">
        <v>-4.0899999999999999E-2</v>
      </c>
      <c r="L9323" s="546">
        <v>-2.9399999999999999E-2</v>
      </c>
      <c r="M9323" s="546">
        <v>-1.2200000000000001E-2</v>
      </c>
    </row>
    <row r="9324" spans="10:13" x14ac:dyDescent="0.6">
      <c r="J9324" s="311">
        <v>0</v>
      </c>
      <c r="K9324" s="546">
        <v>-4.0899999999999999E-2</v>
      </c>
      <c r="L9324" s="546">
        <v>-2.9399999999999999E-2</v>
      </c>
      <c r="M9324" s="546">
        <v>-1.2200000000000001E-2</v>
      </c>
    </row>
    <row r="9325" spans="10:13" x14ac:dyDescent="0.6">
      <c r="J9325" s="311">
        <v>0</v>
      </c>
      <c r="K9325" s="546">
        <v>-4.0899999999999999E-2</v>
      </c>
      <c r="L9325" s="546">
        <v>-2.9399999999999999E-2</v>
      </c>
      <c r="M9325" s="546">
        <v>-1.2200000000000001E-2</v>
      </c>
    </row>
    <row r="9326" spans="10:13" x14ac:dyDescent="0.6">
      <c r="J9326" s="311">
        <v>0</v>
      </c>
      <c r="K9326" s="546">
        <v>-4.0899999999999999E-2</v>
      </c>
      <c r="L9326" s="546">
        <v>-2.9399999999999999E-2</v>
      </c>
      <c r="M9326" s="546">
        <v>-1.2200000000000001E-2</v>
      </c>
    </row>
    <row r="9327" spans="10:13" x14ac:dyDescent="0.6">
      <c r="J9327" s="311">
        <v>0</v>
      </c>
      <c r="K9327" s="546">
        <v>-4.0899999999999999E-2</v>
      </c>
      <c r="L9327" s="546">
        <v>-2.9399999999999999E-2</v>
      </c>
      <c r="M9327" s="546">
        <v>-1.2200000000000001E-2</v>
      </c>
    </row>
    <row r="9328" spans="10:13" x14ac:dyDescent="0.6">
      <c r="J9328" s="311">
        <v>0</v>
      </c>
      <c r="K9328" s="546">
        <v>-4.0899999999999999E-2</v>
      </c>
      <c r="L9328" s="546">
        <v>-2.9399999999999999E-2</v>
      </c>
      <c r="M9328" s="546">
        <v>-1.2200000000000001E-2</v>
      </c>
    </row>
    <row r="9329" spans="10:13" x14ac:dyDescent="0.6">
      <c r="J9329" s="311">
        <v>0</v>
      </c>
      <c r="K9329" s="546">
        <v>-4.0899999999999999E-2</v>
      </c>
      <c r="L9329" s="546">
        <v>-2.9399999999999999E-2</v>
      </c>
      <c r="M9329" s="546">
        <v>-1.2200000000000001E-2</v>
      </c>
    </row>
    <row r="9330" spans="10:13" x14ac:dyDescent="0.6">
      <c r="J9330" s="311">
        <v>0</v>
      </c>
      <c r="K9330" s="546">
        <v>-4.0899999999999999E-2</v>
      </c>
      <c r="L9330" s="546">
        <v>-2.9399999999999999E-2</v>
      </c>
      <c r="M9330" s="546">
        <v>-1.2200000000000001E-2</v>
      </c>
    </row>
    <row r="9331" spans="10:13" x14ac:dyDescent="0.6">
      <c r="J9331" s="311">
        <v>0</v>
      </c>
      <c r="K9331" s="546">
        <v>-4.0899999999999999E-2</v>
      </c>
      <c r="L9331" s="546">
        <v>-2.9399999999999999E-2</v>
      </c>
      <c r="M9331" s="546">
        <v>-1.2200000000000001E-2</v>
      </c>
    </row>
    <row r="9332" spans="10:13" x14ac:dyDescent="0.6">
      <c r="J9332" s="311">
        <v>0</v>
      </c>
      <c r="K9332" s="546">
        <v>-4.0899999999999999E-2</v>
      </c>
      <c r="L9332" s="546">
        <v>-2.9399999999999999E-2</v>
      </c>
      <c r="M9332" s="546">
        <v>-1.2200000000000001E-2</v>
      </c>
    </row>
    <row r="9333" spans="10:13" x14ac:dyDescent="0.6">
      <c r="J9333" s="311">
        <v>0</v>
      </c>
      <c r="K9333" s="546">
        <v>-4.0899999999999999E-2</v>
      </c>
      <c r="L9333" s="546">
        <v>-2.9399999999999999E-2</v>
      </c>
      <c r="M9333" s="546">
        <v>-1.2200000000000001E-2</v>
      </c>
    </row>
    <row r="9334" spans="10:13" x14ac:dyDescent="0.6">
      <c r="J9334" s="311">
        <v>0</v>
      </c>
      <c r="K9334" s="546">
        <v>-4.0899999999999999E-2</v>
      </c>
      <c r="L9334" s="546">
        <v>-2.9399999999999999E-2</v>
      </c>
      <c r="M9334" s="546">
        <v>-1.2200000000000001E-2</v>
      </c>
    </row>
    <row r="9335" spans="10:13" x14ac:dyDescent="0.6">
      <c r="J9335" s="311">
        <v>0</v>
      </c>
      <c r="K9335" s="546">
        <v>-4.0899999999999999E-2</v>
      </c>
      <c r="L9335" s="546">
        <v>-2.9399999999999999E-2</v>
      </c>
      <c r="M9335" s="546">
        <v>-1.2200000000000001E-2</v>
      </c>
    </row>
    <row r="9336" spans="10:13" x14ac:dyDescent="0.6">
      <c r="J9336" s="311">
        <v>0</v>
      </c>
      <c r="K9336" s="546">
        <v>-4.0899999999999999E-2</v>
      </c>
      <c r="L9336" s="546">
        <v>-2.9399999999999999E-2</v>
      </c>
      <c r="M9336" s="546">
        <v>-1.2200000000000001E-2</v>
      </c>
    </row>
    <row r="9337" spans="10:13" x14ac:dyDescent="0.6">
      <c r="J9337" s="311">
        <v>0</v>
      </c>
      <c r="K9337" s="546">
        <v>-4.0899999999999999E-2</v>
      </c>
      <c r="L9337" s="546">
        <v>-2.9399999999999999E-2</v>
      </c>
      <c r="M9337" s="546">
        <v>-1.2200000000000001E-2</v>
      </c>
    </row>
    <row r="9338" spans="10:13" x14ac:dyDescent="0.6">
      <c r="J9338" s="311">
        <v>0</v>
      </c>
      <c r="K9338" s="546">
        <v>-4.0899999999999999E-2</v>
      </c>
      <c r="L9338" s="546">
        <v>-2.9399999999999999E-2</v>
      </c>
      <c r="M9338" s="546">
        <v>-1.2200000000000001E-2</v>
      </c>
    </row>
    <row r="9339" spans="10:13" x14ac:dyDescent="0.6">
      <c r="J9339" s="311">
        <v>0</v>
      </c>
      <c r="K9339" s="546">
        <v>-4.0899999999999999E-2</v>
      </c>
      <c r="L9339" s="546">
        <v>-2.9399999999999999E-2</v>
      </c>
      <c r="M9339" s="546">
        <v>-1.2200000000000001E-2</v>
      </c>
    </row>
    <row r="9340" spans="10:13" x14ac:dyDescent="0.6">
      <c r="J9340" s="311">
        <v>0</v>
      </c>
      <c r="K9340" s="546">
        <v>-4.0899999999999999E-2</v>
      </c>
      <c r="L9340" s="546">
        <v>-2.9399999999999999E-2</v>
      </c>
      <c r="M9340" s="546">
        <v>-1.2200000000000001E-2</v>
      </c>
    </row>
    <row r="9341" spans="10:13" x14ac:dyDescent="0.6">
      <c r="J9341" s="311">
        <v>0</v>
      </c>
      <c r="K9341" s="546">
        <v>-4.0899999999999999E-2</v>
      </c>
      <c r="L9341" s="546">
        <v>-2.9399999999999999E-2</v>
      </c>
      <c r="M9341" s="546">
        <v>-1.2200000000000001E-2</v>
      </c>
    </row>
    <row r="9342" spans="10:13" x14ac:dyDescent="0.6">
      <c r="J9342" s="311">
        <v>0</v>
      </c>
      <c r="K9342" s="546">
        <v>-4.0899999999999999E-2</v>
      </c>
      <c r="L9342" s="546">
        <v>-2.9399999999999999E-2</v>
      </c>
      <c r="M9342" s="546">
        <v>-1.2200000000000001E-2</v>
      </c>
    </row>
    <row r="9343" spans="10:13" x14ac:dyDescent="0.6">
      <c r="J9343" s="311">
        <v>0</v>
      </c>
      <c r="K9343" s="546">
        <v>-4.0899999999999999E-2</v>
      </c>
      <c r="L9343" s="546">
        <v>-2.9399999999999999E-2</v>
      </c>
      <c r="M9343" s="546">
        <v>-1.2200000000000001E-2</v>
      </c>
    </row>
    <row r="9344" spans="10:13" x14ac:dyDescent="0.6">
      <c r="J9344" s="311">
        <v>0</v>
      </c>
      <c r="K9344" s="546">
        <v>-4.0899999999999999E-2</v>
      </c>
      <c r="L9344" s="546">
        <v>-2.9399999999999999E-2</v>
      </c>
      <c r="M9344" s="546">
        <v>-1.2200000000000001E-2</v>
      </c>
    </row>
    <row r="9345" spans="10:13" x14ac:dyDescent="0.6">
      <c r="J9345" s="311">
        <v>0</v>
      </c>
      <c r="K9345" s="546">
        <v>-4.0899999999999999E-2</v>
      </c>
      <c r="L9345" s="546">
        <v>-2.9399999999999999E-2</v>
      </c>
      <c r="M9345" s="546">
        <v>-1.2200000000000001E-2</v>
      </c>
    </row>
    <row r="9346" spans="10:13" x14ac:dyDescent="0.6">
      <c r="J9346" s="311">
        <v>0</v>
      </c>
      <c r="K9346" s="546">
        <v>-4.0899999999999999E-2</v>
      </c>
      <c r="L9346" s="546">
        <v>-2.9399999999999999E-2</v>
      </c>
      <c r="M9346" s="546">
        <v>-1.2200000000000001E-2</v>
      </c>
    </row>
    <row r="9347" spans="10:13" x14ac:dyDescent="0.6">
      <c r="J9347" s="311">
        <v>0</v>
      </c>
      <c r="K9347" s="546">
        <v>-4.0899999999999999E-2</v>
      </c>
      <c r="L9347" s="546">
        <v>-2.9399999999999999E-2</v>
      </c>
      <c r="M9347" s="546">
        <v>-1.2200000000000001E-2</v>
      </c>
    </row>
    <row r="9348" spans="10:13" x14ac:dyDescent="0.6">
      <c r="J9348" s="311">
        <v>0</v>
      </c>
      <c r="K9348" s="546">
        <v>-4.0899999999999999E-2</v>
      </c>
      <c r="L9348" s="546">
        <v>-2.9399999999999999E-2</v>
      </c>
      <c r="M9348" s="546">
        <v>-1.2200000000000001E-2</v>
      </c>
    </row>
    <row r="9349" spans="10:13" x14ac:dyDescent="0.6">
      <c r="J9349" s="311">
        <v>0</v>
      </c>
      <c r="K9349" s="546">
        <v>-4.0899999999999999E-2</v>
      </c>
      <c r="L9349" s="546">
        <v>-2.9399999999999999E-2</v>
      </c>
      <c r="M9349" s="546">
        <v>-1.2200000000000001E-2</v>
      </c>
    </row>
    <row r="9350" spans="10:13" x14ac:dyDescent="0.6">
      <c r="J9350" s="311">
        <v>0</v>
      </c>
      <c r="K9350" s="546">
        <v>-4.0899999999999999E-2</v>
      </c>
      <c r="L9350" s="546">
        <v>-2.9399999999999999E-2</v>
      </c>
      <c r="M9350" s="546">
        <v>-1.2200000000000001E-2</v>
      </c>
    </row>
    <row r="9351" spans="10:13" x14ac:dyDescent="0.6">
      <c r="J9351" s="311">
        <v>0</v>
      </c>
      <c r="K9351" s="546">
        <v>-4.0899999999999999E-2</v>
      </c>
      <c r="L9351" s="546">
        <v>-2.9399999999999999E-2</v>
      </c>
      <c r="M9351" s="546">
        <v>-1.2200000000000001E-2</v>
      </c>
    </row>
    <row r="9352" spans="10:13" x14ac:dyDescent="0.6">
      <c r="J9352" s="311">
        <v>0</v>
      </c>
      <c r="K9352" s="546">
        <v>-4.0899999999999999E-2</v>
      </c>
      <c r="L9352" s="546">
        <v>-2.9399999999999999E-2</v>
      </c>
      <c r="M9352" s="546">
        <v>-1.2200000000000001E-2</v>
      </c>
    </row>
    <row r="9353" spans="10:13" x14ac:dyDescent="0.6">
      <c r="J9353" s="311">
        <v>0</v>
      </c>
      <c r="K9353" s="546">
        <v>-4.0899999999999999E-2</v>
      </c>
      <c r="L9353" s="546">
        <v>-2.9399999999999999E-2</v>
      </c>
      <c r="M9353" s="546">
        <v>-1.2200000000000001E-2</v>
      </c>
    </row>
    <row r="9354" spans="10:13" x14ac:dyDescent="0.6">
      <c r="J9354" s="311">
        <v>0</v>
      </c>
      <c r="K9354" s="546">
        <v>-4.0899999999999999E-2</v>
      </c>
      <c r="L9354" s="546">
        <v>-2.9399999999999999E-2</v>
      </c>
      <c r="M9354" s="546">
        <v>-1.2200000000000001E-2</v>
      </c>
    </row>
    <row r="9355" spans="10:13" x14ac:dyDescent="0.6">
      <c r="J9355" s="311">
        <v>0</v>
      </c>
      <c r="K9355" s="546">
        <v>-4.0899999999999999E-2</v>
      </c>
      <c r="L9355" s="546">
        <v>-2.9399999999999999E-2</v>
      </c>
      <c r="M9355" s="546">
        <v>-1.2200000000000001E-2</v>
      </c>
    </row>
    <row r="9356" spans="10:13" x14ac:dyDescent="0.6">
      <c r="J9356" s="311">
        <v>0</v>
      </c>
      <c r="K9356" s="546">
        <v>-4.0899999999999999E-2</v>
      </c>
      <c r="L9356" s="546">
        <v>-2.9399999999999999E-2</v>
      </c>
      <c r="M9356" s="546">
        <v>-1.2200000000000001E-2</v>
      </c>
    </row>
    <row r="9357" spans="10:13" x14ac:dyDescent="0.6">
      <c r="J9357" s="311">
        <v>0</v>
      </c>
      <c r="K9357" s="546">
        <v>-4.0899999999999999E-2</v>
      </c>
      <c r="L9357" s="546">
        <v>-2.9399999999999999E-2</v>
      </c>
      <c r="M9357" s="546">
        <v>-1.2200000000000001E-2</v>
      </c>
    </row>
    <row r="9358" spans="10:13" x14ac:dyDescent="0.6">
      <c r="J9358" s="311">
        <v>0</v>
      </c>
      <c r="K9358" s="546">
        <v>-4.0899999999999999E-2</v>
      </c>
      <c r="L9358" s="546">
        <v>-2.9399999999999999E-2</v>
      </c>
      <c r="M9358" s="546">
        <v>-1.2200000000000001E-2</v>
      </c>
    </row>
    <row r="9359" spans="10:13" x14ac:dyDescent="0.6">
      <c r="J9359" s="311">
        <v>0</v>
      </c>
      <c r="K9359" s="546">
        <v>-4.0899999999999999E-2</v>
      </c>
      <c r="L9359" s="546">
        <v>-2.9399999999999999E-2</v>
      </c>
      <c r="M9359" s="546">
        <v>-1.2200000000000001E-2</v>
      </c>
    </row>
    <row r="9360" spans="10:13" x14ac:dyDescent="0.6">
      <c r="J9360" s="311">
        <v>0</v>
      </c>
      <c r="K9360" s="546">
        <v>-4.0899999999999999E-2</v>
      </c>
      <c r="L9360" s="546">
        <v>-2.9399999999999999E-2</v>
      </c>
      <c r="M9360" s="546">
        <v>-1.2200000000000001E-2</v>
      </c>
    </row>
    <row r="9361" spans="10:13" x14ac:dyDescent="0.6">
      <c r="J9361" s="311">
        <v>0</v>
      </c>
      <c r="K9361" s="546">
        <v>-4.0899999999999999E-2</v>
      </c>
      <c r="L9361" s="546">
        <v>-2.9399999999999999E-2</v>
      </c>
      <c r="M9361" s="546">
        <v>-1.2200000000000001E-2</v>
      </c>
    </row>
    <row r="9362" spans="10:13" x14ac:dyDescent="0.6">
      <c r="J9362" s="311">
        <v>0</v>
      </c>
      <c r="K9362" s="546">
        <v>-4.0899999999999999E-2</v>
      </c>
      <c r="L9362" s="546">
        <v>-2.9399999999999999E-2</v>
      </c>
      <c r="M9362" s="546">
        <v>-1.2200000000000001E-2</v>
      </c>
    </row>
    <row r="9363" spans="10:13" x14ac:dyDescent="0.6">
      <c r="J9363" s="311">
        <v>0</v>
      </c>
      <c r="K9363" s="546">
        <v>-4.0899999999999999E-2</v>
      </c>
      <c r="L9363" s="546">
        <v>-2.9399999999999999E-2</v>
      </c>
      <c r="M9363" s="546">
        <v>-1.2200000000000001E-2</v>
      </c>
    </row>
    <row r="9364" spans="10:13" x14ac:dyDescent="0.6">
      <c r="J9364" s="311">
        <v>0</v>
      </c>
      <c r="K9364" s="546">
        <v>-4.0899999999999999E-2</v>
      </c>
      <c r="L9364" s="546">
        <v>-2.9399999999999999E-2</v>
      </c>
      <c r="M9364" s="546">
        <v>-1.2200000000000001E-2</v>
      </c>
    </row>
    <row r="9365" spans="10:13" x14ac:dyDescent="0.6">
      <c r="J9365" s="311">
        <v>0</v>
      </c>
      <c r="K9365" s="546">
        <v>-4.0899999999999999E-2</v>
      </c>
      <c r="L9365" s="546">
        <v>-2.9399999999999999E-2</v>
      </c>
      <c r="M9365" s="546">
        <v>-1.2200000000000001E-2</v>
      </c>
    </row>
    <row r="9366" spans="10:13" x14ac:dyDescent="0.6">
      <c r="J9366" s="311">
        <v>0</v>
      </c>
      <c r="K9366" s="546">
        <v>-4.0899999999999999E-2</v>
      </c>
      <c r="L9366" s="546">
        <v>-2.9399999999999999E-2</v>
      </c>
      <c r="M9366" s="546">
        <v>-1.2200000000000001E-2</v>
      </c>
    </row>
    <row r="9367" spans="10:13" x14ac:dyDescent="0.6">
      <c r="J9367" s="311">
        <v>0</v>
      </c>
      <c r="K9367" s="546">
        <v>-4.0899999999999999E-2</v>
      </c>
      <c r="L9367" s="546">
        <v>-2.9399999999999999E-2</v>
      </c>
      <c r="M9367" s="546">
        <v>-1.2200000000000001E-2</v>
      </c>
    </row>
    <row r="9368" spans="10:13" x14ac:dyDescent="0.6">
      <c r="J9368" s="311">
        <v>0</v>
      </c>
      <c r="K9368" s="546">
        <v>-4.0899999999999999E-2</v>
      </c>
      <c r="L9368" s="546">
        <v>-2.9399999999999999E-2</v>
      </c>
      <c r="M9368" s="546">
        <v>-1.2200000000000001E-2</v>
      </c>
    </row>
    <row r="9369" spans="10:13" x14ac:dyDescent="0.6">
      <c r="J9369" s="311">
        <v>0</v>
      </c>
      <c r="K9369" s="546">
        <v>-4.0899999999999999E-2</v>
      </c>
      <c r="L9369" s="546">
        <v>-2.9399999999999999E-2</v>
      </c>
      <c r="M9369" s="546">
        <v>-1.2200000000000001E-2</v>
      </c>
    </row>
    <row r="9370" spans="10:13" x14ac:dyDescent="0.6">
      <c r="J9370" s="311">
        <v>0</v>
      </c>
      <c r="K9370" s="546">
        <v>-4.0899999999999999E-2</v>
      </c>
      <c r="L9370" s="546">
        <v>-2.9399999999999999E-2</v>
      </c>
      <c r="M9370" s="546">
        <v>-1.2200000000000001E-2</v>
      </c>
    </row>
    <row r="9371" spans="10:13" x14ac:dyDescent="0.6">
      <c r="J9371" s="311">
        <v>0</v>
      </c>
      <c r="K9371" s="546">
        <v>-4.0899999999999999E-2</v>
      </c>
      <c r="L9371" s="546">
        <v>-2.9399999999999999E-2</v>
      </c>
      <c r="M9371" s="546">
        <v>-1.2200000000000001E-2</v>
      </c>
    </row>
    <row r="9372" spans="10:13" x14ac:dyDescent="0.6">
      <c r="J9372" s="311">
        <v>0</v>
      </c>
      <c r="K9372" s="546">
        <v>-4.0899999999999999E-2</v>
      </c>
      <c r="L9372" s="546">
        <v>-2.9399999999999999E-2</v>
      </c>
      <c r="M9372" s="546">
        <v>-1.2200000000000001E-2</v>
      </c>
    </row>
    <row r="9373" spans="10:13" x14ac:dyDescent="0.6">
      <c r="J9373" s="311">
        <v>0</v>
      </c>
      <c r="K9373" s="546">
        <v>-4.0899999999999999E-2</v>
      </c>
      <c r="L9373" s="546">
        <v>-2.9399999999999999E-2</v>
      </c>
      <c r="M9373" s="546">
        <v>-1.2200000000000001E-2</v>
      </c>
    </row>
    <row r="9374" spans="10:13" x14ac:dyDescent="0.6">
      <c r="J9374" s="311">
        <v>0</v>
      </c>
      <c r="K9374" s="546">
        <v>-4.0899999999999999E-2</v>
      </c>
      <c r="L9374" s="546">
        <v>-2.9399999999999999E-2</v>
      </c>
      <c r="M9374" s="546">
        <v>-1.2200000000000001E-2</v>
      </c>
    </row>
    <row r="9375" spans="10:13" x14ac:dyDescent="0.6">
      <c r="J9375" s="311">
        <v>0</v>
      </c>
      <c r="K9375" s="546">
        <v>-4.0899999999999999E-2</v>
      </c>
      <c r="L9375" s="546">
        <v>-2.9399999999999999E-2</v>
      </c>
      <c r="M9375" s="546">
        <v>-1.2200000000000001E-2</v>
      </c>
    </row>
    <row r="9376" spans="10:13" x14ac:dyDescent="0.6">
      <c r="J9376" s="311">
        <v>0</v>
      </c>
      <c r="K9376" s="546">
        <v>-4.0899999999999999E-2</v>
      </c>
      <c r="L9376" s="546">
        <v>-2.9399999999999999E-2</v>
      </c>
      <c r="M9376" s="546">
        <v>-1.2200000000000001E-2</v>
      </c>
    </row>
    <row r="9377" spans="10:13" x14ac:dyDescent="0.6">
      <c r="J9377" s="311">
        <v>0</v>
      </c>
      <c r="K9377" s="546">
        <v>-4.0899999999999999E-2</v>
      </c>
      <c r="L9377" s="546">
        <v>-2.9399999999999999E-2</v>
      </c>
      <c r="M9377" s="546">
        <v>-1.2200000000000001E-2</v>
      </c>
    </row>
    <row r="9378" spans="10:13" x14ac:dyDescent="0.6">
      <c r="J9378" s="311">
        <v>0</v>
      </c>
      <c r="K9378" s="546">
        <v>-4.0899999999999999E-2</v>
      </c>
      <c r="L9378" s="546">
        <v>-2.9399999999999999E-2</v>
      </c>
      <c r="M9378" s="546">
        <v>-1.2200000000000001E-2</v>
      </c>
    </row>
    <row r="9379" spans="10:13" x14ac:dyDescent="0.6">
      <c r="J9379" s="311">
        <v>0</v>
      </c>
      <c r="K9379" s="546">
        <v>-4.0899999999999999E-2</v>
      </c>
      <c r="L9379" s="546">
        <v>-2.9399999999999999E-2</v>
      </c>
      <c r="M9379" s="546">
        <v>-1.2200000000000001E-2</v>
      </c>
    </row>
    <row r="9380" spans="10:13" x14ac:dyDescent="0.6">
      <c r="J9380" s="311">
        <v>0</v>
      </c>
      <c r="K9380" s="546">
        <v>-4.0899999999999999E-2</v>
      </c>
      <c r="L9380" s="546">
        <v>-2.9399999999999999E-2</v>
      </c>
      <c r="M9380" s="546">
        <v>-1.2200000000000001E-2</v>
      </c>
    </row>
    <row r="9381" spans="10:13" x14ac:dyDescent="0.6">
      <c r="J9381" s="311">
        <v>0</v>
      </c>
      <c r="K9381" s="546">
        <v>-4.0899999999999999E-2</v>
      </c>
      <c r="L9381" s="546">
        <v>-2.9399999999999999E-2</v>
      </c>
      <c r="M9381" s="546">
        <v>-1.2200000000000001E-2</v>
      </c>
    </row>
    <row r="9382" spans="10:13" x14ac:dyDescent="0.6">
      <c r="J9382" s="311">
        <v>0</v>
      </c>
      <c r="K9382" s="546">
        <v>-4.0899999999999999E-2</v>
      </c>
      <c r="L9382" s="546">
        <v>-2.9399999999999999E-2</v>
      </c>
      <c r="M9382" s="546">
        <v>-1.2200000000000001E-2</v>
      </c>
    </row>
    <row r="9383" spans="10:13" x14ac:dyDescent="0.6">
      <c r="J9383" s="311">
        <v>0</v>
      </c>
      <c r="K9383" s="546">
        <v>-4.0899999999999999E-2</v>
      </c>
      <c r="L9383" s="546">
        <v>-2.9399999999999999E-2</v>
      </c>
      <c r="M9383" s="546">
        <v>-1.2200000000000001E-2</v>
      </c>
    </row>
    <row r="9384" spans="10:13" x14ac:dyDescent="0.6">
      <c r="J9384" s="311">
        <v>0</v>
      </c>
      <c r="K9384" s="546">
        <v>-4.0899999999999999E-2</v>
      </c>
      <c r="L9384" s="546">
        <v>-2.9399999999999999E-2</v>
      </c>
      <c r="M9384" s="546">
        <v>-1.2200000000000001E-2</v>
      </c>
    </row>
    <row r="9385" spans="10:13" x14ac:dyDescent="0.6">
      <c r="J9385" s="311">
        <v>0</v>
      </c>
      <c r="K9385" s="546">
        <v>-4.0899999999999999E-2</v>
      </c>
      <c r="L9385" s="546">
        <v>-2.9399999999999999E-2</v>
      </c>
      <c r="M9385" s="546">
        <v>-1.2200000000000001E-2</v>
      </c>
    </row>
    <row r="9386" spans="10:13" x14ac:dyDescent="0.6">
      <c r="J9386" s="311">
        <v>0</v>
      </c>
      <c r="K9386" s="546">
        <v>-4.0899999999999999E-2</v>
      </c>
      <c r="L9386" s="546">
        <v>-2.9399999999999999E-2</v>
      </c>
      <c r="M9386" s="546">
        <v>-1.2200000000000001E-2</v>
      </c>
    </row>
    <row r="9387" spans="10:13" x14ac:dyDescent="0.6">
      <c r="J9387" s="311">
        <v>0</v>
      </c>
      <c r="K9387" s="546">
        <v>-4.0899999999999999E-2</v>
      </c>
      <c r="L9387" s="546">
        <v>-2.9399999999999999E-2</v>
      </c>
      <c r="M9387" s="546">
        <v>-1.2200000000000001E-2</v>
      </c>
    </row>
    <row r="9388" spans="10:13" x14ac:dyDescent="0.6">
      <c r="J9388" s="311">
        <v>0</v>
      </c>
      <c r="K9388" s="546">
        <v>-4.0899999999999999E-2</v>
      </c>
      <c r="L9388" s="546">
        <v>-2.9399999999999999E-2</v>
      </c>
      <c r="M9388" s="546">
        <v>-1.2200000000000001E-2</v>
      </c>
    </row>
    <row r="9389" spans="10:13" x14ac:dyDescent="0.6">
      <c r="J9389" s="311">
        <v>0</v>
      </c>
      <c r="K9389" s="546">
        <v>-4.0899999999999999E-2</v>
      </c>
      <c r="L9389" s="546">
        <v>-2.9399999999999999E-2</v>
      </c>
      <c r="M9389" s="546">
        <v>-1.2200000000000001E-2</v>
      </c>
    </row>
    <row r="9390" spans="10:13" x14ac:dyDescent="0.6">
      <c r="J9390" s="311">
        <v>0</v>
      </c>
      <c r="K9390" s="546">
        <v>-4.0899999999999999E-2</v>
      </c>
      <c r="L9390" s="546">
        <v>-2.9399999999999999E-2</v>
      </c>
      <c r="M9390" s="546">
        <v>-1.2200000000000001E-2</v>
      </c>
    </row>
    <row r="9391" spans="10:13" x14ac:dyDescent="0.6">
      <c r="J9391" s="311">
        <v>0</v>
      </c>
      <c r="K9391" s="546">
        <v>-4.0899999999999999E-2</v>
      </c>
      <c r="L9391" s="546">
        <v>-2.9399999999999999E-2</v>
      </c>
      <c r="M9391" s="546">
        <v>-1.2200000000000001E-2</v>
      </c>
    </row>
    <row r="9392" spans="10:13" x14ac:dyDescent="0.6">
      <c r="J9392" s="311">
        <v>0</v>
      </c>
      <c r="K9392" s="546">
        <v>-4.0899999999999999E-2</v>
      </c>
      <c r="L9392" s="546">
        <v>-2.9399999999999999E-2</v>
      </c>
      <c r="M9392" s="546">
        <v>-1.2200000000000001E-2</v>
      </c>
    </row>
    <row r="9393" spans="10:13" x14ac:dyDescent="0.6">
      <c r="J9393" s="311">
        <v>0</v>
      </c>
      <c r="K9393" s="546">
        <v>-4.0899999999999999E-2</v>
      </c>
      <c r="L9393" s="546">
        <v>-2.9399999999999999E-2</v>
      </c>
      <c r="M9393" s="546">
        <v>-1.2200000000000001E-2</v>
      </c>
    </row>
    <row r="9394" spans="10:13" x14ac:dyDescent="0.6">
      <c r="J9394" s="311">
        <v>0</v>
      </c>
      <c r="K9394" s="546">
        <v>-4.0899999999999999E-2</v>
      </c>
      <c r="L9394" s="546">
        <v>-2.9399999999999999E-2</v>
      </c>
      <c r="M9394" s="546">
        <v>-1.2200000000000001E-2</v>
      </c>
    </row>
    <row r="9395" spans="10:13" x14ac:dyDescent="0.6">
      <c r="J9395" s="311">
        <v>0</v>
      </c>
      <c r="K9395" s="546">
        <v>-4.0899999999999999E-2</v>
      </c>
      <c r="L9395" s="546">
        <v>-2.9399999999999999E-2</v>
      </c>
      <c r="M9395" s="546">
        <v>-1.2200000000000001E-2</v>
      </c>
    </row>
    <row r="9396" spans="10:13" x14ac:dyDescent="0.6">
      <c r="J9396" s="311">
        <v>0</v>
      </c>
      <c r="K9396" s="546">
        <v>-4.0899999999999999E-2</v>
      </c>
      <c r="L9396" s="546">
        <v>-2.9399999999999999E-2</v>
      </c>
      <c r="M9396" s="546">
        <v>-1.2200000000000001E-2</v>
      </c>
    </row>
    <row r="9397" spans="10:13" x14ac:dyDescent="0.6">
      <c r="J9397" s="311">
        <v>0</v>
      </c>
      <c r="K9397" s="546">
        <v>-4.0899999999999999E-2</v>
      </c>
      <c r="L9397" s="546">
        <v>-2.9399999999999999E-2</v>
      </c>
      <c r="M9397" s="546">
        <v>-1.2200000000000001E-2</v>
      </c>
    </row>
    <row r="9398" spans="10:13" x14ac:dyDescent="0.6">
      <c r="J9398" s="311">
        <v>0</v>
      </c>
      <c r="K9398" s="546">
        <v>-4.0899999999999999E-2</v>
      </c>
      <c r="L9398" s="546">
        <v>-2.9399999999999999E-2</v>
      </c>
      <c r="M9398" s="546">
        <v>-1.2200000000000001E-2</v>
      </c>
    </row>
    <row r="9399" spans="10:13" x14ac:dyDescent="0.6">
      <c r="J9399" s="311">
        <v>0</v>
      </c>
      <c r="K9399" s="546">
        <v>-4.0899999999999999E-2</v>
      </c>
      <c r="L9399" s="546">
        <v>-2.9399999999999999E-2</v>
      </c>
      <c r="M9399" s="546">
        <v>-1.2200000000000001E-2</v>
      </c>
    </row>
    <row r="9400" spans="10:13" x14ac:dyDescent="0.6">
      <c r="J9400" s="311">
        <v>0</v>
      </c>
      <c r="K9400" s="546">
        <v>-4.0899999999999999E-2</v>
      </c>
      <c r="L9400" s="546">
        <v>-2.9399999999999999E-2</v>
      </c>
      <c r="M9400" s="546">
        <v>-1.2200000000000001E-2</v>
      </c>
    </row>
    <row r="9401" spans="10:13" x14ac:dyDescent="0.6">
      <c r="J9401" s="311">
        <v>0</v>
      </c>
      <c r="K9401" s="546">
        <v>-4.0899999999999999E-2</v>
      </c>
      <c r="L9401" s="546">
        <v>-2.9399999999999999E-2</v>
      </c>
      <c r="M9401" s="546">
        <v>-1.2200000000000001E-2</v>
      </c>
    </row>
    <row r="9402" spans="10:13" x14ac:dyDescent="0.6">
      <c r="J9402" s="311">
        <v>0</v>
      </c>
      <c r="K9402" s="546">
        <v>-4.0899999999999999E-2</v>
      </c>
      <c r="L9402" s="546">
        <v>-2.9399999999999999E-2</v>
      </c>
      <c r="M9402" s="546">
        <v>-1.2200000000000001E-2</v>
      </c>
    </row>
    <row r="9403" spans="10:13" x14ac:dyDescent="0.6">
      <c r="J9403" s="311">
        <v>0</v>
      </c>
      <c r="K9403" s="546">
        <v>-4.0899999999999999E-2</v>
      </c>
      <c r="L9403" s="546">
        <v>-2.9399999999999999E-2</v>
      </c>
      <c r="M9403" s="546">
        <v>-1.2200000000000001E-2</v>
      </c>
    </row>
    <row r="9404" spans="10:13" x14ac:dyDescent="0.6">
      <c r="J9404" s="311">
        <v>0</v>
      </c>
      <c r="K9404" s="546">
        <v>-4.0899999999999999E-2</v>
      </c>
      <c r="L9404" s="546">
        <v>-2.9399999999999999E-2</v>
      </c>
      <c r="M9404" s="546">
        <v>-1.2200000000000001E-2</v>
      </c>
    </row>
    <row r="9405" spans="10:13" x14ac:dyDescent="0.6">
      <c r="J9405" s="311">
        <v>0</v>
      </c>
      <c r="K9405" s="546">
        <v>-4.0899999999999999E-2</v>
      </c>
      <c r="L9405" s="546">
        <v>-2.9399999999999999E-2</v>
      </c>
      <c r="M9405" s="546">
        <v>-1.2200000000000001E-2</v>
      </c>
    </row>
    <row r="9406" spans="10:13" x14ac:dyDescent="0.6">
      <c r="J9406" s="311">
        <v>0</v>
      </c>
      <c r="K9406" s="546">
        <v>-4.0899999999999999E-2</v>
      </c>
      <c r="L9406" s="546">
        <v>-2.9399999999999999E-2</v>
      </c>
      <c r="M9406" s="546">
        <v>-1.2200000000000001E-2</v>
      </c>
    </row>
    <row r="9407" spans="10:13" x14ac:dyDescent="0.6">
      <c r="J9407" s="311">
        <v>0</v>
      </c>
      <c r="K9407" s="546">
        <v>-4.0899999999999999E-2</v>
      </c>
      <c r="L9407" s="546">
        <v>-2.9399999999999999E-2</v>
      </c>
      <c r="M9407" s="546">
        <v>-1.2200000000000001E-2</v>
      </c>
    </row>
    <row r="9408" spans="10:13" x14ac:dyDescent="0.6">
      <c r="J9408" s="311">
        <v>0</v>
      </c>
      <c r="K9408" s="546">
        <v>-4.0899999999999999E-2</v>
      </c>
      <c r="L9408" s="546">
        <v>-2.9399999999999999E-2</v>
      </c>
      <c r="M9408" s="546">
        <v>-1.2200000000000001E-2</v>
      </c>
    </row>
    <row r="9409" spans="10:13" x14ac:dyDescent="0.6">
      <c r="J9409" s="311">
        <v>0</v>
      </c>
      <c r="K9409" s="546">
        <v>-4.0899999999999999E-2</v>
      </c>
      <c r="L9409" s="546">
        <v>-2.9399999999999999E-2</v>
      </c>
      <c r="M9409" s="546">
        <v>-1.2200000000000001E-2</v>
      </c>
    </row>
    <row r="9410" spans="10:13" x14ac:dyDescent="0.6">
      <c r="J9410" s="311">
        <v>0</v>
      </c>
      <c r="K9410" s="546">
        <v>-4.0899999999999999E-2</v>
      </c>
      <c r="L9410" s="546">
        <v>-2.9399999999999999E-2</v>
      </c>
      <c r="M9410" s="546">
        <v>-1.2200000000000001E-2</v>
      </c>
    </row>
    <row r="9411" spans="10:13" x14ac:dyDescent="0.6">
      <c r="J9411" s="311">
        <v>0</v>
      </c>
      <c r="K9411" s="546">
        <v>-4.0899999999999999E-2</v>
      </c>
      <c r="L9411" s="546">
        <v>-2.9399999999999999E-2</v>
      </c>
      <c r="M9411" s="546">
        <v>-1.2200000000000001E-2</v>
      </c>
    </row>
    <row r="9412" spans="10:13" x14ac:dyDescent="0.6">
      <c r="J9412" s="311">
        <v>0</v>
      </c>
      <c r="K9412" s="546">
        <v>-4.0899999999999999E-2</v>
      </c>
      <c r="L9412" s="546">
        <v>-2.9399999999999999E-2</v>
      </c>
      <c r="M9412" s="546">
        <v>-1.2200000000000001E-2</v>
      </c>
    </row>
    <row r="9413" spans="10:13" x14ac:dyDescent="0.6">
      <c r="J9413" s="311">
        <v>0</v>
      </c>
      <c r="K9413" s="546">
        <v>-4.0899999999999999E-2</v>
      </c>
      <c r="L9413" s="546">
        <v>-2.9399999999999999E-2</v>
      </c>
      <c r="M9413" s="546">
        <v>-1.2200000000000001E-2</v>
      </c>
    </row>
    <row r="9414" spans="10:13" x14ac:dyDescent="0.6">
      <c r="J9414" s="311">
        <v>0</v>
      </c>
      <c r="K9414" s="546">
        <v>-4.0899999999999999E-2</v>
      </c>
      <c r="L9414" s="546">
        <v>-2.9399999999999999E-2</v>
      </c>
      <c r="M9414" s="546">
        <v>-1.2200000000000001E-2</v>
      </c>
    </row>
    <row r="9415" spans="10:13" x14ac:dyDescent="0.6">
      <c r="J9415" s="311">
        <v>0</v>
      </c>
      <c r="K9415" s="546">
        <v>-4.0899999999999999E-2</v>
      </c>
      <c r="L9415" s="546">
        <v>-2.9399999999999999E-2</v>
      </c>
      <c r="M9415" s="546">
        <v>-1.2200000000000001E-2</v>
      </c>
    </row>
    <row r="9416" spans="10:13" x14ac:dyDescent="0.6">
      <c r="J9416" s="311">
        <v>0</v>
      </c>
      <c r="K9416" s="546">
        <v>-4.0899999999999999E-2</v>
      </c>
      <c r="L9416" s="546">
        <v>-2.9399999999999999E-2</v>
      </c>
      <c r="M9416" s="546">
        <v>-1.2200000000000001E-2</v>
      </c>
    </row>
    <row r="9417" spans="10:13" x14ac:dyDescent="0.6">
      <c r="J9417" s="311">
        <v>0</v>
      </c>
      <c r="K9417" s="546">
        <v>-4.0899999999999999E-2</v>
      </c>
      <c r="L9417" s="546">
        <v>-2.9399999999999999E-2</v>
      </c>
      <c r="M9417" s="546">
        <v>-1.2200000000000001E-2</v>
      </c>
    </row>
    <row r="9418" spans="10:13" x14ac:dyDescent="0.6">
      <c r="J9418" s="311">
        <v>0</v>
      </c>
      <c r="K9418" s="546">
        <v>-4.0899999999999999E-2</v>
      </c>
      <c r="L9418" s="546">
        <v>-2.9399999999999999E-2</v>
      </c>
      <c r="M9418" s="546">
        <v>-1.2200000000000001E-2</v>
      </c>
    </row>
    <row r="9419" spans="10:13" x14ac:dyDescent="0.6">
      <c r="J9419" s="311">
        <v>0</v>
      </c>
      <c r="K9419" s="546">
        <v>-4.0899999999999999E-2</v>
      </c>
      <c r="L9419" s="546">
        <v>-2.9399999999999999E-2</v>
      </c>
      <c r="M9419" s="546">
        <v>-1.2200000000000001E-2</v>
      </c>
    </row>
    <row r="9420" spans="10:13" x14ac:dyDescent="0.6">
      <c r="J9420" s="311">
        <v>0</v>
      </c>
      <c r="K9420" s="546">
        <v>-4.0899999999999999E-2</v>
      </c>
      <c r="L9420" s="546">
        <v>-2.9399999999999999E-2</v>
      </c>
      <c r="M9420" s="546">
        <v>-1.2200000000000001E-2</v>
      </c>
    </row>
    <row r="9421" spans="10:13" x14ac:dyDescent="0.6">
      <c r="J9421" s="311">
        <v>0</v>
      </c>
      <c r="K9421" s="546">
        <v>-4.0899999999999999E-2</v>
      </c>
      <c r="L9421" s="546">
        <v>-2.9399999999999999E-2</v>
      </c>
      <c r="M9421" s="546">
        <v>-1.2200000000000001E-2</v>
      </c>
    </row>
    <row r="9422" spans="10:13" x14ac:dyDescent="0.6">
      <c r="J9422" s="311">
        <v>0</v>
      </c>
      <c r="K9422" s="546">
        <v>-4.0899999999999999E-2</v>
      </c>
      <c r="L9422" s="546">
        <v>-2.9399999999999999E-2</v>
      </c>
      <c r="M9422" s="546">
        <v>-1.2200000000000001E-2</v>
      </c>
    </row>
    <row r="9423" spans="10:13" x14ac:dyDescent="0.6">
      <c r="J9423" s="311">
        <v>0</v>
      </c>
      <c r="K9423" s="546">
        <v>-4.0899999999999999E-2</v>
      </c>
      <c r="L9423" s="546">
        <v>-2.9399999999999999E-2</v>
      </c>
      <c r="M9423" s="546">
        <v>-1.2200000000000001E-2</v>
      </c>
    </row>
    <row r="9424" spans="10:13" x14ac:dyDescent="0.6">
      <c r="J9424" s="311">
        <v>0</v>
      </c>
      <c r="K9424" s="546">
        <v>-4.0899999999999999E-2</v>
      </c>
      <c r="L9424" s="546">
        <v>-2.9399999999999999E-2</v>
      </c>
      <c r="M9424" s="546">
        <v>-1.2200000000000001E-2</v>
      </c>
    </row>
    <row r="9425" spans="10:13" x14ac:dyDescent="0.6">
      <c r="J9425" s="311">
        <v>0</v>
      </c>
      <c r="K9425" s="546">
        <v>-4.0899999999999999E-2</v>
      </c>
      <c r="L9425" s="546">
        <v>-2.9399999999999999E-2</v>
      </c>
      <c r="M9425" s="546">
        <v>-1.2200000000000001E-2</v>
      </c>
    </row>
    <row r="9426" spans="10:13" x14ac:dyDescent="0.6">
      <c r="J9426" s="311">
        <v>0</v>
      </c>
      <c r="K9426" s="546">
        <v>-4.0899999999999999E-2</v>
      </c>
      <c r="L9426" s="546">
        <v>-2.9399999999999999E-2</v>
      </c>
      <c r="M9426" s="546">
        <v>-1.2200000000000001E-2</v>
      </c>
    </row>
    <row r="9427" spans="10:13" x14ac:dyDescent="0.6">
      <c r="J9427" s="311">
        <v>0</v>
      </c>
      <c r="K9427" s="546">
        <v>-4.0899999999999999E-2</v>
      </c>
      <c r="L9427" s="546">
        <v>-2.9399999999999999E-2</v>
      </c>
      <c r="M9427" s="546">
        <v>-1.2200000000000001E-2</v>
      </c>
    </row>
    <row r="9428" spans="10:13" x14ac:dyDescent="0.6">
      <c r="J9428" s="311">
        <v>0</v>
      </c>
      <c r="K9428" s="546">
        <v>-4.0899999999999999E-2</v>
      </c>
      <c r="L9428" s="546">
        <v>-2.9399999999999999E-2</v>
      </c>
      <c r="M9428" s="546">
        <v>-1.2200000000000001E-2</v>
      </c>
    </row>
    <row r="9429" spans="10:13" x14ac:dyDescent="0.6">
      <c r="J9429" s="311">
        <v>0</v>
      </c>
      <c r="K9429" s="546">
        <v>-4.0899999999999999E-2</v>
      </c>
      <c r="L9429" s="546">
        <v>-2.9399999999999999E-2</v>
      </c>
      <c r="M9429" s="546">
        <v>-1.2200000000000001E-2</v>
      </c>
    </row>
    <row r="9430" spans="10:13" x14ac:dyDescent="0.6">
      <c r="J9430" s="311">
        <v>0</v>
      </c>
      <c r="K9430" s="546">
        <v>-4.0899999999999999E-2</v>
      </c>
      <c r="L9430" s="546">
        <v>-2.9399999999999999E-2</v>
      </c>
      <c r="M9430" s="546">
        <v>-1.2200000000000001E-2</v>
      </c>
    </row>
    <row r="9431" spans="10:13" x14ac:dyDescent="0.6">
      <c r="J9431" s="311">
        <v>0</v>
      </c>
      <c r="K9431" s="546">
        <v>-4.0899999999999999E-2</v>
      </c>
      <c r="L9431" s="546">
        <v>-2.9399999999999999E-2</v>
      </c>
      <c r="M9431" s="546">
        <v>-1.2200000000000001E-2</v>
      </c>
    </row>
    <row r="9432" spans="10:13" x14ac:dyDescent="0.6">
      <c r="J9432" s="311">
        <v>0</v>
      </c>
      <c r="K9432" s="546">
        <v>-4.0899999999999999E-2</v>
      </c>
      <c r="L9432" s="546">
        <v>-2.9399999999999999E-2</v>
      </c>
      <c r="M9432" s="546">
        <v>-1.2200000000000001E-2</v>
      </c>
    </row>
    <row r="9433" spans="10:13" x14ac:dyDescent="0.6">
      <c r="J9433" s="311">
        <v>0</v>
      </c>
      <c r="K9433" s="546">
        <v>-4.0899999999999999E-2</v>
      </c>
      <c r="L9433" s="546">
        <v>-2.9399999999999999E-2</v>
      </c>
      <c r="M9433" s="546">
        <v>-1.2200000000000001E-2</v>
      </c>
    </row>
    <row r="9434" spans="10:13" x14ac:dyDescent="0.6">
      <c r="J9434" s="311">
        <v>0</v>
      </c>
      <c r="K9434" s="546">
        <v>-4.0899999999999999E-2</v>
      </c>
      <c r="L9434" s="546">
        <v>-2.9399999999999999E-2</v>
      </c>
      <c r="M9434" s="546">
        <v>-1.2200000000000001E-2</v>
      </c>
    </row>
    <row r="9435" spans="10:13" x14ac:dyDescent="0.6">
      <c r="J9435" s="311">
        <v>0</v>
      </c>
      <c r="K9435" s="546">
        <v>-4.0899999999999999E-2</v>
      </c>
      <c r="L9435" s="546">
        <v>-2.9399999999999999E-2</v>
      </c>
      <c r="M9435" s="546">
        <v>-1.2200000000000001E-2</v>
      </c>
    </row>
    <row r="9436" spans="10:13" x14ac:dyDescent="0.6">
      <c r="J9436" s="311">
        <v>0</v>
      </c>
      <c r="K9436" s="546">
        <v>-4.0899999999999999E-2</v>
      </c>
      <c r="L9436" s="546">
        <v>-2.9399999999999999E-2</v>
      </c>
      <c r="M9436" s="546">
        <v>-1.2200000000000001E-2</v>
      </c>
    </row>
    <row r="9437" spans="10:13" x14ac:dyDescent="0.6">
      <c r="J9437" s="311">
        <v>0</v>
      </c>
      <c r="K9437" s="546">
        <v>-4.0899999999999999E-2</v>
      </c>
      <c r="L9437" s="546">
        <v>-2.9399999999999999E-2</v>
      </c>
      <c r="M9437" s="546">
        <v>-1.2200000000000001E-2</v>
      </c>
    </row>
    <row r="9438" spans="10:13" x14ac:dyDescent="0.6">
      <c r="J9438" s="311">
        <v>0</v>
      </c>
      <c r="K9438" s="546">
        <v>-4.0899999999999999E-2</v>
      </c>
      <c r="L9438" s="546">
        <v>-2.9399999999999999E-2</v>
      </c>
      <c r="M9438" s="546">
        <v>-1.2200000000000001E-2</v>
      </c>
    </row>
    <row r="9439" spans="10:13" x14ac:dyDescent="0.6">
      <c r="J9439" s="311">
        <v>0</v>
      </c>
      <c r="K9439" s="546">
        <v>-4.0899999999999999E-2</v>
      </c>
      <c r="L9439" s="546">
        <v>-2.9399999999999999E-2</v>
      </c>
      <c r="M9439" s="546">
        <v>-1.2200000000000001E-2</v>
      </c>
    </row>
    <row r="9440" spans="10:13" x14ac:dyDescent="0.6">
      <c r="J9440" s="311">
        <v>0</v>
      </c>
      <c r="K9440" s="546">
        <v>-4.0899999999999999E-2</v>
      </c>
      <c r="L9440" s="546">
        <v>-2.9399999999999999E-2</v>
      </c>
      <c r="M9440" s="546">
        <v>-1.2200000000000001E-2</v>
      </c>
    </row>
    <row r="9441" spans="10:13" x14ac:dyDescent="0.6">
      <c r="J9441" s="311">
        <v>0</v>
      </c>
      <c r="K9441" s="546">
        <v>-4.0899999999999999E-2</v>
      </c>
      <c r="L9441" s="546">
        <v>-2.9399999999999999E-2</v>
      </c>
      <c r="M9441" s="546">
        <v>-1.2200000000000001E-2</v>
      </c>
    </row>
    <row r="9442" spans="10:13" x14ac:dyDescent="0.6">
      <c r="J9442" s="311">
        <v>0</v>
      </c>
      <c r="K9442" s="546">
        <v>-4.0899999999999999E-2</v>
      </c>
      <c r="L9442" s="546">
        <v>-2.9399999999999999E-2</v>
      </c>
      <c r="M9442" s="546">
        <v>-1.2200000000000001E-2</v>
      </c>
    </row>
    <row r="9443" spans="10:13" x14ac:dyDescent="0.6">
      <c r="J9443" s="311">
        <v>0</v>
      </c>
      <c r="K9443" s="546">
        <v>-4.0899999999999999E-2</v>
      </c>
      <c r="L9443" s="546">
        <v>-2.9399999999999999E-2</v>
      </c>
      <c r="M9443" s="546">
        <v>-1.2200000000000001E-2</v>
      </c>
    </row>
    <row r="9444" spans="10:13" x14ac:dyDescent="0.6">
      <c r="J9444" s="311">
        <v>0</v>
      </c>
      <c r="K9444" s="546">
        <v>-4.0899999999999999E-2</v>
      </c>
      <c r="L9444" s="546">
        <v>-2.9399999999999999E-2</v>
      </c>
      <c r="M9444" s="546">
        <v>-1.2200000000000001E-2</v>
      </c>
    </row>
    <row r="9445" spans="10:13" x14ac:dyDescent="0.6">
      <c r="J9445" s="311">
        <v>0</v>
      </c>
      <c r="K9445" s="546">
        <v>-4.0899999999999999E-2</v>
      </c>
      <c r="L9445" s="546">
        <v>-2.9399999999999999E-2</v>
      </c>
      <c r="M9445" s="546">
        <v>-1.2200000000000001E-2</v>
      </c>
    </row>
    <row r="9446" spans="10:13" x14ac:dyDescent="0.6">
      <c r="J9446" s="311">
        <v>0</v>
      </c>
    </row>
  </sheetData>
  <customSheetViews>
    <customSheetView guid="{782F5CFE-DE26-4D5A-B82E-30A424B0A39B}">
      <selection activeCell="H2" sqref="H2"/>
      <pageMargins left="0.7" right="0.7" top="0.75" bottom="0.75" header="0.3" footer="0.3"/>
      <pageSetup orientation="portrait" verticalDpi="0" r:id="rId1"/>
    </customSheetView>
    <customSheetView guid="{88B031DE-0423-45A5-B384-E560A52FDD07}">
      <selection activeCell="H2" sqref="H2"/>
      <pageMargins left="0.7" right="0.7" top="0.75" bottom="0.75" header="0.3" footer="0.3"/>
      <pageSetup orientation="portrait" verticalDpi="0" r:id="rId2"/>
    </customSheetView>
    <customSheetView guid="{D5524E47-947F-4D9F-AE8B-3F0380261994}">
      <selection activeCell="H2" sqref="H2"/>
      <pageMargins left="0.7" right="0.7" top="0.75" bottom="0.75" header="0.3" footer="0.3"/>
      <pageSetup orientation="portrait" verticalDpi="0" r:id="rId3"/>
    </customSheetView>
    <customSheetView guid="{9BF7FAF1-D686-4A6B-A2BE-0DAD43841920}">
      <selection activeCell="H2" sqref="H2"/>
      <pageMargins left="0.7" right="0.7" top="0.75" bottom="0.75" header="0.3" footer="0.3"/>
      <pageSetup orientation="portrait" verticalDpi="0" r:id="rId4"/>
    </customSheetView>
  </customSheetViews>
  <mergeCells count="1">
    <mergeCell ref="D2:E2"/>
  </mergeCells>
  <pageMargins left="0.25" right="0.25" top="0.75" bottom="0.75" header="0.3" footer="0.3"/>
  <pageSetup scale="78"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90113" r:id="rId8" name="Button 1">
              <controlPr defaultSize="0" print="0" autoFill="0" autoPict="0" macro="[0]!SensitivityAnalysis">
                <anchor moveWithCells="1" sizeWithCells="1">
                  <from>
                    <xdr:col>0</xdr:col>
                    <xdr:colOff>184150</xdr:colOff>
                    <xdr:row>0</xdr:row>
                    <xdr:rowOff>152400</xdr:rowOff>
                  </from>
                  <to>
                    <xdr:col>1</xdr:col>
                    <xdr:colOff>565150</xdr:colOff>
                    <xdr:row>5</xdr:row>
                    <xdr:rowOff>107950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5">
    <tabColor theme="3" tint="0.39997558519241921"/>
    <pageSetUpPr fitToPage="1"/>
  </sheetPr>
  <dimension ref="A1:BE315"/>
  <sheetViews>
    <sheetView topLeftCell="J28" zoomScale="85" zoomScaleNormal="85" workbookViewId="0">
      <selection activeCell="N296" sqref="N296"/>
    </sheetView>
  </sheetViews>
  <sheetFormatPr defaultRowHeight="13" outlineLevelRow="1" outlineLevelCol="1" x14ac:dyDescent="0.6"/>
  <cols>
    <col min="1" max="1" width="46.86328125" style="1" bestFit="1" customWidth="1"/>
    <col min="2" max="2" width="11.6796875" style="1" customWidth="1"/>
    <col min="3" max="3" width="16.6796875" style="1" customWidth="1"/>
    <col min="4" max="4" width="14.6796875" style="1" customWidth="1"/>
    <col min="5" max="5" width="15.453125" style="1" customWidth="1"/>
    <col min="6" max="6" width="12.54296875" style="1" customWidth="1"/>
    <col min="7" max="7" width="14.31640625" style="1" customWidth="1"/>
    <col min="8" max="8" width="11.31640625" style="1" bestFit="1" customWidth="1"/>
    <col min="9" max="9" width="12.08984375" style="1" bestFit="1" customWidth="1"/>
    <col min="10" max="10" width="11.31640625" style="1" customWidth="1"/>
    <col min="11" max="11" width="11.31640625" style="1" bestFit="1" customWidth="1"/>
    <col min="12" max="12" width="12.453125" style="1" customWidth="1"/>
    <col min="13" max="13" width="11.453125" style="1" customWidth="1"/>
    <col min="14" max="14" width="12.08984375" style="1" customWidth="1"/>
    <col min="15" max="15" width="7" style="1" hidden="1" customWidth="1" outlineLevel="1"/>
    <col min="16" max="16" width="12" style="1" customWidth="1" collapsed="1"/>
    <col min="17" max="17" width="12" style="1" bestFit="1" customWidth="1"/>
    <col min="18" max="18" width="11.08984375" style="1" customWidth="1"/>
    <col min="19" max="19" width="11.31640625" style="1" hidden="1" customWidth="1" outlineLevel="1"/>
    <col min="20" max="20" width="9.31640625" style="1" bestFit="1" customWidth="1" collapsed="1"/>
    <col min="21" max="21" width="13.08984375" style="1" customWidth="1"/>
    <col min="22" max="22" width="11.31640625" style="1" bestFit="1" customWidth="1"/>
    <col min="23" max="23" width="13.31640625" style="1" customWidth="1"/>
    <col min="24" max="24" width="11.31640625" style="1" customWidth="1"/>
    <col min="25" max="25" width="16.31640625" style="1" bestFit="1" customWidth="1"/>
    <col min="26" max="26" width="12.86328125" style="1" customWidth="1"/>
    <col min="27" max="27" width="11.31640625" style="1" customWidth="1" collapsed="1"/>
    <col min="28" max="28" width="12.6796875" style="1" customWidth="1"/>
    <col min="29" max="29" width="13" style="1" customWidth="1"/>
    <col min="30" max="30" width="9.453125" style="1" bestFit="1" customWidth="1"/>
    <col min="31" max="257" width="9.08984375" style="1"/>
    <col min="258" max="258" width="10.86328125" style="1" customWidth="1"/>
    <col min="259" max="259" width="18.54296875" style="1" customWidth="1"/>
    <col min="260" max="260" width="15.86328125" style="1" customWidth="1"/>
    <col min="261" max="261" width="20.6796875" style="1" customWidth="1"/>
    <col min="262" max="262" width="13.6796875" style="1" customWidth="1"/>
    <col min="263" max="263" width="12.54296875" style="1" customWidth="1"/>
    <col min="264" max="264" width="53.08984375" style="1" bestFit="1" customWidth="1"/>
    <col min="265" max="265" width="11.31640625" style="1" bestFit="1" customWidth="1"/>
    <col min="266" max="266" width="12.08984375" style="1" bestFit="1" customWidth="1"/>
    <col min="267" max="269" width="11.31640625" style="1" bestFit="1" customWidth="1"/>
    <col min="270" max="270" width="11.453125" style="1" customWidth="1"/>
    <col min="271" max="271" width="12.08984375" style="1" customWidth="1"/>
    <col min="272" max="272" width="13" style="1" bestFit="1" customWidth="1"/>
    <col min="273" max="274" width="12" style="1" bestFit="1" customWidth="1"/>
    <col min="275" max="275" width="11.08984375" style="1" customWidth="1"/>
    <col min="276" max="276" width="11.31640625" style="1" bestFit="1" customWidth="1"/>
    <col min="277" max="277" width="9.31640625" style="1" bestFit="1" customWidth="1"/>
    <col min="278" max="278" width="13.08984375" style="1" customWidth="1"/>
    <col min="279" max="279" width="11.31640625" style="1" bestFit="1" customWidth="1"/>
    <col min="280" max="280" width="13.31640625" style="1" customWidth="1"/>
    <col min="281" max="281" width="11.31640625" style="1" bestFit="1" customWidth="1"/>
    <col min="282" max="282" width="12.86328125" style="1" customWidth="1"/>
    <col min="283" max="283" width="11.31640625" style="1" customWidth="1"/>
    <col min="284" max="284" width="18" style="1" customWidth="1"/>
    <col min="285" max="285" width="13" style="1" customWidth="1"/>
    <col min="286" max="286" width="9.453125" style="1" bestFit="1" customWidth="1"/>
    <col min="287" max="513" width="9.08984375" style="1"/>
    <col min="514" max="514" width="10.86328125" style="1" customWidth="1"/>
    <col min="515" max="515" width="18.54296875" style="1" customWidth="1"/>
    <col min="516" max="516" width="15.86328125" style="1" customWidth="1"/>
    <col min="517" max="517" width="20.6796875" style="1" customWidth="1"/>
    <col min="518" max="518" width="13.6796875" style="1" customWidth="1"/>
    <col min="519" max="519" width="12.54296875" style="1" customWidth="1"/>
    <col min="520" max="520" width="53.08984375" style="1" bestFit="1" customWidth="1"/>
    <col min="521" max="521" width="11.31640625" style="1" bestFit="1" customWidth="1"/>
    <col min="522" max="522" width="12.08984375" style="1" bestFit="1" customWidth="1"/>
    <col min="523" max="525" width="11.31640625" style="1" bestFit="1" customWidth="1"/>
    <col min="526" max="526" width="11.453125" style="1" customWidth="1"/>
    <col min="527" max="527" width="12.08984375" style="1" customWidth="1"/>
    <col min="528" max="528" width="13" style="1" bestFit="1" customWidth="1"/>
    <col min="529" max="530" width="12" style="1" bestFit="1" customWidth="1"/>
    <col min="531" max="531" width="11.08984375" style="1" customWidth="1"/>
    <col min="532" max="532" width="11.31640625" style="1" bestFit="1" customWidth="1"/>
    <col min="533" max="533" width="9.31640625" style="1" bestFit="1" customWidth="1"/>
    <col min="534" max="534" width="13.08984375" style="1" customWidth="1"/>
    <col min="535" max="535" width="11.31640625" style="1" bestFit="1" customWidth="1"/>
    <col min="536" max="536" width="13.31640625" style="1" customWidth="1"/>
    <col min="537" max="537" width="11.31640625" style="1" bestFit="1" customWidth="1"/>
    <col min="538" max="538" width="12.86328125" style="1" customWidth="1"/>
    <col min="539" max="539" width="11.31640625" style="1" customWidth="1"/>
    <col min="540" max="540" width="18" style="1" customWidth="1"/>
    <col min="541" max="541" width="13" style="1" customWidth="1"/>
    <col min="542" max="542" width="9.453125" style="1" bestFit="1" customWidth="1"/>
    <col min="543" max="769" width="9.08984375" style="1"/>
    <col min="770" max="770" width="10.86328125" style="1" customWidth="1"/>
    <col min="771" max="771" width="18.54296875" style="1" customWidth="1"/>
    <col min="772" max="772" width="15.86328125" style="1" customWidth="1"/>
    <col min="773" max="773" width="20.6796875" style="1" customWidth="1"/>
    <col min="774" max="774" width="13.6796875" style="1" customWidth="1"/>
    <col min="775" max="775" width="12.54296875" style="1" customWidth="1"/>
    <col min="776" max="776" width="53.08984375" style="1" bestFit="1" customWidth="1"/>
    <col min="777" max="777" width="11.31640625" style="1" bestFit="1" customWidth="1"/>
    <col min="778" max="778" width="12.08984375" style="1" bestFit="1" customWidth="1"/>
    <col min="779" max="781" width="11.31640625" style="1" bestFit="1" customWidth="1"/>
    <col min="782" max="782" width="11.453125" style="1" customWidth="1"/>
    <col min="783" max="783" width="12.08984375" style="1" customWidth="1"/>
    <col min="784" max="784" width="13" style="1" bestFit="1" customWidth="1"/>
    <col min="785" max="786" width="12" style="1" bestFit="1" customWidth="1"/>
    <col min="787" max="787" width="11.08984375" style="1" customWidth="1"/>
    <col min="788" max="788" width="11.31640625" style="1" bestFit="1" customWidth="1"/>
    <col min="789" max="789" width="9.31640625" style="1" bestFit="1" customWidth="1"/>
    <col min="790" max="790" width="13.08984375" style="1" customWidth="1"/>
    <col min="791" max="791" width="11.31640625" style="1" bestFit="1" customWidth="1"/>
    <col min="792" max="792" width="13.31640625" style="1" customWidth="1"/>
    <col min="793" max="793" width="11.31640625" style="1" bestFit="1" customWidth="1"/>
    <col min="794" max="794" width="12.86328125" style="1" customWidth="1"/>
    <col min="795" max="795" width="11.31640625" style="1" customWidth="1"/>
    <col min="796" max="796" width="18" style="1" customWidth="1"/>
    <col min="797" max="797" width="13" style="1" customWidth="1"/>
    <col min="798" max="798" width="9.453125" style="1" bestFit="1" customWidth="1"/>
    <col min="799" max="1025" width="9.08984375" style="1"/>
    <col min="1026" max="1026" width="10.86328125" style="1" customWidth="1"/>
    <col min="1027" max="1027" width="18.54296875" style="1" customWidth="1"/>
    <col min="1028" max="1028" width="15.86328125" style="1" customWidth="1"/>
    <col min="1029" max="1029" width="20.6796875" style="1" customWidth="1"/>
    <col min="1030" max="1030" width="13.6796875" style="1" customWidth="1"/>
    <col min="1031" max="1031" width="12.54296875" style="1" customWidth="1"/>
    <col min="1032" max="1032" width="53.08984375" style="1" bestFit="1" customWidth="1"/>
    <col min="1033" max="1033" width="11.31640625" style="1" bestFit="1" customWidth="1"/>
    <col min="1034" max="1034" width="12.08984375" style="1" bestFit="1" customWidth="1"/>
    <col min="1035" max="1037" width="11.31640625" style="1" bestFit="1" customWidth="1"/>
    <col min="1038" max="1038" width="11.453125" style="1" customWidth="1"/>
    <col min="1039" max="1039" width="12.08984375" style="1" customWidth="1"/>
    <col min="1040" max="1040" width="13" style="1" bestFit="1" customWidth="1"/>
    <col min="1041" max="1042" width="12" style="1" bestFit="1" customWidth="1"/>
    <col min="1043" max="1043" width="11.08984375" style="1" customWidth="1"/>
    <col min="1044" max="1044" width="11.31640625" style="1" bestFit="1" customWidth="1"/>
    <col min="1045" max="1045" width="9.31640625" style="1" bestFit="1" customWidth="1"/>
    <col min="1046" max="1046" width="13.08984375" style="1" customWidth="1"/>
    <col min="1047" max="1047" width="11.31640625" style="1" bestFit="1" customWidth="1"/>
    <col min="1048" max="1048" width="13.31640625" style="1" customWidth="1"/>
    <col min="1049" max="1049" width="11.31640625" style="1" bestFit="1" customWidth="1"/>
    <col min="1050" max="1050" width="12.86328125" style="1" customWidth="1"/>
    <col min="1051" max="1051" width="11.31640625" style="1" customWidth="1"/>
    <col min="1052" max="1052" width="18" style="1" customWidth="1"/>
    <col min="1053" max="1053" width="13" style="1" customWidth="1"/>
    <col min="1054" max="1054" width="9.453125" style="1" bestFit="1" customWidth="1"/>
    <col min="1055" max="1281" width="9.08984375" style="1"/>
    <col min="1282" max="1282" width="10.86328125" style="1" customWidth="1"/>
    <col min="1283" max="1283" width="18.54296875" style="1" customWidth="1"/>
    <col min="1284" max="1284" width="15.86328125" style="1" customWidth="1"/>
    <col min="1285" max="1285" width="20.6796875" style="1" customWidth="1"/>
    <col min="1286" max="1286" width="13.6796875" style="1" customWidth="1"/>
    <col min="1287" max="1287" width="12.54296875" style="1" customWidth="1"/>
    <col min="1288" max="1288" width="53.08984375" style="1" bestFit="1" customWidth="1"/>
    <col min="1289" max="1289" width="11.31640625" style="1" bestFit="1" customWidth="1"/>
    <col min="1290" max="1290" width="12.08984375" style="1" bestFit="1" customWidth="1"/>
    <col min="1291" max="1293" width="11.31640625" style="1" bestFit="1" customWidth="1"/>
    <col min="1294" max="1294" width="11.453125" style="1" customWidth="1"/>
    <col min="1295" max="1295" width="12.08984375" style="1" customWidth="1"/>
    <col min="1296" max="1296" width="13" style="1" bestFit="1" customWidth="1"/>
    <col min="1297" max="1298" width="12" style="1" bestFit="1" customWidth="1"/>
    <col min="1299" max="1299" width="11.08984375" style="1" customWidth="1"/>
    <col min="1300" max="1300" width="11.31640625" style="1" bestFit="1" customWidth="1"/>
    <col min="1301" max="1301" width="9.31640625" style="1" bestFit="1" customWidth="1"/>
    <col min="1302" max="1302" width="13.08984375" style="1" customWidth="1"/>
    <col min="1303" max="1303" width="11.31640625" style="1" bestFit="1" customWidth="1"/>
    <col min="1304" max="1304" width="13.31640625" style="1" customWidth="1"/>
    <col min="1305" max="1305" width="11.31640625" style="1" bestFit="1" customWidth="1"/>
    <col min="1306" max="1306" width="12.86328125" style="1" customWidth="1"/>
    <col min="1307" max="1307" width="11.31640625" style="1" customWidth="1"/>
    <col min="1308" max="1308" width="18" style="1" customWidth="1"/>
    <col min="1309" max="1309" width="13" style="1" customWidth="1"/>
    <col min="1310" max="1310" width="9.453125" style="1" bestFit="1" customWidth="1"/>
    <col min="1311" max="1537" width="9.08984375" style="1"/>
    <col min="1538" max="1538" width="10.86328125" style="1" customWidth="1"/>
    <col min="1539" max="1539" width="18.54296875" style="1" customWidth="1"/>
    <col min="1540" max="1540" width="15.86328125" style="1" customWidth="1"/>
    <col min="1541" max="1541" width="20.6796875" style="1" customWidth="1"/>
    <col min="1542" max="1542" width="13.6796875" style="1" customWidth="1"/>
    <col min="1543" max="1543" width="12.54296875" style="1" customWidth="1"/>
    <col min="1544" max="1544" width="53.08984375" style="1" bestFit="1" customWidth="1"/>
    <col min="1545" max="1545" width="11.31640625" style="1" bestFit="1" customWidth="1"/>
    <col min="1546" max="1546" width="12.08984375" style="1" bestFit="1" customWidth="1"/>
    <col min="1547" max="1549" width="11.31640625" style="1" bestFit="1" customWidth="1"/>
    <col min="1550" max="1550" width="11.453125" style="1" customWidth="1"/>
    <col min="1551" max="1551" width="12.08984375" style="1" customWidth="1"/>
    <col min="1552" max="1552" width="13" style="1" bestFit="1" customWidth="1"/>
    <col min="1553" max="1554" width="12" style="1" bestFit="1" customWidth="1"/>
    <col min="1555" max="1555" width="11.08984375" style="1" customWidth="1"/>
    <col min="1556" max="1556" width="11.31640625" style="1" bestFit="1" customWidth="1"/>
    <col min="1557" max="1557" width="9.31640625" style="1" bestFit="1" customWidth="1"/>
    <col min="1558" max="1558" width="13.08984375" style="1" customWidth="1"/>
    <col min="1559" max="1559" width="11.31640625" style="1" bestFit="1" customWidth="1"/>
    <col min="1560" max="1560" width="13.31640625" style="1" customWidth="1"/>
    <col min="1561" max="1561" width="11.31640625" style="1" bestFit="1" customWidth="1"/>
    <col min="1562" max="1562" width="12.86328125" style="1" customWidth="1"/>
    <col min="1563" max="1563" width="11.31640625" style="1" customWidth="1"/>
    <col min="1564" max="1564" width="18" style="1" customWidth="1"/>
    <col min="1565" max="1565" width="13" style="1" customWidth="1"/>
    <col min="1566" max="1566" width="9.453125" style="1" bestFit="1" customWidth="1"/>
    <col min="1567" max="1793" width="9.08984375" style="1"/>
    <col min="1794" max="1794" width="10.86328125" style="1" customWidth="1"/>
    <col min="1795" max="1795" width="18.54296875" style="1" customWidth="1"/>
    <col min="1796" max="1796" width="15.86328125" style="1" customWidth="1"/>
    <col min="1797" max="1797" width="20.6796875" style="1" customWidth="1"/>
    <col min="1798" max="1798" width="13.6796875" style="1" customWidth="1"/>
    <col min="1799" max="1799" width="12.54296875" style="1" customWidth="1"/>
    <col min="1800" max="1800" width="53.08984375" style="1" bestFit="1" customWidth="1"/>
    <col min="1801" max="1801" width="11.31640625" style="1" bestFit="1" customWidth="1"/>
    <col min="1802" max="1802" width="12.08984375" style="1" bestFit="1" customWidth="1"/>
    <col min="1803" max="1805" width="11.31640625" style="1" bestFit="1" customWidth="1"/>
    <col min="1806" max="1806" width="11.453125" style="1" customWidth="1"/>
    <col min="1807" max="1807" width="12.08984375" style="1" customWidth="1"/>
    <col min="1808" max="1808" width="13" style="1" bestFit="1" customWidth="1"/>
    <col min="1809" max="1810" width="12" style="1" bestFit="1" customWidth="1"/>
    <col min="1811" max="1811" width="11.08984375" style="1" customWidth="1"/>
    <col min="1812" max="1812" width="11.31640625" style="1" bestFit="1" customWidth="1"/>
    <col min="1813" max="1813" width="9.31640625" style="1" bestFit="1" customWidth="1"/>
    <col min="1814" max="1814" width="13.08984375" style="1" customWidth="1"/>
    <col min="1815" max="1815" width="11.31640625" style="1" bestFit="1" customWidth="1"/>
    <col min="1816" max="1816" width="13.31640625" style="1" customWidth="1"/>
    <col min="1817" max="1817" width="11.31640625" style="1" bestFit="1" customWidth="1"/>
    <col min="1818" max="1818" width="12.86328125" style="1" customWidth="1"/>
    <col min="1819" max="1819" width="11.31640625" style="1" customWidth="1"/>
    <col min="1820" max="1820" width="18" style="1" customWidth="1"/>
    <col min="1821" max="1821" width="13" style="1" customWidth="1"/>
    <col min="1822" max="1822" width="9.453125" style="1" bestFit="1" customWidth="1"/>
    <col min="1823" max="2049" width="9.08984375" style="1"/>
    <col min="2050" max="2050" width="10.86328125" style="1" customWidth="1"/>
    <col min="2051" max="2051" width="18.54296875" style="1" customWidth="1"/>
    <col min="2052" max="2052" width="15.86328125" style="1" customWidth="1"/>
    <col min="2053" max="2053" width="20.6796875" style="1" customWidth="1"/>
    <col min="2054" max="2054" width="13.6796875" style="1" customWidth="1"/>
    <col min="2055" max="2055" width="12.54296875" style="1" customWidth="1"/>
    <col min="2056" max="2056" width="53.08984375" style="1" bestFit="1" customWidth="1"/>
    <col min="2057" max="2057" width="11.31640625" style="1" bestFit="1" customWidth="1"/>
    <col min="2058" max="2058" width="12.08984375" style="1" bestFit="1" customWidth="1"/>
    <col min="2059" max="2061" width="11.31640625" style="1" bestFit="1" customWidth="1"/>
    <col min="2062" max="2062" width="11.453125" style="1" customWidth="1"/>
    <col min="2063" max="2063" width="12.08984375" style="1" customWidth="1"/>
    <col min="2064" max="2064" width="13" style="1" bestFit="1" customWidth="1"/>
    <col min="2065" max="2066" width="12" style="1" bestFit="1" customWidth="1"/>
    <col min="2067" max="2067" width="11.08984375" style="1" customWidth="1"/>
    <col min="2068" max="2068" width="11.31640625" style="1" bestFit="1" customWidth="1"/>
    <col min="2069" max="2069" width="9.31640625" style="1" bestFit="1" customWidth="1"/>
    <col min="2070" max="2070" width="13.08984375" style="1" customWidth="1"/>
    <col min="2071" max="2071" width="11.31640625" style="1" bestFit="1" customWidth="1"/>
    <col min="2072" max="2072" width="13.31640625" style="1" customWidth="1"/>
    <col min="2073" max="2073" width="11.31640625" style="1" bestFit="1" customWidth="1"/>
    <col min="2074" max="2074" width="12.86328125" style="1" customWidth="1"/>
    <col min="2075" max="2075" width="11.31640625" style="1" customWidth="1"/>
    <col min="2076" max="2076" width="18" style="1" customWidth="1"/>
    <col min="2077" max="2077" width="13" style="1" customWidth="1"/>
    <col min="2078" max="2078" width="9.453125" style="1" bestFit="1" customWidth="1"/>
    <col min="2079" max="2305" width="9.08984375" style="1"/>
    <col min="2306" max="2306" width="10.86328125" style="1" customWidth="1"/>
    <col min="2307" max="2307" width="18.54296875" style="1" customWidth="1"/>
    <col min="2308" max="2308" width="15.86328125" style="1" customWidth="1"/>
    <col min="2309" max="2309" width="20.6796875" style="1" customWidth="1"/>
    <col min="2310" max="2310" width="13.6796875" style="1" customWidth="1"/>
    <col min="2311" max="2311" width="12.54296875" style="1" customWidth="1"/>
    <col min="2312" max="2312" width="53.08984375" style="1" bestFit="1" customWidth="1"/>
    <col min="2313" max="2313" width="11.31640625" style="1" bestFit="1" customWidth="1"/>
    <col min="2314" max="2314" width="12.08984375" style="1" bestFit="1" customWidth="1"/>
    <col min="2315" max="2317" width="11.31640625" style="1" bestFit="1" customWidth="1"/>
    <col min="2318" max="2318" width="11.453125" style="1" customWidth="1"/>
    <col min="2319" max="2319" width="12.08984375" style="1" customWidth="1"/>
    <col min="2320" max="2320" width="13" style="1" bestFit="1" customWidth="1"/>
    <col min="2321" max="2322" width="12" style="1" bestFit="1" customWidth="1"/>
    <col min="2323" max="2323" width="11.08984375" style="1" customWidth="1"/>
    <col min="2324" max="2324" width="11.31640625" style="1" bestFit="1" customWidth="1"/>
    <col min="2325" max="2325" width="9.31640625" style="1" bestFit="1" customWidth="1"/>
    <col min="2326" max="2326" width="13.08984375" style="1" customWidth="1"/>
    <col min="2327" max="2327" width="11.31640625" style="1" bestFit="1" customWidth="1"/>
    <col min="2328" max="2328" width="13.31640625" style="1" customWidth="1"/>
    <col min="2329" max="2329" width="11.31640625" style="1" bestFit="1" customWidth="1"/>
    <col min="2330" max="2330" width="12.86328125" style="1" customWidth="1"/>
    <col min="2331" max="2331" width="11.31640625" style="1" customWidth="1"/>
    <col min="2332" max="2332" width="18" style="1" customWidth="1"/>
    <col min="2333" max="2333" width="13" style="1" customWidth="1"/>
    <col min="2334" max="2334" width="9.453125" style="1" bestFit="1" customWidth="1"/>
    <col min="2335" max="2561" width="9.08984375" style="1"/>
    <col min="2562" max="2562" width="10.86328125" style="1" customWidth="1"/>
    <col min="2563" max="2563" width="18.54296875" style="1" customWidth="1"/>
    <col min="2564" max="2564" width="15.86328125" style="1" customWidth="1"/>
    <col min="2565" max="2565" width="20.6796875" style="1" customWidth="1"/>
    <col min="2566" max="2566" width="13.6796875" style="1" customWidth="1"/>
    <col min="2567" max="2567" width="12.54296875" style="1" customWidth="1"/>
    <col min="2568" max="2568" width="53.08984375" style="1" bestFit="1" customWidth="1"/>
    <col min="2569" max="2569" width="11.31640625" style="1" bestFit="1" customWidth="1"/>
    <col min="2570" max="2570" width="12.08984375" style="1" bestFit="1" customWidth="1"/>
    <col min="2571" max="2573" width="11.31640625" style="1" bestFit="1" customWidth="1"/>
    <col min="2574" max="2574" width="11.453125" style="1" customWidth="1"/>
    <col min="2575" max="2575" width="12.08984375" style="1" customWidth="1"/>
    <col min="2576" max="2576" width="13" style="1" bestFit="1" customWidth="1"/>
    <col min="2577" max="2578" width="12" style="1" bestFit="1" customWidth="1"/>
    <col min="2579" max="2579" width="11.08984375" style="1" customWidth="1"/>
    <col min="2580" max="2580" width="11.31640625" style="1" bestFit="1" customWidth="1"/>
    <col min="2581" max="2581" width="9.31640625" style="1" bestFit="1" customWidth="1"/>
    <col min="2582" max="2582" width="13.08984375" style="1" customWidth="1"/>
    <col min="2583" max="2583" width="11.31640625" style="1" bestFit="1" customWidth="1"/>
    <col min="2584" max="2584" width="13.31640625" style="1" customWidth="1"/>
    <col min="2585" max="2585" width="11.31640625" style="1" bestFit="1" customWidth="1"/>
    <col min="2586" max="2586" width="12.86328125" style="1" customWidth="1"/>
    <col min="2587" max="2587" width="11.31640625" style="1" customWidth="1"/>
    <col min="2588" max="2588" width="18" style="1" customWidth="1"/>
    <col min="2589" max="2589" width="13" style="1" customWidth="1"/>
    <col min="2590" max="2590" width="9.453125" style="1" bestFit="1" customWidth="1"/>
    <col min="2591" max="2817" width="9.08984375" style="1"/>
    <col min="2818" max="2818" width="10.86328125" style="1" customWidth="1"/>
    <col min="2819" max="2819" width="18.54296875" style="1" customWidth="1"/>
    <col min="2820" max="2820" width="15.86328125" style="1" customWidth="1"/>
    <col min="2821" max="2821" width="20.6796875" style="1" customWidth="1"/>
    <col min="2822" max="2822" width="13.6796875" style="1" customWidth="1"/>
    <col min="2823" max="2823" width="12.54296875" style="1" customWidth="1"/>
    <col min="2824" max="2824" width="53.08984375" style="1" bestFit="1" customWidth="1"/>
    <col min="2825" max="2825" width="11.31640625" style="1" bestFit="1" customWidth="1"/>
    <col min="2826" max="2826" width="12.08984375" style="1" bestFit="1" customWidth="1"/>
    <col min="2827" max="2829" width="11.31640625" style="1" bestFit="1" customWidth="1"/>
    <col min="2830" max="2830" width="11.453125" style="1" customWidth="1"/>
    <col min="2831" max="2831" width="12.08984375" style="1" customWidth="1"/>
    <col min="2832" max="2832" width="13" style="1" bestFit="1" customWidth="1"/>
    <col min="2833" max="2834" width="12" style="1" bestFit="1" customWidth="1"/>
    <col min="2835" max="2835" width="11.08984375" style="1" customWidth="1"/>
    <col min="2836" max="2836" width="11.31640625" style="1" bestFit="1" customWidth="1"/>
    <col min="2837" max="2837" width="9.31640625" style="1" bestFit="1" customWidth="1"/>
    <col min="2838" max="2838" width="13.08984375" style="1" customWidth="1"/>
    <col min="2839" max="2839" width="11.31640625" style="1" bestFit="1" customWidth="1"/>
    <col min="2840" max="2840" width="13.31640625" style="1" customWidth="1"/>
    <col min="2841" max="2841" width="11.31640625" style="1" bestFit="1" customWidth="1"/>
    <col min="2842" max="2842" width="12.86328125" style="1" customWidth="1"/>
    <col min="2843" max="2843" width="11.31640625" style="1" customWidth="1"/>
    <col min="2844" max="2844" width="18" style="1" customWidth="1"/>
    <col min="2845" max="2845" width="13" style="1" customWidth="1"/>
    <col min="2846" max="2846" width="9.453125" style="1" bestFit="1" customWidth="1"/>
    <col min="2847" max="3073" width="9.08984375" style="1"/>
    <col min="3074" max="3074" width="10.86328125" style="1" customWidth="1"/>
    <col min="3075" max="3075" width="18.54296875" style="1" customWidth="1"/>
    <col min="3076" max="3076" width="15.86328125" style="1" customWidth="1"/>
    <col min="3077" max="3077" width="20.6796875" style="1" customWidth="1"/>
    <col min="3078" max="3078" width="13.6796875" style="1" customWidth="1"/>
    <col min="3079" max="3079" width="12.54296875" style="1" customWidth="1"/>
    <col min="3080" max="3080" width="53.08984375" style="1" bestFit="1" customWidth="1"/>
    <col min="3081" max="3081" width="11.31640625" style="1" bestFit="1" customWidth="1"/>
    <col min="3082" max="3082" width="12.08984375" style="1" bestFit="1" customWidth="1"/>
    <col min="3083" max="3085" width="11.31640625" style="1" bestFit="1" customWidth="1"/>
    <col min="3086" max="3086" width="11.453125" style="1" customWidth="1"/>
    <col min="3087" max="3087" width="12.08984375" style="1" customWidth="1"/>
    <col min="3088" max="3088" width="13" style="1" bestFit="1" customWidth="1"/>
    <col min="3089" max="3090" width="12" style="1" bestFit="1" customWidth="1"/>
    <col min="3091" max="3091" width="11.08984375" style="1" customWidth="1"/>
    <col min="3092" max="3092" width="11.31640625" style="1" bestFit="1" customWidth="1"/>
    <col min="3093" max="3093" width="9.31640625" style="1" bestFit="1" customWidth="1"/>
    <col min="3094" max="3094" width="13.08984375" style="1" customWidth="1"/>
    <col min="3095" max="3095" width="11.31640625" style="1" bestFit="1" customWidth="1"/>
    <col min="3096" max="3096" width="13.31640625" style="1" customWidth="1"/>
    <col min="3097" max="3097" width="11.31640625" style="1" bestFit="1" customWidth="1"/>
    <col min="3098" max="3098" width="12.86328125" style="1" customWidth="1"/>
    <col min="3099" max="3099" width="11.31640625" style="1" customWidth="1"/>
    <col min="3100" max="3100" width="18" style="1" customWidth="1"/>
    <col min="3101" max="3101" width="13" style="1" customWidth="1"/>
    <col min="3102" max="3102" width="9.453125" style="1" bestFit="1" customWidth="1"/>
    <col min="3103" max="3329" width="9.08984375" style="1"/>
    <col min="3330" max="3330" width="10.86328125" style="1" customWidth="1"/>
    <col min="3331" max="3331" width="18.54296875" style="1" customWidth="1"/>
    <col min="3332" max="3332" width="15.86328125" style="1" customWidth="1"/>
    <col min="3333" max="3333" width="20.6796875" style="1" customWidth="1"/>
    <col min="3334" max="3334" width="13.6796875" style="1" customWidth="1"/>
    <col min="3335" max="3335" width="12.54296875" style="1" customWidth="1"/>
    <col min="3336" max="3336" width="53.08984375" style="1" bestFit="1" customWidth="1"/>
    <col min="3337" max="3337" width="11.31640625" style="1" bestFit="1" customWidth="1"/>
    <col min="3338" max="3338" width="12.08984375" style="1" bestFit="1" customWidth="1"/>
    <col min="3339" max="3341" width="11.31640625" style="1" bestFit="1" customWidth="1"/>
    <col min="3342" max="3342" width="11.453125" style="1" customWidth="1"/>
    <col min="3343" max="3343" width="12.08984375" style="1" customWidth="1"/>
    <col min="3344" max="3344" width="13" style="1" bestFit="1" customWidth="1"/>
    <col min="3345" max="3346" width="12" style="1" bestFit="1" customWidth="1"/>
    <col min="3347" max="3347" width="11.08984375" style="1" customWidth="1"/>
    <col min="3348" max="3348" width="11.31640625" style="1" bestFit="1" customWidth="1"/>
    <col min="3349" max="3349" width="9.31640625" style="1" bestFit="1" customWidth="1"/>
    <col min="3350" max="3350" width="13.08984375" style="1" customWidth="1"/>
    <col min="3351" max="3351" width="11.31640625" style="1" bestFit="1" customWidth="1"/>
    <col min="3352" max="3352" width="13.31640625" style="1" customWidth="1"/>
    <col min="3353" max="3353" width="11.31640625" style="1" bestFit="1" customWidth="1"/>
    <col min="3354" max="3354" width="12.86328125" style="1" customWidth="1"/>
    <col min="3355" max="3355" width="11.31640625" style="1" customWidth="1"/>
    <col min="3356" max="3356" width="18" style="1" customWidth="1"/>
    <col min="3357" max="3357" width="13" style="1" customWidth="1"/>
    <col min="3358" max="3358" width="9.453125" style="1" bestFit="1" customWidth="1"/>
    <col min="3359" max="3585" width="9.08984375" style="1"/>
    <col min="3586" max="3586" width="10.86328125" style="1" customWidth="1"/>
    <col min="3587" max="3587" width="18.54296875" style="1" customWidth="1"/>
    <col min="3588" max="3588" width="15.86328125" style="1" customWidth="1"/>
    <col min="3589" max="3589" width="20.6796875" style="1" customWidth="1"/>
    <col min="3590" max="3590" width="13.6796875" style="1" customWidth="1"/>
    <col min="3591" max="3591" width="12.54296875" style="1" customWidth="1"/>
    <col min="3592" max="3592" width="53.08984375" style="1" bestFit="1" customWidth="1"/>
    <col min="3593" max="3593" width="11.31640625" style="1" bestFit="1" customWidth="1"/>
    <col min="3594" max="3594" width="12.08984375" style="1" bestFit="1" customWidth="1"/>
    <col min="3595" max="3597" width="11.31640625" style="1" bestFit="1" customWidth="1"/>
    <col min="3598" max="3598" width="11.453125" style="1" customWidth="1"/>
    <col min="3599" max="3599" width="12.08984375" style="1" customWidth="1"/>
    <col min="3600" max="3600" width="13" style="1" bestFit="1" customWidth="1"/>
    <col min="3601" max="3602" width="12" style="1" bestFit="1" customWidth="1"/>
    <col min="3603" max="3603" width="11.08984375" style="1" customWidth="1"/>
    <col min="3604" max="3604" width="11.31640625" style="1" bestFit="1" customWidth="1"/>
    <col min="3605" max="3605" width="9.31640625" style="1" bestFit="1" customWidth="1"/>
    <col min="3606" max="3606" width="13.08984375" style="1" customWidth="1"/>
    <col min="3607" max="3607" width="11.31640625" style="1" bestFit="1" customWidth="1"/>
    <col min="3608" max="3608" width="13.31640625" style="1" customWidth="1"/>
    <col min="3609" max="3609" width="11.31640625" style="1" bestFit="1" customWidth="1"/>
    <col min="3610" max="3610" width="12.86328125" style="1" customWidth="1"/>
    <col min="3611" max="3611" width="11.31640625" style="1" customWidth="1"/>
    <col min="3612" max="3612" width="18" style="1" customWidth="1"/>
    <col min="3613" max="3613" width="13" style="1" customWidth="1"/>
    <col min="3614" max="3614" width="9.453125" style="1" bestFit="1" customWidth="1"/>
    <col min="3615" max="3841" width="9.08984375" style="1"/>
    <col min="3842" max="3842" width="10.86328125" style="1" customWidth="1"/>
    <col min="3843" max="3843" width="18.54296875" style="1" customWidth="1"/>
    <col min="3844" max="3844" width="15.86328125" style="1" customWidth="1"/>
    <col min="3845" max="3845" width="20.6796875" style="1" customWidth="1"/>
    <col min="3846" max="3846" width="13.6796875" style="1" customWidth="1"/>
    <col min="3847" max="3847" width="12.54296875" style="1" customWidth="1"/>
    <col min="3848" max="3848" width="53.08984375" style="1" bestFit="1" customWidth="1"/>
    <col min="3849" max="3849" width="11.31640625" style="1" bestFit="1" customWidth="1"/>
    <col min="3850" max="3850" width="12.08984375" style="1" bestFit="1" customWidth="1"/>
    <col min="3851" max="3853" width="11.31640625" style="1" bestFit="1" customWidth="1"/>
    <col min="3854" max="3854" width="11.453125" style="1" customWidth="1"/>
    <col min="3855" max="3855" width="12.08984375" style="1" customWidth="1"/>
    <col min="3856" max="3856" width="13" style="1" bestFit="1" customWidth="1"/>
    <col min="3857" max="3858" width="12" style="1" bestFit="1" customWidth="1"/>
    <col min="3859" max="3859" width="11.08984375" style="1" customWidth="1"/>
    <col min="3860" max="3860" width="11.31640625" style="1" bestFit="1" customWidth="1"/>
    <col min="3861" max="3861" width="9.31640625" style="1" bestFit="1" customWidth="1"/>
    <col min="3862" max="3862" width="13.08984375" style="1" customWidth="1"/>
    <col min="3863" max="3863" width="11.31640625" style="1" bestFit="1" customWidth="1"/>
    <col min="3864" max="3864" width="13.31640625" style="1" customWidth="1"/>
    <col min="3865" max="3865" width="11.31640625" style="1" bestFit="1" customWidth="1"/>
    <col min="3866" max="3866" width="12.86328125" style="1" customWidth="1"/>
    <col min="3867" max="3867" width="11.31640625" style="1" customWidth="1"/>
    <col min="3868" max="3868" width="18" style="1" customWidth="1"/>
    <col min="3869" max="3869" width="13" style="1" customWidth="1"/>
    <col min="3870" max="3870" width="9.453125" style="1" bestFit="1" customWidth="1"/>
    <col min="3871" max="4097" width="9.08984375" style="1"/>
    <col min="4098" max="4098" width="10.86328125" style="1" customWidth="1"/>
    <col min="4099" max="4099" width="18.54296875" style="1" customWidth="1"/>
    <col min="4100" max="4100" width="15.86328125" style="1" customWidth="1"/>
    <col min="4101" max="4101" width="20.6796875" style="1" customWidth="1"/>
    <col min="4102" max="4102" width="13.6796875" style="1" customWidth="1"/>
    <col min="4103" max="4103" width="12.54296875" style="1" customWidth="1"/>
    <col min="4104" max="4104" width="53.08984375" style="1" bestFit="1" customWidth="1"/>
    <col min="4105" max="4105" width="11.31640625" style="1" bestFit="1" customWidth="1"/>
    <col min="4106" max="4106" width="12.08984375" style="1" bestFit="1" customWidth="1"/>
    <col min="4107" max="4109" width="11.31640625" style="1" bestFit="1" customWidth="1"/>
    <col min="4110" max="4110" width="11.453125" style="1" customWidth="1"/>
    <col min="4111" max="4111" width="12.08984375" style="1" customWidth="1"/>
    <col min="4112" max="4112" width="13" style="1" bestFit="1" customWidth="1"/>
    <col min="4113" max="4114" width="12" style="1" bestFit="1" customWidth="1"/>
    <col min="4115" max="4115" width="11.08984375" style="1" customWidth="1"/>
    <col min="4116" max="4116" width="11.31640625" style="1" bestFit="1" customWidth="1"/>
    <col min="4117" max="4117" width="9.31640625" style="1" bestFit="1" customWidth="1"/>
    <col min="4118" max="4118" width="13.08984375" style="1" customWidth="1"/>
    <col min="4119" max="4119" width="11.31640625" style="1" bestFit="1" customWidth="1"/>
    <col min="4120" max="4120" width="13.31640625" style="1" customWidth="1"/>
    <col min="4121" max="4121" width="11.31640625" style="1" bestFit="1" customWidth="1"/>
    <col min="4122" max="4122" width="12.86328125" style="1" customWidth="1"/>
    <col min="4123" max="4123" width="11.31640625" style="1" customWidth="1"/>
    <col min="4124" max="4124" width="18" style="1" customWidth="1"/>
    <col min="4125" max="4125" width="13" style="1" customWidth="1"/>
    <col min="4126" max="4126" width="9.453125" style="1" bestFit="1" customWidth="1"/>
    <col min="4127" max="4353" width="9.08984375" style="1"/>
    <col min="4354" max="4354" width="10.86328125" style="1" customWidth="1"/>
    <col min="4355" max="4355" width="18.54296875" style="1" customWidth="1"/>
    <col min="4356" max="4356" width="15.86328125" style="1" customWidth="1"/>
    <col min="4357" max="4357" width="20.6796875" style="1" customWidth="1"/>
    <col min="4358" max="4358" width="13.6796875" style="1" customWidth="1"/>
    <col min="4359" max="4359" width="12.54296875" style="1" customWidth="1"/>
    <col min="4360" max="4360" width="53.08984375" style="1" bestFit="1" customWidth="1"/>
    <col min="4361" max="4361" width="11.31640625" style="1" bestFit="1" customWidth="1"/>
    <col min="4362" max="4362" width="12.08984375" style="1" bestFit="1" customWidth="1"/>
    <col min="4363" max="4365" width="11.31640625" style="1" bestFit="1" customWidth="1"/>
    <col min="4366" max="4366" width="11.453125" style="1" customWidth="1"/>
    <col min="4367" max="4367" width="12.08984375" style="1" customWidth="1"/>
    <col min="4368" max="4368" width="13" style="1" bestFit="1" customWidth="1"/>
    <col min="4369" max="4370" width="12" style="1" bestFit="1" customWidth="1"/>
    <col min="4371" max="4371" width="11.08984375" style="1" customWidth="1"/>
    <col min="4372" max="4372" width="11.31640625" style="1" bestFit="1" customWidth="1"/>
    <col min="4373" max="4373" width="9.31640625" style="1" bestFit="1" customWidth="1"/>
    <col min="4374" max="4374" width="13.08984375" style="1" customWidth="1"/>
    <col min="4375" max="4375" width="11.31640625" style="1" bestFit="1" customWidth="1"/>
    <col min="4376" max="4376" width="13.31640625" style="1" customWidth="1"/>
    <col min="4377" max="4377" width="11.31640625" style="1" bestFit="1" customWidth="1"/>
    <col min="4378" max="4378" width="12.86328125" style="1" customWidth="1"/>
    <col min="4379" max="4379" width="11.31640625" style="1" customWidth="1"/>
    <col min="4380" max="4380" width="18" style="1" customWidth="1"/>
    <col min="4381" max="4381" width="13" style="1" customWidth="1"/>
    <col min="4382" max="4382" width="9.453125" style="1" bestFit="1" customWidth="1"/>
    <col min="4383" max="4609" width="9.08984375" style="1"/>
    <col min="4610" max="4610" width="10.86328125" style="1" customWidth="1"/>
    <col min="4611" max="4611" width="18.54296875" style="1" customWidth="1"/>
    <col min="4612" max="4612" width="15.86328125" style="1" customWidth="1"/>
    <col min="4613" max="4613" width="20.6796875" style="1" customWidth="1"/>
    <col min="4614" max="4614" width="13.6796875" style="1" customWidth="1"/>
    <col min="4615" max="4615" width="12.54296875" style="1" customWidth="1"/>
    <col min="4616" max="4616" width="53.08984375" style="1" bestFit="1" customWidth="1"/>
    <col min="4617" max="4617" width="11.31640625" style="1" bestFit="1" customWidth="1"/>
    <col min="4618" max="4618" width="12.08984375" style="1" bestFit="1" customWidth="1"/>
    <col min="4619" max="4621" width="11.31640625" style="1" bestFit="1" customWidth="1"/>
    <col min="4622" max="4622" width="11.453125" style="1" customWidth="1"/>
    <col min="4623" max="4623" width="12.08984375" style="1" customWidth="1"/>
    <col min="4624" max="4624" width="13" style="1" bestFit="1" customWidth="1"/>
    <col min="4625" max="4626" width="12" style="1" bestFit="1" customWidth="1"/>
    <col min="4627" max="4627" width="11.08984375" style="1" customWidth="1"/>
    <col min="4628" max="4628" width="11.31640625" style="1" bestFit="1" customWidth="1"/>
    <col min="4629" max="4629" width="9.31640625" style="1" bestFit="1" customWidth="1"/>
    <col min="4630" max="4630" width="13.08984375" style="1" customWidth="1"/>
    <col min="4631" max="4631" width="11.31640625" style="1" bestFit="1" customWidth="1"/>
    <col min="4632" max="4632" width="13.31640625" style="1" customWidth="1"/>
    <col min="4633" max="4633" width="11.31640625" style="1" bestFit="1" customWidth="1"/>
    <col min="4634" max="4634" width="12.86328125" style="1" customWidth="1"/>
    <col min="4635" max="4635" width="11.31640625" style="1" customWidth="1"/>
    <col min="4636" max="4636" width="18" style="1" customWidth="1"/>
    <col min="4637" max="4637" width="13" style="1" customWidth="1"/>
    <col min="4638" max="4638" width="9.453125" style="1" bestFit="1" customWidth="1"/>
    <col min="4639" max="4865" width="9.08984375" style="1"/>
    <col min="4866" max="4866" width="10.86328125" style="1" customWidth="1"/>
    <col min="4867" max="4867" width="18.54296875" style="1" customWidth="1"/>
    <col min="4868" max="4868" width="15.86328125" style="1" customWidth="1"/>
    <col min="4869" max="4869" width="20.6796875" style="1" customWidth="1"/>
    <col min="4870" max="4870" width="13.6796875" style="1" customWidth="1"/>
    <col min="4871" max="4871" width="12.54296875" style="1" customWidth="1"/>
    <col min="4872" max="4872" width="53.08984375" style="1" bestFit="1" customWidth="1"/>
    <col min="4873" max="4873" width="11.31640625" style="1" bestFit="1" customWidth="1"/>
    <col min="4874" max="4874" width="12.08984375" style="1" bestFit="1" customWidth="1"/>
    <col min="4875" max="4877" width="11.31640625" style="1" bestFit="1" customWidth="1"/>
    <col min="4878" max="4878" width="11.453125" style="1" customWidth="1"/>
    <col min="4879" max="4879" width="12.08984375" style="1" customWidth="1"/>
    <col min="4880" max="4880" width="13" style="1" bestFit="1" customWidth="1"/>
    <col min="4881" max="4882" width="12" style="1" bestFit="1" customWidth="1"/>
    <col min="4883" max="4883" width="11.08984375" style="1" customWidth="1"/>
    <col min="4884" max="4884" width="11.31640625" style="1" bestFit="1" customWidth="1"/>
    <col min="4885" max="4885" width="9.31640625" style="1" bestFit="1" customWidth="1"/>
    <col min="4886" max="4886" width="13.08984375" style="1" customWidth="1"/>
    <col min="4887" max="4887" width="11.31640625" style="1" bestFit="1" customWidth="1"/>
    <col min="4888" max="4888" width="13.31640625" style="1" customWidth="1"/>
    <col min="4889" max="4889" width="11.31640625" style="1" bestFit="1" customWidth="1"/>
    <col min="4890" max="4890" width="12.86328125" style="1" customWidth="1"/>
    <col min="4891" max="4891" width="11.31640625" style="1" customWidth="1"/>
    <col min="4892" max="4892" width="18" style="1" customWidth="1"/>
    <col min="4893" max="4893" width="13" style="1" customWidth="1"/>
    <col min="4894" max="4894" width="9.453125" style="1" bestFit="1" customWidth="1"/>
    <col min="4895" max="5121" width="9.08984375" style="1"/>
    <col min="5122" max="5122" width="10.86328125" style="1" customWidth="1"/>
    <col min="5123" max="5123" width="18.54296875" style="1" customWidth="1"/>
    <col min="5124" max="5124" width="15.86328125" style="1" customWidth="1"/>
    <col min="5125" max="5125" width="20.6796875" style="1" customWidth="1"/>
    <col min="5126" max="5126" width="13.6796875" style="1" customWidth="1"/>
    <col min="5127" max="5127" width="12.54296875" style="1" customWidth="1"/>
    <col min="5128" max="5128" width="53.08984375" style="1" bestFit="1" customWidth="1"/>
    <col min="5129" max="5129" width="11.31640625" style="1" bestFit="1" customWidth="1"/>
    <col min="5130" max="5130" width="12.08984375" style="1" bestFit="1" customWidth="1"/>
    <col min="5131" max="5133" width="11.31640625" style="1" bestFit="1" customWidth="1"/>
    <col min="5134" max="5134" width="11.453125" style="1" customWidth="1"/>
    <col min="5135" max="5135" width="12.08984375" style="1" customWidth="1"/>
    <col min="5136" max="5136" width="13" style="1" bestFit="1" customWidth="1"/>
    <col min="5137" max="5138" width="12" style="1" bestFit="1" customWidth="1"/>
    <col min="5139" max="5139" width="11.08984375" style="1" customWidth="1"/>
    <col min="5140" max="5140" width="11.31640625" style="1" bestFit="1" customWidth="1"/>
    <col min="5141" max="5141" width="9.31640625" style="1" bestFit="1" customWidth="1"/>
    <col min="5142" max="5142" width="13.08984375" style="1" customWidth="1"/>
    <col min="5143" max="5143" width="11.31640625" style="1" bestFit="1" customWidth="1"/>
    <col min="5144" max="5144" width="13.31640625" style="1" customWidth="1"/>
    <col min="5145" max="5145" width="11.31640625" style="1" bestFit="1" customWidth="1"/>
    <col min="5146" max="5146" width="12.86328125" style="1" customWidth="1"/>
    <col min="5147" max="5147" width="11.31640625" style="1" customWidth="1"/>
    <col min="5148" max="5148" width="18" style="1" customWidth="1"/>
    <col min="5149" max="5149" width="13" style="1" customWidth="1"/>
    <col min="5150" max="5150" width="9.453125" style="1" bestFit="1" customWidth="1"/>
    <col min="5151" max="5377" width="9.08984375" style="1"/>
    <col min="5378" max="5378" width="10.86328125" style="1" customWidth="1"/>
    <col min="5379" max="5379" width="18.54296875" style="1" customWidth="1"/>
    <col min="5380" max="5380" width="15.86328125" style="1" customWidth="1"/>
    <col min="5381" max="5381" width="20.6796875" style="1" customWidth="1"/>
    <col min="5382" max="5382" width="13.6796875" style="1" customWidth="1"/>
    <col min="5383" max="5383" width="12.54296875" style="1" customWidth="1"/>
    <col min="5384" max="5384" width="53.08984375" style="1" bestFit="1" customWidth="1"/>
    <col min="5385" max="5385" width="11.31640625" style="1" bestFit="1" customWidth="1"/>
    <col min="5386" max="5386" width="12.08984375" style="1" bestFit="1" customWidth="1"/>
    <col min="5387" max="5389" width="11.31640625" style="1" bestFit="1" customWidth="1"/>
    <col min="5390" max="5390" width="11.453125" style="1" customWidth="1"/>
    <col min="5391" max="5391" width="12.08984375" style="1" customWidth="1"/>
    <col min="5392" max="5392" width="13" style="1" bestFit="1" customWidth="1"/>
    <col min="5393" max="5394" width="12" style="1" bestFit="1" customWidth="1"/>
    <col min="5395" max="5395" width="11.08984375" style="1" customWidth="1"/>
    <col min="5396" max="5396" width="11.31640625" style="1" bestFit="1" customWidth="1"/>
    <col min="5397" max="5397" width="9.31640625" style="1" bestFit="1" customWidth="1"/>
    <col min="5398" max="5398" width="13.08984375" style="1" customWidth="1"/>
    <col min="5399" max="5399" width="11.31640625" style="1" bestFit="1" customWidth="1"/>
    <col min="5400" max="5400" width="13.31640625" style="1" customWidth="1"/>
    <col min="5401" max="5401" width="11.31640625" style="1" bestFit="1" customWidth="1"/>
    <col min="5402" max="5402" width="12.86328125" style="1" customWidth="1"/>
    <col min="5403" max="5403" width="11.31640625" style="1" customWidth="1"/>
    <col min="5404" max="5404" width="18" style="1" customWidth="1"/>
    <col min="5405" max="5405" width="13" style="1" customWidth="1"/>
    <col min="5406" max="5406" width="9.453125" style="1" bestFit="1" customWidth="1"/>
    <col min="5407" max="5633" width="9.08984375" style="1"/>
    <col min="5634" max="5634" width="10.86328125" style="1" customWidth="1"/>
    <col min="5635" max="5635" width="18.54296875" style="1" customWidth="1"/>
    <col min="5636" max="5636" width="15.86328125" style="1" customWidth="1"/>
    <col min="5637" max="5637" width="20.6796875" style="1" customWidth="1"/>
    <col min="5638" max="5638" width="13.6796875" style="1" customWidth="1"/>
    <col min="5639" max="5639" width="12.54296875" style="1" customWidth="1"/>
    <col min="5640" max="5640" width="53.08984375" style="1" bestFit="1" customWidth="1"/>
    <col min="5641" max="5641" width="11.31640625" style="1" bestFit="1" customWidth="1"/>
    <col min="5642" max="5642" width="12.08984375" style="1" bestFit="1" customWidth="1"/>
    <col min="5643" max="5645" width="11.31640625" style="1" bestFit="1" customWidth="1"/>
    <col min="5646" max="5646" width="11.453125" style="1" customWidth="1"/>
    <col min="5647" max="5647" width="12.08984375" style="1" customWidth="1"/>
    <col min="5648" max="5648" width="13" style="1" bestFit="1" customWidth="1"/>
    <col min="5649" max="5650" width="12" style="1" bestFit="1" customWidth="1"/>
    <col min="5651" max="5651" width="11.08984375" style="1" customWidth="1"/>
    <col min="5652" max="5652" width="11.31640625" style="1" bestFit="1" customWidth="1"/>
    <col min="5653" max="5653" width="9.31640625" style="1" bestFit="1" customWidth="1"/>
    <col min="5654" max="5654" width="13.08984375" style="1" customWidth="1"/>
    <col min="5655" max="5655" width="11.31640625" style="1" bestFit="1" customWidth="1"/>
    <col min="5656" max="5656" width="13.31640625" style="1" customWidth="1"/>
    <col min="5657" max="5657" width="11.31640625" style="1" bestFit="1" customWidth="1"/>
    <col min="5658" max="5658" width="12.86328125" style="1" customWidth="1"/>
    <col min="5659" max="5659" width="11.31640625" style="1" customWidth="1"/>
    <col min="5660" max="5660" width="18" style="1" customWidth="1"/>
    <col min="5661" max="5661" width="13" style="1" customWidth="1"/>
    <col min="5662" max="5662" width="9.453125" style="1" bestFit="1" customWidth="1"/>
    <col min="5663" max="5889" width="9.08984375" style="1"/>
    <col min="5890" max="5890" width="10.86328125" style="1" customWidth="1"/>
    <col min="5891" max="5891" width="18.54296875" style="1" customWidth="1"/>
    <col min="5892" max="5892" width="15.86328125" style="1" customWidth="1"/>
    <col min="5893" max="5893" width="20.6796875" style="1" customWidth="1"/>
    <col min="5894" max="5894" width="13.6796875" style="1" customWidth="1"/>
    <col min="5895" max="5895" width="12.54296875" style="1" customWidth="1"/>
    <col min="5896" max="5896" width="53.08984375" style="1" bestFit="1" customWidth="1"/>
    <col min="5897" max="5897" width="11.31640625" style="1" bestFit="1" customWidth="1"/>
    <col min="5898" max="5898" width="12.08984375" style="1" bestFit="1" customWidth="1"/>
    <col min="5899" max="5901" width="11.31640625" style="1" bestFit="1" customWidth="1"/>
    <col min="5902" max="5902" width="11.453125" style="1" customWidth="1"/>
    <col min="5903" max="5903" width="12.08984375" style="1" customWidth="1"/>
    <col min="5904" max="5904" width="13" style="1" bestFit="1" customWidth="1"/>
    <col min="5905" max="5906" width="12" style="1" bestFit="1" customWidth="1"/>
    <col min="5907" max="5907" width="11.08984375" style="1" customWidth="1"/>
    <col min="5908" max="5908" width="11.31640625" style="1" bestFit="1" customWidth="1"/>
    <col min="5909" max="5909" width="9.31640625" style="1" bestFit="1" customWidth="1"/>
    <col min="5910" max="5910" width="13.08984375" style="1" customWidth="1"/>
    <col min="5911" max="5911" width="11.31640625" style="1" bestFit="1" customWidth="1"/>
    <col min="5912" max="5912" width="13.31640625" style="1" customWidth="1"/>
    <col min="5913" max="5913" width="11.31640625" style="1" bestFit="1" customWidth="1"/>
    <col min="5914" max="5914" width="12.86328125" style="1" customWidth="1"/>
    <col min="5915" max="5915" width="11.31640625" style="1" customWidth="1"/>
    <col min="5916" max="5916" width="18" style="1" customWidth="1"/>
    <col min="5917" max="5917" width="13" style="1" customWidth="1"/>
    <col min="5918" max="5918" width="9.453125" style="1" bestFit="1" customWidth="1"/>
    <col min="5919" max="6145" width="9.08984375" style="1"/>
    <col min="6146" max="6146" width="10.86328125" style="1" customWidth="1"/>
    <col min="6147" max="6147" width="18.54296875" style="1" customWidth="1"/>
    <col min="6148" max="6148" width="15.86328125" style="1" customWidth="1"/>
    <col min="6149" max="6149" width="20.6796875" style="1" customWidth="1"/>
    <col min="6150" max="6150" width="13.6796875" style="1" customWidth="1"/>
    <col min="6151" max="6151" width="12.54296875" style="1" customWidth="1"/>
    <col min="6152" max="6152" width="53.08984375" style="1" bestFit="1" customWidth="1"/>
    <col min="6153" max="6153" width="11.31640625" style="1" bestFit="1" customWidth="1"/>
    <col min="6154" max="6154" width="12.08984375" style="1" bestFit="1" customWidth="1"/>
    <col min="6155" max="6157" width="11.31640625" style="1" bestFit="1" customWidth="1"/>
    <col min="6158" max="6158" width="11.453125" style="1" customWidth="1"/>
    <col min="6159" max="6159" width="12.08984375" style="1" customWidth="1"/>
    <col min="6160" max="6160" width="13" style="1" bestFit="1" customWidth="1"/>
    <col min="6161" max="6162" width="12" style="1" bestFit="1" customWidth="1"/>
    <col min="6163" max="6163" width="11.08984375" style="1" customWidth="1"/>
    <col min="6164" max="6164" width="11.31640625" style="1" bestFit="1" customWidth="1"/>
    <col min="6165" max="6165" width="9.31640625" style="1" bestFit="1" customWidth="1"/>
    <col min="6166" max="6166" width="13.08984375" style="1" customWidth="1"/>
    <col min="6167" max="6167" width="11.31640625" style="1" bestFit="1" customWidth="1"/>
    <col min="6168" max="6168" width="13.31640625" style="1" customWidth="1"/>
    <col min="6169" max="6169" width="11.31640625" style="1" bestFit="1" customWidth="1"/>
    <col min="6170" max="6170" width="12.86328125" style="1" customWidth="1"/>
    <col min="6171" max="6171" width="11.31640625" style="1" customWidth="1"/>
    <col min="6172" max="6172" width="18" style="1" customWidth="1"/>
    <col min="6173" max="6173" width="13" style="1" customWidth="1"/>
    <col min="6174" max="6174" width="9.453125" style="1" bestFit="1" customWidth="1"/>
    <col min="6175" max="6401" width="9.08984375" style="1"/>
    <col min="6402" max="6402" width="10.86328125" style="1" customWidth="1"/>
    <col min="6403" max="6403" width="18.54296875" style="1" customWidth="1"/>
    <col min="6404" max="6404" width="15.86328125" style="1" customWidth="1"/>
    <col min="6405" max="6405" width="20.6796875" style="1" customWidth="1"/>
    <col min="6406" max="6406" width="13.6796875" style="1" customWidth="1"/>
    <col min="6407" max="6407" width="12.54296875" style="1" customWidth="1"/>
    <col min="6408" max="6408" width="53.08984375" style="1" bestFit="1" customWidth="1"/>
    <col min="6409" max="6409" width="11.31640625" style="1" bestFit="1" customWidth="1"/>
    <col min="6410" max="6410" width="12.08984375" style="1" bestFit="1" customWidth="1"/>
    <col min="6411" max="6413" width="11.31640625" style="1" bestFit="1" customWidth="1"/>
    <col min="6414" max="6414" width="11.453125" style="1" customWidth="1"/>
    <col min="6415" max="6415" width="12.08984375" style="1" customWidth="1"/>
    <col min="6416" max="6416" width="13" style="1" bestFit="1" customWidth="1"/>
    <col min="6417" max="6418" width="12" style="1" bestFit="1" customWidth="1"/>
    <col min="6419" max="6419" width="11.08984375" style="1" customWidth="1"/>
    <col min="6420" max="6420" width="11.31640625" style="1" bestFit="1" customWidth="1"/>
    <col min="6421" max="6421" width="9.31640625" style="1" bestFit="1" customWidth="1"/>
    <col min="6422" max="6422" width="13.08984375" style="1" customWidth="1"/>
    <col min="6423" max="6423" width="11.31640625" style="1" bestFit="1" customWidth="1"/>
    <col min="6424" max="6424" width="13.31640625" style="1" customWidth="1"/>
    <col min="6425" max="6425" width="11.31640625" style="1" bestFit="1" customWidth="1"/>
    <col min="6426" max="6426" width="12.86328125" style="1" customWidth="1"/>
    <col min="6427" max="6427" width="11.31640625" style="1" customWidth="1"/>
    <col min="6428" max="6428" width="18" style="1" customWidth="1"/>
    <col min="6429" max="6429" width="13" style="1" customWidth="1"/>
    <col min="6430" max="6430" width="9.453125" style="1" bestFit="1" customWidth="1"/>
    <col min="6431" max="6657" width="9.08984375" style="1"/>
    <col min="6658" max="6658" width="10.86328125" style="1" customWidth="1"/>
    <col min="6659" max="6659" width="18.54296875" style="1" customWidth="1"/>
    <col min="6660" max="6660" width="15.86328125" style="1" customWidth="1"/>
    <col min="6661" max="6661" width="20.6796875" style="1" customWidth="1"/>
    <col min="6662" max="6662" width="13.6796875" style="1" customWidth="1"/>
    <col min="6663" max="6663" width="12.54296875" style="1" customWidth="1"/>
    <col min="6664" max="6664" width="53.08984375" style="1" bestFit="1" customWidth="1"/>
    <col min="6665" max="6665" width="11.31640625" style="1" bestFit="1" customWidth="1"/>
    <col min="6666" max="6666" width="12.08984375" style="1" bestFit="1" customWidth="1"/>
    <col min="6667" max="6669" width="11.31640625" style="1" bestFit="1" customWidth="1"/>
    <col min="6670" max="6670" width="11.453125" style="1" customWidth="1"/>
    <col min="6671" max="6671" width="12.08984375" style="1" customWidth="1"/>
    <col min="6672" max="6672" width="13" style="1" bestFit="1" customWidth="1"/>
    <col min="6673" max="6674" width="12" style="1" bestFit="1" customWidth="1"/>
    <col min="6675" max="6675" width="11.08984375" style="1" customWidth="1"/>
    <col min="6676" max="6676" width="11.31640625" style="1" bestFit="1" customWidth="1"/>
    <col min="6677" max="6677" width="9.31640625" style="1" bestFit="1" customWidth="1"/>
    <col min="6678" max="6678" width="13.08984375" style="1" customWidth="1"/>
    <col min="6679" max="6679" width="11.31640625" style="1" bestFit="1" customWidth="1"/>
    <col min="6680" max="6680" width="13.31640625" style="1" customWidth="1"/>
    <col min="6681" max="6681" width="11.31640625" style="1" bestFit="1" customWidth="1"/>
    <col min="6682" max="6682" width="12.86328125" style="1" customWidth="1"/>
    <col min="6683" max="6683" width="11.31640625" style="1" customWidth="1"/>
    <col min="6684" max="6684" width="18" style="1" customWidth="1"/>
    <col min="6685" max="6685" width="13" style="1" customWidth="1"/>
    <col min="6686" max="6686" width="9.453125" style="1" bestFit="1" customWidth="1"/>
    <col min="6687" max="6913" width="9.08984375" style="1"/>
    <col min="6914" max="6914" width="10.86328125" style="1" customWidth="1"/>
    <col min="6915" max="6915" width="18.54296875" style="1" customWidth="1"/>
    <col min="6916" max="6916" width="15.86328125" style="1" customWidth="1"/>
    <col min="6917" max="6917" width="20.6796875" style="1" customWidth="1"/>
    <col min="6918" max="6918" width="13.6796875" style="1" customWidth="1"/>
    <col min="6919" max="6919" width="12.54296875" style="1" customWidth="1"/>
    <col min="6920" max="6920" width="53.08984375" style="1" bestFit="1" customWidth="1"/>
    <col min="6921" max="6921" width="11.31640625" style="1" bestFit="1" customWidth="1"/>
    <col min="6922" max="6922" width="12.08984375" style="1" bestFit="1" customWidth="1"/>
    <col min="6923" max="6925" width="11.31640625" style="1" bestFit="1" customWidth="1"/>
    <col min="6926" max="6926" width="11.453125" style="1" customWidth="1"/>
    <col min="6927" max="6927" width="12.08984375" style="1" customWidth="1"/>
    <col min="6928" max="6928" width="13" style="1" bestFit="1" customWidth="1"/>
    <col min="6929" max="6930" width="12" style="1" bestFit="1" customWidth="1"/>
    <col min="6931" max="6931" width="11.08984375" style="1" customWidth="1"/>
    <col min="6932" max="6932" width="11.31640625" style="1" bestFit="1" customWidth="1"/>
    <col min="6933" max="6933" width="9.31640625" style="1" bestFit="1" customWidth="1"/>
    <col min="6934" max="6934" width="13.08984375" style="1" customWidth="1"/>
    <col min="6935" max="6935" width="11.31640625" style="1" bestFit="1" customWidth="1"/>
    <col min="6936" max="6936" width="13.31640625" style="1" customWidth="1"/>
    <col min="6937" max="6937" width="11.31640625" style="1" bestFit="1" customWidth="1"/>
    <col min="6938" max="6938" width="12.86328125" style="1" customWidth="1"/>
    <col min="6939" max="6939" width="11.31640625" style="1" customWidth="1"/>
    <col min="6940" max="6940" width="18" style="1" customWidth="1"/>
    <col min="6941" max="6941" width="13" style="1" customWidth="1"/>
    <col min="6942" max="6942" width="9.453125" style="1" bestFit="1" customWidth="1"/>
    <col min="6943" max="7169" width="9.08984375" style="1"/>
    <col min="7170" max="7170" width="10.86328125" style="1" customWidth="1"/>
    <col min="7171" max="7171" width="18.54296875" style="1" customWidth="1"/>
    <col min="7172" max="7172" width="15.86328125" style="1" customWidth="1"/>
    <col min="7173" max="7173" width="20.6796875" style="1" customWidth="1"/>
    <col min="7174" max="7174" width="13.6796875" style="1" customWidth="1"/>
    <col min="7175" max="7175" width="12.54296875" style="1" customWidth="1"/>
    <col min="7176" max="7176" width="53.08984375" style="1" bestFit="1" customWidth="1"/>
    <col min="7177" max="7177" width="11.31640625" style="1" bestFit="1" customWidth="1"/>
    <col min="7178" max="7178" width="12.08984375" style="1" bestFit="1" customWidth="1"/>
    <col min="7179" max="7181" width="11.31640625" style="1" bestFit="1" customWidth="1"/>
    <col min="7182" max="7182" width="11.453125" style="1" customWidth="1"/>
    <col min="7183" max="7183" width="12.08984375" style="1" customWidth="1"/>
    <col min="7184" max="7184" width="13" style="1" bestFit="1" customWidth="1"/>
    <col min="7185" max="7186" width="12" style="1" bestFit="1" customWidth="1"/>
    <col min="7187" max="7187" width="11.08984375" style="1" customWidth="1"/>
    <col min="7188" max="7188" width="11.31640625" style="1" bestFit="1" customWidth="1"/>
    <col min="7189" max="7189" width="9.31640625" style="1" bestFit="1" customWidth="1"/>
    <col min="7190" max="7190" width="13.08984375" style="1" customWidth="1"/>
    <col min="7191" max="7191" width="11.31640625" style="1" bestFit="1" customWidth="1"/>
    <col min="7192" max="7192" width="13.31640625" style="1" customWidth="1"/>
    <col min="7193" max="7193" width="11.31640625" style="1" bestFit="1" customWidth="1"/>
    <col min="7194" max="7194" width="12.86328125" style="1" customWidth="1"/>
    <col min="7195" max="7195" width="11.31640625" style="1" customWidth="1"/>
    <col min="7196" max="7196" width="18" style="1" customWidth="1"/>
    <col min="7197" max="7197" width="13" style="1" customWidth="1"/>
    <col min="7198" max="7198" width="9.453125" style="1" bestFit="1" customWidth="1"/>
    <col min="7199" max="7425" width="9.08984375" style="1"/>
    <col min="7426" max="7426" width="10.86328125" style="1" customWidth="1"/>
    <col min="7427" max="7427" width="18.54296875" style="1" customWidth="1"/>
    <col min="7428" max="7428" width="15.86328125" style="1" customWidth="1"/>
    <col min="7429" max="7429" width="20.6796875" style="1" customWidth="1"/>
    <col min="7430" max="7430" width="13.6796875" style="1" customWidth="1"/>
    <col min="7431" max="7431" width="12.54296875" style="1" customWidth="1"/>
    <col min="7432" max="7432" width="53.08984375" style="1" bestFit="1" customWidth="1"/>
    <col min="7433" max="7433" width="11.31640625" style="1" bestFit="1" customWidth="1"/>
    <col min="7434" max="7434" width="12.08984375" style="1" bestFit="1" customWidth="1"/>
    <col min="7435" max="7437" width="11.31640625" style="1" bestFit="1" customWidth="1"/>
    <col min="7438" max="7438" width="11.453125" style="1" customWidth="1"/>
    <col min="7439" max="7439" width="12.08984375" style="1" customWidth="1"/>
    <col min="7440" max="7440" width="13" style="1" bestFit="1" customWidth="1"/>
    <col min="7441" max="7442" width="12" style="1" bestFit="1" customWidth="1"/>
    <col min="7443" max="7443" width="11.08984375" style="1" customWidth="1"/>
    <col min="7444" max="7444" width="11.31640625" style="1" bestFit="1" customWidth="1"/>
    <col min="7445" max="7445" width="9.31640625" style="1" bestFit="1" customWidth="1"/>
    <col min="7446" max="7446" width="13.08984375" style="1" customWidth="1"/>
    <col min="7447" max="7447" width="11.31640625" style="1" bestFit="1" customWidth="1"/>
    <col min="7448" max="7448" width="13.31640625" style="1" customWidth="1"/>
    <col min="7449" max="7449" width="11.31640625" style="1" bestFit="1" customWidth="1"/>
    <col min="7450" max="7450" width="12.86328125" style="1" customWidth="1"/>
    <col min="7451" max="7451" width="11.31640625" style="1" customWidth="1"/>
    <col min="7452" max="7452" width="18" style="1" customWidth="1"/>
    <col min="7453" max="7453" width="13" style="1" customWidth="1"/>
    <col min="7454" max="7454" width="9.453125" style="1" bestFit="1" customWidth="1"/>
    <col min="7455" max="7681" width="9.08984375" style="1"/>
    <col min="7682" max="7682" width="10.86328125" style="1" customWidth="1"/>
    <col min="7683" max="7683" width="18.54296875" style="1" customWidth="1"/>
    <col min="7684" max="7684" width="15.86328125" style="1" customWidth="1"/>
    <col min="7685" max="7685" width="20.6796875" style="1" customWidth="1"/>
    <col min="7686" max="7686" width="13.6796875" style="1" customWidth="1"/>
    <col min="7687" max="7687" width="12.54296875" style="1" customWidth="1"/>
    <col min="7688" max="7688" width="53.08984375" style="1" bestFit="1" customWidth="1"/>
    <col min="7689" max="7689" width="11.31640625" style="1" bestFit="1" customWidth="1"/>
    <col min="7690" max="7690" width="12.08984375" style="1" bestFit="1" customWidth="1"/>
    <col min="7691" max="7693" width="11.31640625" style="1" bestFit="1" customWidth="1"/>
    <col min="7694" max="7694" width="11.453125" style="1" customWidth="1"/>
    <col min="7695" max="7695" width="12.08984375" style="1" customWidth="1"/>
    <col min="7696" max="7696" width="13" style="1" bestFit="1" customWidth="1"/>
    <col min="7697" max="7698" width="12" style="1" bestFit="1" customWidth="1"/>
    <col min="7699" max="7699" width="11.08984375" style="1" customWidth="1"/>
    <col min="7700" max="7700" width="11.31640625" style="1" bestFit="1" customWidth="1"/>
    <col min="7701" max="7701" width="9.31640625" style="1" bestFit="1" customWidth="1"/>
    <col min="7702" max="7702" width="13.08984375" style="1" customWidth="1"/>
    <col min="7703" max="7703" width="11.31640625" style="1" bestFit="1" customWidth="1"/>
    <col min="7704" max="7704" width="13.31640625" style="1" customWidth="1"/>
    <col min="7705" max="7705" width="11.31640625" style="1" bestFit="1" customWidth="1"/>
    <col min="7706" max="7706" width="12.86328125" style="1" customWidth="1"/>
    <col min="7707" max="7707" width="11.31640625" style="1" customWidth="1"/>
    <col min="7708" max="7708" width="18" style="1" customWidth="1"/>
    <col min="7709" max="7709" width="13" style="1" customWidth="1"/>
    <col min="7710" max="7710" width="9.453125" style="1" bestFit="1" customWidth="1"/>
    <col min="7711" max="7937" width="9.08984375" style="1"/>
    <col min="7938" max="7938" width="10.86328125" style="1" customWidth="1"/>
    <col min="7939" max="7939" width="18.54296875" style="1" customWidth="1"/>
    <col min="7940" max="7940" width="15.86328125" style="1" customWidth="1"/>
    <col min="7941" max="7941" width="20.6796875" style="1" customWidth="1"/>
    <col min="7942" max="7942" width="13.6796875" style="1" customWidth="1"/>
    <col min="7943" max="7943" width="12.54296875" style="1" customWidth="1"/>
    <col min="7944" max="7944" width="53.08984375" style="1" bestFit="1" customWidth="1"/>
    <col min="7945" max="7945" width="11.31640625" style="1" bestFit="1" customWidth="1"/>
    <col min="7946" max="7946" width="12.08984375" style="1" bestFit="1" customWidth="1"/>
    <col min="7947" max="7949" width="11.31640625" style="1" bestFit="1" customWidth="1"/>
    <col min="7950" max="7950" width="11.453125" style="1" customWidth="1"/>
    <col min="7951" max="7951" width="12.08984375" style="1" customWidth="1"/>
    <col min="7952" max="7952" width="13" style="1" bestFit="1" customWidth="1"/>
    <col min="7953" max="7954" width="12" style="1" bestFit="1" customWidth="1"/>
    <col min="7955" max="7955" width="11.08984375" style="1" customWidth="1"/>
    <col min="7956" max="7956" width="11.31640625" style="1" bestFit="1" customWidth="1"/>
    <col min="7957" max="7957" width="9.31640625" style="1" bestFit="1" customWidth="1"/>
    <col min="7958" max="7958" width="13.08984375" style="1" customWidth="1"/>
    <col min="7959" max="7959" width="11.31640625" style="1" bestFit="1" customWidth="1"/>
    <col min="7960" max="7960" width="13.31640625" style="1" customWidth="1"/>
    <col min="7961" max="7961" width="11.31640625" style="1" bestFit="1" customWidth="1"/>
    <col min="7962" max="7962" width="12.86328125" style="1" customWidth="1"/>
    <col min="7963" max="7963" width="11.31640625" style="1" customWidth="1"/>
    <col min="7964" max="7964" width="18" style="1" customWidth="1"/>
    <col min="7965" max="7965" width="13" style="1" customWidth="1"/>
    <col min="7966" max="7966" width="9.453125" style="1" bestFit="1" customWidth="1"/>
    <col min="7967" max="8193" width="9.08984375" style="1"/>
    <col min="8194" max="8194" width="10.86328125" style="1" customWidth="1"/>
    <col min="8195" max="8195" width="18.54296875" style="1" customWidth="1"/>
    <col min="8196" max="8196" width="15.86328125" style="1" customWidth="1"/>
    <col min="8197" max="8197" width="20.6796875" style="1" customWidth="1"/>
    <col min="8198" max="8198" width="13.6796875" style="1" customWidth="1"/>
    <col min="8199" max="8199" width="12.54296875" style="1" customWidth="1"/>
    <col min="8200" max="8200" width="53.08984375" style="1" bestFit="1" customWidth="1"/>
    <col min="8201" max="8201" width="11.31640625" style="1" bestFit="1" customWidth="1"/>
    <col min="8202" max="8202" width="12.08984375" style="1" bestFit="1" customWidth="1"/>
    <col min="8203" max="8205" width="11.31640625" style="1" bestFit="1" customWidth="1"/>
    <col min="8206" max="8206" width="11.453125" style="1" customWidth="1"/>
    <col min="8207" max="8207" width="12.08984375" style="1" customWidth="1"/>
    <col min="8208" max="8208" width="13" style="1" bestFit="1" customWidth="1"/>
    <col min="8209" max="8210" width="12" style="1" bestFit="1" customWidth="1"/>
    <col min="8211" max="8211" width="11.08984375" style="1" customWidth="1"/>
    <col min="8212" max="8212" width="11.31640625" style="1" bestFit="1" customWidth="1"/>
    <col min="8213" max="8213" width="9.31640625" style="1" bestFit="1" customWidth="1"/>
    <col min="8214" max="8214" width="13.08984375" style="1" customWidth="1"/>
    <col min="8215" max="8215" width="11.31640625" style="1" bestFit="1" customWidth="1"/>
    <col min="8216" max="8216" width="13.31640625" style="1" customWidth="1"/>
    <col min="8217" max="8217" width="11.31640625" style="1" bestFit="1" customWidth="1"/>
    <col min="8218" max="8218" width="12.86328125" style="1" customWidth="1"/>
    <col min="8219" max="8219" width="11.31640625" style="1" customWidth="1"/>
    <col min="8220" max="8220" width="18" style="1" customWidth="1"/>
    <col min="8221" max="8221" width="13" style="1" customWidth="1"/>
    <col min="8222" max="8222" width="9.453125" style="1" bestFit="1" customWidth="1"/>
    <col min="8223" max="8449" width="9.08984375" style="1"/>
    <col min="8450" max="8450" width="10.86328125" style="1" customWidth="1"/>
    <col min="8451" max="8451" width="18.54296875" style="1" customWidth="1"/>
    <col min="8452" max="8452" width="15.86328125" style="1" customWidth="1"/>
    <col min="8453" max="8453" width="20.6796875" style="1" customWidth="1"/>
    <col min="8454" max="8454" width="13.6796875" style="1" customWidth="1"/>
    <col min="8455" max="8455" width="12.54296875" style="1" customWidth="1"/>
    <col min="8456" max="8456" width="53.08984375" style="1" bestFit="1" customWidth="1"/>
    <col min="8457" max="8457" width="11.31640625" style="1" bestFit="1" customWidth="1"/>
    <col min="8458" max="8458" width="12.08984375" style="1" bestFit="1" customWidth="1"/>
    <col min="8459" max="8461" width="11.31640625" style="1" bestFit="1" customWidth="1"/>
    <col min="8462" max="8462" width="11.453125" style="1" customWidth="1"/>
    <col min="8463" max="8463" width="12.08984375" style="1" customWidth="1"/>
    <col min="8464" max="8464" width="13" style="1" bestFit="1" customWidth="1"/>
    <col min="8465" max="8466" width="12" style="1" bestFit="1" customWidth="1"/>
    <col min="8467" max="8467" width="11.08984375" style="1" customWidth="1"/>
    <col min="8468" max="8468" width="11.31640625" style="1" bestFit="1" customWidth="1"/>
    <col min="8469" max="8469" width="9.31640625" style="1" bestFit="1" customWidth="1"/>
    <col min="8470" max="8470" width="13.08984375" style="1" customWidth="1"/>
    <col min="8471" max="8471" width="11.31640625" style="1" bestFit="1" customWidth="1"/>
    <col min="8472" max="8472" width="13.31640625" style="1" customWidth="1"/>
    <col min="8473" max="8473" width="11.31640625" style="1" bestFit="1" customWidth="1"/>
    <col min="8474" max="8474" width="12.86328125" style="1" customWidth="1"/>
    <col min="8475" max="8475" width="11.31640625" style="1" customWidth="1"/>
    <col min="8476" max="8476" width="18" style="1" customWidth="1"/>
    <col min="8477" max="8477" width="13" style="1" customWidth="1"/>
    <col min="8478" max="8478" width="9.453125" style="1" bestFit="1" customWidth="1"/>
    <col min="8479" max="8705" width="9.08984375" style="1"/>
    <col min="8706" max="8706" width="10.86328125" style="1" customWidth="1"/>
    <col min="8707" max="8707" width="18.54296875" style="1" customWidth="1"/>
    <col min="8708" max="8708" width="15.86328125" style="1" customWidth="1"/>
    <col min="8709" max="8709" width="20.6796875" style="1" customWidth="1"/>
    <col min="8710" max="8710" width="13.6796875" style="1" customWidth="1"/>
    <col min="8711" max="8711" width="12.54296875" style="1" customWidth="1"/>
    <col min="8712" max="8712" width="53.08984375" style="1" bestFit="1" customWidth="1"/>
    <col min="8713" max="8713" width="11.31640625" style="1" bestFit="1" customWidth="1"/>
    <col min="8714" max="8714" width="12.08984375" style="1" bestFit="1" customWidth="1"/>
    <col min="8715" max="8717" width="11.31640625" style="1" bestFit="1" customWidth="1"/>
    <col min="8718" max="8718" width="11.453125" style="1" customWidth="1"/>
    <col min="8719" max="8719" width="12.08984375" style="1" customWidth="1"/>
    <col min="8720" max="8720" width="13" style="1" bestFit="1" customWidth="1"/>
    <col min="8721" max="8722" width="12" style="1" bestFit="1" customWidth="1"/>
    <col min="8723" max="8723" width="11.08984375" style="1" customWidth="1"/>
    <col min="8724" max="8724" width="11.31640625" style="1" bestFit="1" customWidth="1"/>
    <col min="8725" max="8725" width="9.31640625" style="1" bestFit="1" customWidth="1"/>
    <col min="8726" max="8726" width="13.08984375" style="1" customWidth="1"/>
    <col min="8727" max="8727" width="11.31640625" style="1" bestFit="1" customWidth="1"/>
    <col min="8728" max="8728" width="13.31640625" style="1" customWidth="1"/>
    <col min="8729" max="8729" width="11.31640625" style="1" bestFit="1" customWidth="1"/>
    <col min="8730" max="8730" width="12.86328125" style="1" customWidth="1"/>
    <col min="8731" max="8731" width="11.31640625" style="1" customWidth="1"/>
    <col min="8732" max="8732" width="18" style="1" customWidth="1"/>
    <col min="8733" max="8733" width="13" style="1" customWidth="1"/>
    <col min="8734" max="8734" width="9.453125" style="1" bestFit="1" customWidth="1"/>
    <col min="8735" max="8961" width="9.08984375" style="1"/>
    <col min="8962" max="8962" width="10.86328125" style="1" customWidth="1"/>
    <col min="8963" max="8963" width="18.54296875" style="1" customWidth="1"/>
    <col min="8964" max="8964" width="15.86328125" style="1" customWidth="1"/>
    <col min="8965" max="8965" width="20.6796875" style="1" customWidth="1"/>
    <col min="8966" max="8966" width="13.6796875" style="1" customWidth="1"/>
    <col min="8967" max="8967" width="12.54296875" style="1" customWidth="1"/>
    <col min="8968" max="8968" width="53.08984375" style="1" bestFit="1" customWidth="1"/>
    <col min="8969" max="8969" width="11.31640625" style="1" bestFit="1" customWidth="1"/>
    <col min="8970" max="8970" width="12.08984375" style="1" bestFit="1" customWidth="1"/>
    <col min="8971" max="8973" width="11.31640625" style="1" bestFit="1" customWidth="1"/>
    <col min="8974" max="8974" width="11.453125" style="1" customWidth="1"/>
    <col min="8975" max="8975" width="12.08984375" style="1" customWidth="1"/>
    <col min="8976" max="8976" width="13" style="1" bestFit="1" customWidth="1"/>
    <col min="8977" max="8978" width="12" style="1" bestFit="1" customWidth="1"/>
    <col min="8979" max="8979" width="11.08984375" style="1" customWidth="1"/>
    <col min="8980" max="8980" width="11.31640625" style="1" bestFit="1" customWidth="1"/>
    <col min="8981" max="8981" width="9.31640625" style="1" bestFit="1" customWidth="1"/>
    <col min="8982" max="8982" width="13.08984375" style="1" customWidth="1"/>
    <col min="8983" max="8983" width="11.31640625" style="1" bestFit="1" customWidth="1"/>
    <col min="8984" max="8984" width="13.31640625" style="1" customWidth="1"/>
    <col min="8985" max="8985" width="11.31640625" style="1" bestFit="1" customWidth="1"/>
    <col min="8986" max="8986" width="12.86328125" style="1" customWidth="1"/>
    <col min="8987" max="8987" width="11.31640625" style="1" customWidth="1"/>
    <col min="8988" max="8988" width="18" style="1" customWidth="1"/>
    <col min="8989" max="8989" width="13" style="1" customWidth="1"/>
    <col min="8990" max="8990" width="9.453125" style="1" bestFit="1" customWidth="1"/>
    <col min="8991" max="9217" width="9.08984375" style="1"/>
    <col min="9218" max="9218" width="10.86328125" style="1" customWidth="1"/>
    <col min="9219" max="9219" width="18.54296875" style="1" customWidth="1"/>
    <col min="9220" max="9220" width="15.86328125" style="1" customWidth="1"/>
    <col min="9221" max="9221" width="20.6796875" style="1" customWidth="1"/>
    <col min="9222" max="9222" width="13.6796875" style="1" customWidth="1"/>
    <col min="9223" max="9223" width="12.54296875" style="1" customWidth="1"/>
    <col min="9224" max="9224" width="53.08984375" style="1" bestFit="1" customWidth="1"/>
    <col min="9225" max="9225" width="11.31640625" style="1" bestFit="1" customWidth="1"/>
    <col min="9226" max="9226" width="12.08984375" style="1" bestFit="1" customWidth="1"/>
    <col min="9227" max="9229" width="11.31640625" style="1" bestFit="1" customWidth="1"/>
    <col min="9230" max="9230" width="11.453125" style="1" customWidth="1"/>
    <col min="9231" max="9231" width="12.08984375" style="1" customWidth="1"/>
    <col min="9232" max="9232" width="13" style="1" bestFit="1" customWidth="1"/>
    <col min="9233" max="9234" width="12" style="1" bestFit="1" customWidth="1"/>
    <col min="9235" max="9235" width="11.08984375" style="1" customWidth="1"/>
    <col min="9236" max="9236" width="11.31640625" style="1" bestFit="1" customWidth="1"/>
    <col min="9237" max="9237" width="9.31640625" style="1" bestFit="1" customWidth="1"/>
    <col min="9238" max="9238" width="13.08984375" style="1" customWidth="1"/>
    <col min="9239" max="9239" width="11.31640625" style="1" bestFit="1" customWidth="1"/>
    <col min="9240" max="9240" width="13.31640625" style="1" customWidth="1"/>
    <col min="9241" max="9241" width="11.31640625" style="1" bestFit="1" customWidth="1"/>
    <col min="9242" max="9242" width="12.86328125" style="1" customWidth="1"/>
    <col min="9243" max="9243" width="11.31640625" style="1" customWidth="1"/>
    <col min="9244" max="9244" width="18" style="1" customWidth="1"/>
    <col min="9245" max="9245" width="13" style="1" customWidth="1"/>
    <col min="9246" max="9246" width="9.453125" style="1" bestFit="1" customWidth="1"/>
    <col min="9247" max="9473" width="9.08984375" style="1"/>
    <col min="9474" max="9474" width="10.86328125" style="1" customWidth="1"/>
    <col min="9475" max="9475" width="18.54296875" style="1" customWidth="1"/>
    <col min="9476" max="9476" width="15.86328125" style="1" customWidth="1"/>
    <col min="9477" max="9477" width="20.6796875" style="1" customWidth="1"/>
    <col min="9478" max="9478" width="13.6796875" style="1" customWidth="1"/>
    <col min="9479" max="9479" width="12.54296875" style="1" customWidth="1"/>
    <col min="9480" max="9480" width="53.08984375" style="1" bestFit="1" customWidth="1"/>
    <col min="9481" max="9481" width="11.31640625" style="1" bestFit="1" customWidth="1"/>
    <col min="9482" max="9482" width="12.08984375" style="1" bestFit="1" customWidth="1"/>
    <col min="9483" max="9485" width="11.31640625" style="1" bestFit="1" customWidth="1"/>
    <col min="9486" max="9486" width="11.453125" style="1" customWidth="1"/>
    <col min="9487" max="9487" width="12.08984375" style="1" customWidth="1"/>
    <col min="9488" max="9488" width="13" style="1" bestFit="1" customWidth="1"/>
    <col min="9489" max="9490" width="12" style="1" bestFit="1" customWidth="1"/>
    <col min="9491" max="9491" width="11.08984375" style="1" customWidth="1"/>
    <col min="9492" max="9492" width="11.31640625" style="1" bestFit="1" customWidth="1"/>
    <col min="9493" max="9493" width="9.31640625" style="1" bestFit="1" customWidth="1"/>
    <col min="9494" max="9494" width="13.08984375" style="1" customWidth="1"/>
    <col min="9495" max="9495" width="11.31640625" style="1" bestFit="1" customWidth="1"/>
    <col min="9496" max="9496" width="13.31640625" style="1" customWidth="1"/>
    <col min="9497" max="9497" width="11.31640625" style="1" bestFit="1" customWidth="1"/>
    <col min="9498" max="9498" width="12.86328125" style="1" customWidth="1"/>
    <col min="9499" max="9499" width="11.31640625" style="1" customWidth="1"/>
    <col min="9500" max="9500" width="18" style="1" customWidth="1"/>
    <col min="9501" max="9501" width="13" style="1" customWidth="1"/>
    <col min="9502" max="9502" width="9.453125" style="1" bestFit="1" customWidth="1"/>
    <col min="9503" max="9729" width="9.08984375" style="1"/>
    <col min="9730" max="9730" width="10.86328125" style="1" customWidth="1"/>
    <col min="9731" max="9731" width="18.54296875" style="1" customWidth="1"/>
    <col min="9732" max="9732" width="15.86328125" style="1" customWidth="1"/>
    <col min="9733" max="9733" width="20.6796875" style="1" customWidth="1"/>
    <col min="9734" max="9734" width="13.6796875" style="1" customWidth="1"/>
    <col min="9735" max="9735" width="12.54296875" style="1" customWidth="1"/>
    <col min="9736" max="9736" width="53.08984375" style="1" bestFit="1" customWidth="1"/>
    <col min="9737" max="9737" width="11.31640625" style="1" bestFit="1" customWidth="1"/>
    <col min="9738" max="9738" width="12.08984375" style="1" bestFit="1" customWidth="1"/>
    <col min="9739" max="9741" width="11.31640625" style="1" bestFit="1" customWidth="1"/>
    <col min="9742" max="9742" width="11.453125" style="1" customWidth="1"/>
    <col min="9743" max="9743" width="12.08984375" style="1" customWidth="1"/>
    <col min="9744" max="9744" width="13" style="1" bestFit="1" customWidth="1"/>
    <col min="9745" max="9746" width="12" style="1" bestFit="1" customWidth="1"/>
    <col min="9747" max="9747" width="11.08984375" style="1" customWidth="1"/>
    <col min="9748" max="9748" width="11.31640625" style="1" bestFit="1" customWidth="1"/>
    <col min="9749" max="9749" width="9.31640625" style="1" bestFit="1" customWidth="1"/>
    <col min="9750" max="9750" width="13.08984375" style="1" customWidth="1"/>
    <col min="9751" max="9751" width="11.31640625" style="1" bestFit="1" customWidth="1"/>
    <col min="9752" max="9752" width="13.31640625" style="1" customWidth="1"/>
    <col min="9753" max="9753" width="11.31640625" style="1" bestFit="1" customWidth="1"/>
    <col min="9754" max="9754" width="12.86328125" style="1" customWidth="1"/>
    <col min="9755" max="9755" width="11.31640625" style="1" customWidth="1"/>
    <col min="9756" max="9756" width="18" style="1" customWidth="1"/>
    <col min="9757" max="9757" width="13" style="1" customWidth="1"/>
    <col min="9758" max="9758" width="9.453125" style="1" bestFit="1" customWidth="1"/>
    <col min="9759" max="9985" width="9.08984375" style="1"/>
    <col min="9986" max="9986" width="10.86328125" style="1" customWidth="1"/>
    <col min="9987" max="9987" width="18.54296875" style="1" customWidth="1"/>
    <col min="9988" max="9988" width="15.86328125" style="1" customWidth="1"/>
    <col min="9989" max="9989" width="20.6796875" style="1" customWidth="1"/>
    <col min="9990" max="9990" width="13.6796875" style="1" customWidth="1"/>
    <col min="9991" max="9991" width="12.54296875" style="1" customWidth="1"/>
    <col min="9992" max="9992" width="53.08984375" style="1" bestFit="1" customWidth="1"/>
    <col min="9993" max="9993" width="11.31640625" style="1" bestFit="1" customWidth="1"/>
    <col min="9994" max="9994" width="12.08984375" style="1" bestFit="1" customWidth="1"/>
    <col min="9995" max="9997" width="11.31640625" style="1" bestFit="1" customWidth="1"/>
    <col min="9998" max="9998" width="11.453125" style="1" customWidth="1"/>
    <col min="9999" max="9999" width="12.08984375" style="1" customWidth="1"/>
    <col min="10000" max="10000" width="13" style="1" bestFit="1" customWidth="1"/>
    <col min="10001" max="10002" width="12" style="1" bestFit="1" customWidth="1"/>
    <col min="10003" max="10003" width="11.08984375" style="1" customWidth="1"/>
    <col min="10004" max="10004" width="11.31640625" style="1" bestFit="1" customWidth="1"/>
    <col min="10005" max="10005" width="9.31640625" style="1" bestFit="1" customWidth="1"/>
    <col min="10006" max="10006" width="13.08984375" style="1" customWidth="1"/>
    <col min="10007" max="10007" width="11.31640625" style="1" bestFit="1" customWidth="1"/>
    <col min="10008" max="10008" width="13.31640625" style="1" customWidth="1"/>
    <col min="10009" max="10009" width="11.31640625" style="1" bestFit="1" customWidth="1"/>
    <col min="10010" max="10010" width="12.86328125" style="1" customWidth="1"/>
    <col min="10011" max="10011" width="11.31640625" style="1" customWidth="1"/>
    <col min="10012" max="10012" width="18" style="1" customWidth="1"/>
    <col min="10013" max="10013" width="13" style="1" customWidth="1"/>
    <col min="10014" max="10014" width="9.453125" style="1" bestFit="1" customWidth="1"/>
    <col min="10015" max="10241" width="9.08984375" style="1"/>
    <col min="10242" max="10242" width="10.86328125" style="1" customWidth="1"/>
    <col min="10243" max="10243" width="18.54296875" style="1" customWidth="1"/>
    <col min="10244" max="10244" width="15.86328125" style="1" customWidth="1"/>
    <col min="10245" max="10245" width="20.6796875" style="1" customWidth="1"/>
    <col min="10246" max="10246" width="13.6796875" style="1" customWidth="1"/>
    <col min="10247" max="10247" width="12.54296875" style="1" customWidth="1"/>
    <col min="10248" max="10248" width="53.08984375" style="1" bestFit="1" customWidth="1"/>
    <col min="10249" max="10249" width="11.31640625" style="1" bestFit="1" customWidth="1"/>
    <col min="10250" max="10250" width="12.08984375" style="1" bestFit="1" customWidth="1"/>
    <col min="10251" max="10253" width="11.31640625" style="1" bestFit="1" customWidth="1"/>
    <col min="10254" max="10254" width="11.453125" style="1" customWidth="1"/>
    <col min="10255" max="10255" width="12.08984375" style="1" customWidth="1"/>
    <col min="10256" max="10256" width="13" style="1" bestFit="1" customWidth="1"/>
    <col min="10257" max="10258" width="12" style="1" bestFit="1" customWidth="1"/>
    <col min="10259" max="10259" width="11.08984375" style="1" customWidth="1"/>
    <col min="10260" max="10260" width="11.31640625" style="1" bestFit="1" customWidth="1"/>
    <col min="10261" max="10261" width="9.31640625" style="1" bestFit="1" customWidth="1"/>
    <col min="10262" max="10262" width="13.08984375" style="1" customWidth="1"/>
    <col min="10263" max="10263" width="11.31640625" style="1" bestFit="1" customWidth="1"/>
    <col min="10264" max="10264" width="13.31640625" style="1" customWidth="1"/>
    <col min="10265" max="10265" width="11.31640625" style="1" bestFit="1" customWidth="1"/>
    <col min="10266" max="10266" width="12.86328125" style="1" customWidth="1"/>
    <col min="10267" max="10267" width="11.31640625" style="1" customWidth="1"/>
    <col min="10268" max="10268" width="18" style="1" customWidth="1"/>
    <col min="10269" max="10269" width="13" style="1" customWidth="1"/>
    <col min="10270" max="10270" width="9.453125" style="1" bestFit="1" customWidth="1"/>
    <col min="10271" max="10497" width="9.08984375" style="1"/>
    <col min="10498" max="10498" width="10.86328125" style="1" customWidth="1"/>
    <col min="10499" max="10499" width="18.54296875" style="1" customWidth="1"/>
    <col min="10500" max="10500" width="15.86328125" style="1" customWidth="1"/>
    <col min="10501" max="10501" width="20.6796875" style="1" customWidth="1"/>
    <col min="10502" max="10502" width="13.6796875" style="1" customWidth="1"/>
    <col min="10503" max="10503" width="12.54296875" style="1" customWidth="1"/>
    <col min="10504" max="10504" width="53.08984375" style="1" bestFit="1" customWidth="1"/>
    <col min="10505" max="10505" width="11.31640625" style="1" bestFit="1" customWidth="1"/>
    <col min="10506" max="10506" width="12.08984375" style="1" bestFit="1" customWidth="1"/>
    <col min="10507" max="10509" width="11.31640625" style="1" bestFit="1" customWidth="1"/>
    <col min="10510" max="10510" width="11.453125" style="1" customWidth="1"/>
    <col min="10511" max="10511" width="12.08984375" style="1" customWidth="1"/>
    <col min="10512" max="10512" width="13" style="1" bestFit="1" customWidth="1"/>
    <col min="10513" max="10514" width="12" style="1" bestFit="1" customWidth="1"/>
    <col min="10515" max="10515" width="11.08984375" style="1" customWidth="1"/>
    <col min="10516" max="10516" width="11.31640625" style="1" bestFit="1" customWidth="1"/>
    <col min="10517" max="10517" width="9.31640625" style="1" bestFit="1" customWidth="1"/>
    <col min="10518" max="10518" width="13.08984375" style="1" customWidth="1"/>
    <col min="10519" max="10519" width="11.31640625" style="1" bestFit="1" customWidth="1"/>
    <col min="10520" max="10520" width="13.31640625" style="1" customWidth="1"/>
    <col min="10521" max="10521" width="11.31640625" style="1" bestFit="1" customWidth="1"/>
    <col min="10522" max="10522" width="12.86328125" style="1" customWidth="1"/>
    <col min="10523" max="10523" width="11.31640625" style="1" customWidth="1"/>
    <col min="10524" max="10524" width="18" style="1" customWidth="1"/>
    <col min="10525" max="10525" width="13" style="1" customWidth="1"/>
    <col min="10526" max="10526" width="9.453125" style="1" bestFit="1" customWidth="1"/>
    <col min="10527" max="10753" width="9.08984375" style="1"/>
    <col min="10754" max="10754" width="10.86328125" style="1" customWidth="1"/>
    <col min="10755" max="10755" width="18.54296875" style="1" customWidth="1"/>
    <col min="10756" max="10756" width="15.86328125" style="1" customWidth="1"/>
    <col min="10757" max="10757" width="20.6796875" style="1" customWidth="1"/>
    <col min="10758" max="10758" width="13.6796875" style="1" customWidth="1"/>
    <col min="10759" max="10759" width="12.54296875" style="1" customWidth="1"/>
    <col min="10760" max="10760" width="53.08984375" style="1" bestFit="1" customWidth="1"/>
    <col min="10761" max="10761" width="11.31640625" style="1" bestFit="1" customWidth="1"/>
    <col min="10762" max="10762" width="12.08984375" style="1" bestFit="1" customWidth="1"/>
    <col min="10763" max="10765" width="11.31640625" style="1" bestFit="1" customWidth="1"/>
    <col min="10766" max="10766" width="11.453125" style="1" customWidth="1"/>
    <col min="10767" max="10767" width="12.08984375" style="1" customWidth="1"/>
    <col min="10768" max="10768" width="13" style="1" bestFit="1" customWidth="1"/>
    <col min="10769" max="10770" width="12" style="1" bestFit="1" customWidth="1"/>
    <col min="10771" max="10771" width="11.08984375" style="1" customWidth="1"/>
    <col min="10772" max="10772" width="11.31640625" style="1" bestFit="1" customWidth="1"/>
    <col min="10773" max="10773" width="9.31640625" style="1" bestFit="1" customWidth="1"/>
    <col min="10774" max="10774" width="13.08984375" style="1" customWidth="1"/>
    <col min="10775" max="10775" width="11.31640625" style="1" bestFit="1" customWidth="1"/>
    <col min="10776" max="10776" width="13.31640625" style="1" customWidth="1"/>
    <col min="10777" max="10777" width="11.31640625" style="1" bestFit="1" customWidth="1"/>
    <col min="10778" max="10778" width="12.86328125" style="1" customWidth="1"/>
    <col min="10779" max="10779" width="11.31640625" style="1" customWidth="1"/>
    <col min="10780" max="10780" width="18" style="1" customWidth="1"/>
    <col min="10781" max="10781" width="13" style="1" customWidth="1"/>
    <col min="10782" max="10782" width="9.453125" style="1" bestFit="1" customWidth="1"/>
    <col min="10783" max="11009" width="9.08984375" style="1"/>
    <col min="11010" max="11010" width="10.86328125" style="1" customWidth="1"/>
    <col min="11011" max="11011" width="18.54296875" style="1" customWidth="1"/>
    <col min="11012" max="11012" width="15.86328125" style="1" customWidth="1"/>
    <col min="11013" max="11013" width="20.6796875" style="1" customWidth="1"/>
    <col min="11014" max="11014" width="13.6796875" style="1" customWidth="1"/>
    <col min="11015" max="11015" width="12.54296875" style="1" customWidth="1"/>
    <col min="11016" max="11016" width="53.08984375" style="1" bestFit="1" customWidth="1"/>
    <col min="11017" max="11017" width="11.31640625" style="1" bestFit="1" customWidth="1"/>
    <col min="11018" max="11018" width="12.08984375" style="1" bestFit="1" customWidth="1"/>
    <col min="11019" max="11021" width="11.31640625" style="1" bestFit="1" customWidth="1"/>
    <col min="11022" max="11022" width="11.453125" style="1" customWidth="1"/>
    <col min="11023" max="11023" width="12.08984375" style="1" customWidth="1"/>
    <col min="11024" max="11024" width="13" style="1" bestFit="1" customWidth="1"/>
    <col min="11025" max="11026" width="12" style="1" bestFit="1" customWidth="1"/>
    <col min="11027" max="11027" width="11.08984375" style="1" customWidth="1"/>
    <col min="11028" max="11028" width="11.31640625" style="1" bestFit="1" customWidth="1"/>
    <col min="11029" max="11029" width="9.31640625" style="1" bestFit="1" customWidth="1"/>
    <col min="11030" max="11030" width="13.08984375" style="1" customWidth="1"/>
    <col min="11031" max="11031" width="11.31640625" style="1" bestFit="1" customWidth="1"/>
    <col min="11032" max="11032" width="13.31640625" style="1" customWidth="1"/>
    <col min="11033" max="11033" width="11.31640625" style="1" bestFit="1" customWidth="1"/>
    <col min="11034" max="11034" width="12.86328125" style="1" customWidth="1"/>
    <col min="11035" max="11035" width="11.31640625" style="1" customWidth="1"/>
    <col min="11036" max="11036" width="18" style="1" customWidth="1"/>
    <col min="11037" max="11037" width="13" style="1" customWidth="1"/>
    <col min="11038" max="11038" width="9.453125" style="1" bestFit="1" customWidth="1"/>
    <col min="11039" max="11265" width="9.08984375" style="1"/>
    <col min="11266" max="11266" width="10.86328125" style="1" customWidth="1"/>
    <col min="11267" max="11267" width="18.54296875" style="1" customWidth="1"/>
    <col min="11268" max="11268" width="15.86328125" style="1" customWidth="1"/>
    <col min="11269" max="11269" width="20.6796875" style="1" customWidth="1"/>
    <col min="11270" max="11270" width="13.6796875" style="1" customWidth="1"/>
    <col min="11271" max="11271" width="12.54296875" style="1" customWidth="1"/>
    <col min="11272" max="11272" width="53.08984375" style="1" bestFit="1" customWidth="1"/>
    <col min="11273" max="11273" width="11.31640625" style="1" bestFit="1" customWidth="1"/>
    <col min="11274" max="11274" width="12.08984375" style="1" bestFit="1" customWidth="1"/>
    <col min="11275" max="11277" width="11.31640625" style="1" bestFit="1" customWidth="1"/>
    <col min="11278" max="11278" width="11.453125" style="1" customWidth="1"/>
    <col min="11279" max="11279" width="12.08984375" style="1" customWidth="1"/>
    <col min="11280" max="11280" width="13" style="1" bestFit="1" customWidth="1"/>
    <col min="11281" max="11282" width="12" style="1" bestFit="1" customWidth="1"/>
    <col min="11283" max="11283" width="11.08984375" style="1" customWidth="1"/>
    <col min="11284" max="11284" width="11.31640625" style="1" bestFit="1" customWidth="1"/>
    <col min="11285" max="11285" width="9.31640625" style="1" bestFit="1" customWidth="1"/>
    <col min="11286" max="11286" width="13.08984375" style="1" customWidth="1"/>
    <col min="11287" max="11287" width="11.31640625" style="1" bestFit="1" customWidth="1"/>
    <col min="11288" max="11288" width="13.31640625" style="1" customWidth="1"/>
    <col min="11289" max="11289" width="11.31640625" style="1" bestFit="1" customWidth="1"/>
    <col min="11290" max="11290" width="12.86328125" style="1" customWidth="1"/>
    <col min="11291" max="11291" width="11.31640625" style="1" customWidth="1"/>
    <col min="11292" max="11292" width="18" style="1" customWidth="1"/>
    <col min="11293" max="11293" width="13" style="1" customWidth="1"/>
    <col min="11294" max="11294" width="9.453125" style="1" bestFit="1" customWidth="1"/>
    <col min="11295" max="11521" width="9.08984375" style="1"/>
    <col min="11522" max="11522" width="10.86328125" style="1" customWidth="1"/>
    <col min="11523" max="11523" width="18.54296875" style="1" customWidth="1"/>
    <col min="11524" max="11524" width="15.86328125" style="1" customWidth="1"/>
    <col min="11525" max="11525" width="20.6796875" style="1" customWidth="1"/>
    <col min="11526" max="11526" width="13.6796875" style="1" customWidth="1"/>
    <col min="11527" max="11527" width="12.54296875" style="1" customWidth="1"/>
    <col min="11528" max="11528" width="53.08984375" style="1" bestFit="1" customWidth="1"/>
    <col min="11529" max="11529" width="11.31640625" style="1" bestFit="1" customWidth="1"/>
    <col min="11530" max="11530" width="12.08984375" style="1" bestFit="1" customWidth="1"/>
    <col min="11531" max="11533" width="11.31640625" style="1" bestFit="1" customWidth="1"/>
    <col min="11534" max="11534" width="11.453125" style="1" customWidth="1"/>
    <col min="11535" max="11535" width="12.08984375" style="1" customWidth="1"/>
    <col min="11536" max="11536" width="13" style="1" bestFit="1" customWidth="1"/>
    <col min="11537" max="11538" width="12" style="1" bestFit="1" customWidth="1"/>
    <col min="11539" max="11539" width="11.08984375" style="1" customWidth="1"/>
    <col min="11540" max="11540" width="11.31640625" style="1" bestFit="1" customWidth="1"/>
    <col min="11541" max="11541" width="9.31640625" style="1" bestFit="1" customWidth="1"/>
    <col min="11542" max="11542" width="13.08984375" style="1" customWidth="1"/>
    <col min="11543" max="11543" width="11.31640625" style="1" bestFit="1" customWidth="1"/>
    <col min="11544" max="11544" width="13.31640625" style="1" customWidth="1"/>
    <col min="11545" max="11545" width="11.31640625" style="1" bestFit="1" customWidth="1"/>
    <col min="11546" max="11546" width="12.86328125" style="1" customWidth="1"/>
    <col min="11547" max="11547" width="11.31640625" style="1" customWidth="1"/>
    <col min="11548" max="11548" width="18" style="1" customWidth="1"/>
    <col min="11549" max="11549" width="13" style="1" customWidth="1"/>
    <col min="11550" max="11550" width="9.453125" style="1" bestFit="1" customWidth="1"/>
    <col min="11551" max="11777" width="9.08984375" style="1"/>
    <col min="11778" max="11778" width="10.86328125" style="1" customWidth="1"/>
    <col min="11779" max="11779" width="18.54296875" style="1" customWidth="1"/>
    <col min="11780" max="11780" width="15.86328125" style="1" customWidth="1"/>
    <col min="11781" max="11781" width="20.6796875" style="1" customWidth="1"/>
    <col min="11782" max="11782" width="13.6796875" style="1" customWidth="1"/>
    <col min="11783" max="11783" width="12.54296875" style="1" customWidth="1"/>
    <col min="11784" max="11784" width="53.08984375" style="1" bestFit="1" customWidth="1"/>
    <col min="11785" max="11785" width="11.31640625" style="1" bestFit="1" customWidth="1"/>
    <col min="11786" max="11786" width="12.08984375" style="1" bestFit="1" customWidth="1"/>
    <col min="11787" max="11789" width="11.31640625" style="1" bestFit="1" customWidth="1"/>
    <col min="11790" max="11790" width="11.453125" style="1" customWidth="1"/>
    <col min="11791" max="11791" width="12.08984375" style="1" customWidth="1"/>
    <col min="11792" max="11792" width="13" style="1" bestFit="1" customWidth="1"/>
    <col min="11793" max="11794" width="12" style="1" bestFit="1" customWidth="1"/>
    <col min="11795" max="11795" width="11.08984375" style="1" customWidth="1"/>
    <col min="11796" max="11796" width="11.31640625" style="1" bestFit="1" customWidth="1"/>
    <col min="11797" max="11797" width="9.31640625" style="1" bestFit="1" customWidth="1"/>
    <col min="11798" max="11798" width="13.08984375" style="1" customWidth="1"/>
    <col min="11799" max="11799" width="11.31640625" style="1" bestFit="1" customWidth="1"/>
    <col min="11800" max="11800" width="13.31640625" style="1" customWidth="1"/>
    <col min="11801" max="11801" width="11.31640625" style="1" bestFit="1" customWidth="1"/>
    <col min="11802" max="11802" width="12.86328125" style="1" customWidth="1"/>
    <col min="11803" max="11803" width="11.31640625" style="1" customWidth="1"/>
    <col min="11804" max="11804" width="18" style="1" customWidth="1"/>
    <col min="11805" max="11805" width="13" style="1" customWidth="1"/>
    <col min="11806" max="11806" width="9.453125" style="1" bestFit="1" customWidth="1"/>
    <col min="11807" max="12033" width="9.08984375" style="1"/>
    <col min="12034" max="12034" width="10.86328125" style="1" customWidth="1"/>
    <col min="12035" max="12035" width="18.54296875" style="1" customWidth="1"/>
    <col min="12036" max="12036" width="15.86328125" style="1" customWidth="1"/>
    <col min="12037" max="12037" width="20.6796875" style="1" customWidth="1"/>
    <col min="12038" max="12038" width="13.6796875" style="1" customWidth="1"/>
    <col min="12039" max="12039" width="12.54296875" style="1" customWidth="1"/>
    <col min="12040" max="12040" width="53.08984375" style="1" bestFit="1" customWidth="1"/>
    <col min="12041" max="12041" width="11.31640625" style="1" bestFit="1" customWidth="1"/>
    <col min="12042" max="12042" width="12.08984375" style="1" bestFit="1" customWidth="1"/>
    <col min="12043" max="12045" width="11.31640625" style="1" bestFit="1" customWidth="1"/>
    <col min="12046" max="12046" width="11.453125" style="1" customWidth="1"/>
    <col min="12047" max="12047" width="12.08984375" style="1" customWidth="1"/>
    <col min="12048" max="12048" width="13" style="1" bestFit="1" customWidth="1"/>
    <col min="12049" max="12050" width="12" style="1" bestFit="1" customWidth="1"/>
    <col min="12051" max="12051" width="11.08984375" style="1" customWidth="1"/>
    <col min="12052" max="12052" width="11.31640625" style="1" bestFit="1" customWidth="1"/>
    <col min="12053" max="12053" width="9.31640625" style="1" bestFit="1" customWidth="1"/>
    <col min="12054" max="12054" width="13.08984375" style="1" customWidth="1"/>
    <col min="12055" max="12055" width="11.31640625" style="1" bestFit="1" customWidth="1"/>
    <col min="12056" max="12056" width="13.31640625" style="1" customWidth="1"/>
    <col min="12057" max="12057" width="11.31640625" style="1" bestFit="1" customWidth="1"/>
    <col min="12058" max="12058" width="12.86328125" style="1" customWidth="1"/>
    <col min="12059" max="12059" width="11.31640625" style="1" customWidth="1"/>
    <col min="12060" max="12060" width="18" style="1" customWidth="1"/>
    <col min="12061" max="12061" width="13" style="1" customWidth="1"/>
    <col min="12062" max="12062" width="9.453125" style="1" bestFit="1" customWidth="1"/>
    <col min="12063" max="12289" width="9.08984375" style="1"/>
    <col min="12290" max="12290" width="10.86328125" style="1" customWidth="1"/>
    <col min="12291" max="12291" width="18.54296875" style="1" customWidth="1"/>
    <col min="12292" max="12292" width="15.86328125" style="1" customWidth="1"/>
    <col min="12293" max="12293" width="20.6796875" style="1" customWidth="1"/>
    <col min="12294" max="12294" width="13.6796875" style="1" customWidth="1"/>
    <col min="12295" max="12295" width="12.54296875" style="1" customWidth="1"/>
    <col min="12296" max="12296" width="53.08984375" style="1" bestFit="1" customWidth="1"/>
    <col min="12297" max="12297" width="11.31640625" style="1" bestFit="1" customWidth="1"/>
    <col min="12298" max="12298" width="12.08984375" style="1" bestFit="1" customWidth="1"/>
    <col min="12299" max="12301" width="11.31640625" style="1" bestFit="1" customWidth="1"/>
    <col min="12302" max="12302" width="11.453125" style="1" customWidth="1"/>
    <col min="12303" max="12303" width="12.08984375" style="1" customWidth="1"/>
    <col min="12304" max="12304" width="13" style="1" bestFit="1" customWidth="1"/>
    <col min="12305" max="12306" width="12" style="1" bestFit="1" customWidth="1"/>
    <col min="12307" max="12307" width="11.08984375" style="1" customWidth="1"/>
    <col min="12308" max="12308" width="11.31640625" style="1" bestFit="1" customWidth="1"/>
    <col min="12309" max="12309" width="9.31640625" style="1" bestFit="1" customWidth="1"/>
    <col min="12310" max="12310" width="13.08984375" style="1" customWidth="1"/>
    <col min="12311" max="12311" width="11.31640625" style="1" bestFit="1" customWidth="1"/>
    <col min="12312" max="12312" width="13.31640625" style="1" customWidth="1"/>
    <col min="12313" max="12313" width="11.31640625" style="1" bestFit="1" customWidth="1"/>
    <col min="12314" max="12314" width="12.86328125" style="1" customWidth="1"/>
    <col min="12315" max="12315" width="11.31640625" style="1" customWidth="1"/>
    <col min="12316" max="12316" width="18" style="1" customWidth="1"/>
    <col min="12317" max="12317" width="13" style="1" customWidth="1"/>
    <col min="12318" max="12318" width="9.453125" style="1" bestFit="1" customWidth="1"/>
    <col min="12319" max="12545" width="9.08984375" style="1"/>
    <col min="12546" max="12546" width="10.86328125" style="1" customWidth="1"/>
    <col min="12547" max="12547" width="18.54296875" style="1" customWidth="1"/>
    <col min="12548" max="12548" width="15.86328125" style="1" customWidth="1"/>
    <col min="12549" max="12549" width="20.6796875" style="1" customWidth="1"/>
    <col min="12550" max="12550" width="13.6796875" style="1" customWidth="1"/>
    <col min="12551" max="12551" width="12.54296875" style="1" customWidth="1"/>
    <col min="12552" max="12552" width="53.08984375" style="1" bestFit="1" customWidth="1"/>
    <col min="12553" max="12553" width="11.31640625" style="1" bestFit="1" customWidth="1"/>
    <col min="12554" max="12554" width="12.08984375" style="1" bestFit="1" customWidth="1"/>
    <col min="12555" max="12557" width="11.31640625" style="1" bestFit="1" customWidth="1"/>
    <col min="12558" max="12558" width="11.453125" style="1" customWidth="1"/>
    <col min="12559" max="12559" width="12.08984375" style="1" customWidth="1"/>
    <col min="12560" max="12560" width="13" style="1" bestFit="1" customWidth="1"/>
    <col min="12561" max="12562" width="12" style="1" bestFit="1" customWidth="1"/>
    <col min="12563" max="12563" width="11.08984375" style="1" customWidth="1"/>
    <col min="12564" max="12564" width="11.31640625" style="1" bestFit="1" customWidth="1"/>
    <col min="12565" max="12565" width="9.31640625" style="1" bestFit="1" customWidth="1"/>
    <col min="12566" max="12566" width="13.08984375" style="1" customWidth="1"/>
    <col min="12567" max="12567" width="11.31640625" style="1" bestFit="1" customWidth="1"/>
    <col min="12568" max="12568" width="13.31640625" style="1" customWidth="1"/>
    <col min="12569" max="12569" width="11.31640625" style="1" bestFit="1" customWidth="1"/>
    <col min="12570" max="12570" width="12.86328125" style="1" customWidth="1"/>
    <col min="12571" max="12571" width="11.31640625" style="1" customWidth="1"/>
    <col min="12572" max="12572" width="18" style="1" customWidth="1"/>
    <col min="12573" max="12573" width="13" style="1" customWidth="1"/>
    <col min="12574" max="12574" width="9.453125" style="1" bestFit="1" customWidth="1"/>
    <col min="12575" max="12801" width="9.08984375" style="1"/>
    <col min="12802" max="12802" width="10.86328125" style="1" customWidth="1"/>
    <col min="12803" max="12803" width="18.54296875" style="1" customWidth="1"/>
    <col min="12804" max="12804" width="15.86328125" style="1" customWidth="1"/>
    <col min="12805" max="12805" width="20.6796875" style="1" customWidth="1"/>
    <col min="12806" max="12806" width="13.6796875" style="1" customWidth="1"/>
    <col min="12807" max="12807" width="12.54296875" style="1" customWidth="1"/>
    <col min="12808" max="12808" width="53.08984375" style="1" bestFit="1" customWidth="1"/>
    <col min="12809" max="12809" width="11.31640625" style="1" bestFit="1" customWidth="1"/>
    <col min="12810" max="12810" width="12.08984375" style="1" bestFit="1" customWidth="1"/>
    <col min="12811" max="12813" width="11.31640625" style="1" bestFit="1" customWidth="1"/>
    <col min="12814" max="12814" width="11.453125" style="1" customWidth="1"/>
    <col min="12815" max="12815" width="12.08984375" style="1" customWidth="1"/>
    <col min="12816" max="12816" width="13" style="1" bestFit="1" customWidth="1"/>
    <col min="12817" max="12818" width="12" style="1" bestFit="1" customWidth="1"/>
    <col min="12819" max="12819" width="11.08984375" style="1" customWidth="1"/>
    <col min="12820" max="12820" width="11.31640625" style="1" bestFit="1" customWidth="1"/>
    <col min="12821" max="12821" width="9.31640625" style="1" bestFit="1" customWidth="1"/>
    <col min="12822" max="12822" width="13.08984375" style="1" customWidth="1"/>
    <col min="12823" max="12823" width="11.31640625" style="1" bestFit="1" customWidth="1"/>
    <col min="12824" max="12824" width="13.31640625" style="1" customWidth="1"/>
    <col min="12825" max="12825" width="11.31640625" style="1" bestFit="1" customWidth="1"/>
    <col min="12826" max="12826" width="12.86328125" style="1" customWidth="1"/>
    <col min="12827" max="12827" width="11.31640625" style="1" customWidth="1"/>
    <col min="12828" max="12828" width="18" style="1" customWidth="1"/>
    <col min="12829" max="12829" width="13" style="1" customWidth="1"/>
    <col min="12830" max="12830" width="9.453125" style="1" bestFit="1" customWidth="1"/>
    <col min="12831" max="13057" width="9.08984375" style="1"/>
    <col min="13058" max="13058" width="10.86328125" style="1" customWidth="1"/>
    <col min="13059" max="13059" width="18.54296875" style="1" customWidth="1"/>
    <col min="13060" max="13060" width="15.86328125" style="1" customWidth="1"/>
    <col min="13061" max="13061" width="20.6796875" style="1" customWidth="1"/>
    <col min="13062" max="13062" width="13.6796875" style="1" customWidth="1"/>
    <col min="13063" max="13063" width="12.54296875" style="1" customWidth="1"/>
    <col min="13064" max="13064" width="53.08984375" style="1" bestFit="1" customWidth="1"/>
    <col min="13065" max="13065" width="11.31640625" style="1" bestFit="1" customWidth="1"/>
    <col min="13066" max="13066" width="12.08984375" style="1" bestFit="1" customWidth="1"/>
    <col min="13067" max="13069" width="11.31640625" style="1" bestFit="1" customWidth="1"/>
    <col min="13070" max="13070" width="11.453125" style="1" customWidth="1"/>
    <col min="13071" max="13071" width="12.08984375" style="1" customWidth="1"/>
    <col min="13072" max="13072" width="13" style="1" bestFit="1" customWidth="1"/>
    <col min="13073" max="13074" width="12" style="1" bestFit="1" customWidth="1"/>
    <col min="13075" max="13075" width="11.08984375" style="1" customWidth="1"/>
    <col min="13076" max="13076" width="11.31640625" style="1" bestFit="1" customWidth="1"/>
    <col min="13077" max="13077" width="9.31640625" style="1" bestFit="1" customWidth="1"/>
    <col min="13078" max="13078" width="13.08984375" style="1" customWidth="1"/>
    <col min="13079" max="13079" width="11.31640625" style="1" bestFit="1" customWidth="1"/>
    <col min="13080" max="13080" width="13.31640625" style="1" customWidth="1"/>
    <col min="13081" max="13081" width="11.31640625" style="1" bestFit="1" customWidth="1"/>
    <col min="13082" max="13082" width="12.86328125" style="1" customWidth="1"/>
    <col min="13083" max="13083" width="11.31640625" style="1" customWidth="1"/>
    <col min="13084" max="13084" width="18" style="1" customWidth="1"/>
    <col min="13085" max="13085" width="13" style="1" customWidth="1"/>
    <col min="13086" max="13086" width="9.453125" style="1" bestFit="1" customWidth="1"/>
    <col min="13087" max="13313" width="9.08984375" style="1"/>
    <col min="13314" max="13314" width="10.86328125" style="1" customWidth="1"/>
    <col min="13315" max="13315" width="18.54296875" style="1" customWidth="1"/>
    <col min="13316" max="13316" width="15.86328125" style="1" customWidth="1"/>
    <col min="13317" max="13317" width="20.6796875" style="1" customWidth="1"/>
    <col min="13318" max="13318" width="13.6796875" style="1" customWidth="1"/>
    <col min="13319" max="13319" width="12.54296875" style="1" customWidth="1"/>
    <col min="13320" max="13320" width="53.08984375" style="1" bestFit="1" customWidth="1"/>
    <col min="13321" max="13321" width="11.31640625" style="1" bestFit="1" customWidth="1"/>
    <col min="13322" max="13322" width="12.08984375" style="1" bestFit="1" customWidth="1"/>
    <col min="13323" max="13325" width="11.31640625" style="1" bestFit="1" customWidth="1"/>
    <col min="13326" max="13326" width="11.453125" style="1" customWidth="1"/>
    <col min="13327" max="13327" width="12.08984375" style="1" customWidth="1"/>
    <col min="13328" max="13328" width="13" style="1" bestFit="1" customWidth="1"/>
    <col min="13329" max="13330" width="12" style="1" bestFit="1" customWidth="1"/>
    <col min="13331" max="13331" width="11.08984375" style="1" customWidth="1"/>
    <col min="13332" max="13332" width="11.31640625" style="1" bestFit="1" customWidth="1"/>
    <col min="13333" max="13333" width="9.31640625" style="1" bestFit="1" customWidth="1"/>
    <col min="13334" max="13334" width="13.08984375" style="1" customWidth="1"/>
    <col min="13335" max="13335" width="11.31640625" style="1" bestFit="1" customWidth="1"/>
    <col min="13336" max="13336" width="13.31640625" style="1" customWidth="1"/>
    <col min="13337" max="13337" width="11.31640625" style="1" bestFit="1" customWidth="1"/>
    <col min="13338" max="13338" width="12.86328125" style="1" customWidth="1"/>
    <col min="13339" max="13339" width="11.31640625" style="1" customWidth="1"/>
    <col min="13340" max="13340" width="18" style="1" customWidth="1"/>
    <col min="13341" max="13341" width="13" style="1" customWidth="1"/>
    <col min="13342" max="13342" width="9.453125" style="1" bestFit="1" customWidth="1"/>
    <col min="13343" max="13569" width="9.08984375" style="1"/>
    <col min="13570" max="13570" width="10.86328125" style="1" customWidth="1"/>
    <col min="13571" max="13571" width="18.54296875" style="1" customWidth="1"/>
    <col min="13572" max="13572" width="15.86328125" style="1" customWidth="1"/>
    <col min="13573" max="13573" width="20.6796875" style="1" customWidth="1"/>
    <col min="13574" max="13574" width="13.6796875" style="1" customWidth="1"/>
    <col min="13575" max="13575" width="12.54296875" style="1" customWidth="1"/>
    <col min="13576" max="13576" width="53.08984375" style="1" bestFit="1" customWidth="1"/>
    <col min="13577" max="13577" width="11.31640625" style="1" bestFit="1" customWidth="1"/>
    <col min="13578" max="13578" width="12.08984375" style="1" bestFit="1" customWidth="1"/>
    <col min="13579" max="13581" width="11.31640625" style="1" bestFit="1" customWidth="1"/>
    <col min="13582" max="13582" width="11.453125" style="1" customWidth="1"/>
    <col min="13583" max="13583" width="12.08984375" style="1" customWidth="1"/>
    <col min="13584" max="13584" width="13" style="1" bestFit="1" customWidth="1"/>
    <col min="13585" max="13586" width="12" style="1" bestFit="1" customWidth="1"/>
    <col min="13587" max="13587" width="11.08984375" style="1" customWidth="1"/>
    <col min="13588" max="13588" width="11.31640625" style="1" bestFit="1" customWidth="1"/>
    <col min="13589" max="13589" width="9.31640625" style="1" bestFit="1" customWidth="1"/>
    <col min="13590" max="13590" width="13.08984375" style="1" customWidth="1"/>
    <col min="13591" max="13591" width="11.31640625" style="1" bestFit="1" customWidth="1"/>
    <col min="13592" max="13592" width="13.31640625" style="1" customWidth="1"/>
    <col min="13593" max="13593" width="11.31640625" style="1" bestFit="1" customWidth="1"/>
    <col min="13594" max="13594" width="12.86328125" style="1" customWidth="1"/>
    <col min="13595" max="13595" width="11.31640625" style="1" customWidth="1"/>
    <col min="13596" max="13596" width="18" style="1" customWidth="1"/>
    <col min="13597" max="13597" width="13" style="1" customWidth="1"/>
    <col min="13598" max="13598" width="9.453125" style="1" bestFit="1" customWidth="1"/>
    <col min="13599" max="13825" width="9.08984375" style="1"/>
    <col min="13826" max="13826" width="10.86328125" style="1" customWidth="1"/>
    <col min="13827" max="13827" width="18.54296875" style="1" customWidth="1"/>
    <col min="13828" max="13828" width="15.86328125" style="1" customWidth="1"/>
    <col min="13829" max="13829" width="20.6796875" style="1" customWidth="1"/>
    <col min="13830" max="13830" width="13.6796875" style="1" customWidth="1"/>
    <col min="13831" max="13831" width="12.54296875" style="1" customWidth="1"/>
    <col min="13832" max="13832" width="53.08984375" style="1" bestFit="1" customWidth="1"/>
    <col min="13833" max="13833" width="11.31640625" style="1" bestFit="1" customWidth="1"/>
    <col min="13834" max="13834" width="12.08984375" style="1" bestFit="1" customWidth="1"/>
    <col min="13835" max="13837" width="11.31640625" style="1" bestFit="1" customWidth="1"/>
    <col min="13838" max="13838" width="11.453125" style="1" customWidth="1"/>
    <col min="13839" max="13839" width="12.08984375" style="1" customWidth="1"/>
    <col min="13840" max="13840" width="13" style="1" bestFit="1" customWidth="1"/>
    <col min="13841" max="13842" width="12" style="1" bestFit="1" customWidth="1"/>
    <col min="13843" max="13843" width="11.08984375" style="1" customWidth="1"/>
    <col min="13844" max="13844" width="11.31640625" style="1" bestFit="1" customWidth="1"/>
    <col min="13845" max="13845" width="9.31640625" style="1" bestFit="1" customWidth="1"/>
    <col min="13846" max="13846" width="13.08984375" style="1" customWidth="1"/>
    <col min="13847" max="13847" width="11.31640625" style="1" bestFit="1" customWidth="1"/>
    <col min="13848" max="13848" width="13.31640625" style="1" customWidth="1"/>
    <col min="13849" max="13849" width="11.31640625" style="1" bestFit="1" customWidth="1"/>
    <col min="13850" max="13850" width="12.86328125" style="1" customWidth="1"/>
    <col min="13851" max="13851" width="11.31640625" style="1" customWidth="1"/>
    <col min="13852" max="13852" width="18" style="1" customWidth="1"/>
    <col min="13853" max="13853" width="13" style="1" customWidth="1"/>
    <col min="13854" max="13854" width="9.453125" style="1" bestFit="1" customWidth="1"/>
    <col min="13855" max="14081" width="9.08984375" style="1"/>
    <col min="14082" max="14082" width="10.86328125" style="1" customWidth="1"/>
    <col min="14083" max="14083" width="18.54296875" style="1" customWidth="1"/>
    <col min="14084" max="14084" width="15.86328125" style="1" customWidth="1"/>
    <col min="14085" max="14085" width="20.6796875" style="1" customWidth="1"/>
    <col min="14086" max="14086" width="13.6796875" style="1" customWidth="1"/>
    <col min="14087" max="14087" width="12.54296875" style="1" customWidth="1"/>
    <col min="14088" max="14088" width="53.08984375" style="1" bestFit="1" customWidth="1"/>
    <col min="14089" max="14089" width="11.31640625" style="1" bestFit="1" customWidth="1"/>
    <col min="14090" max="14090" width="12.08984375" style="1" bestFit="1" customWidth="1"/>
    <col min="14091" max="14093" width="11.31640625" style="1" bestFit="1" customWidth="1"/>
    <col min="14094" max="14094" width="11.453125" style="1" customWidth="1"/>
    <col min="14095" max="14095" width="12.08984375" style="1" customWidth="1"/>
    <col min="14096" max="14096" width="13" style="1" bestFit="1" customWidth="1"/>
    <col min="14097" max="14098" width="12" style="1" bestFit="1" customWidth="1"/>
    <col min="14099" max="14099" width="11.08984375" style="1" customWidth="1"/>
    <col min="14100" max="14100" width="11.31640625" style="1" bestFit="1" customWidth="1"/>
    <col min="14101" max="14101" width="9.31640625" style="1" bestFit="1" customWidth="1"/>
    <col min="14102" max="14102" width="13.08984375" style="1" customWidth="1"/>
    <col min="14103" max="14103" width="11.31640625" style="1" bestFit="1" customWidth="1"/>
    <col min="14104" max="14104" width="13.31640625" style="1" customWidth="1"/>
    <col min="14105" max="14105" width="11.31640625" style="1" bestFit="1" customWidth="1"/>
    <col min="14106" max="14106" width="12.86328125" style="1" customWidth="1"/>
    <col min="14107" max="14107" width="11.31640625" style="1" customWidth="1"/>
    <col min="14108" max="14108" width="18" style="1" customWidth="1"/>
    <col min="14109" max="14109" width="13" style="1" customWidth="1"/>
    <col min="14110" max="14110" width="9.453125" style="1" bestFit="1" customWidth="1"/>
    <col min="14111" max="14337" width="9.08984375" style="1"/>
    <col min="14338" max="14338" width="10.86328125" style="1" customWidth="1"/>
    <col min="14339" max="14339" width="18.54296875" style="1" customWidth="1"/>
    <col min="14340" max="14340" width="15.86328125" style="1" customWidth="1"/>
    <col min="14341" max="14341" width="20.6796875" style="1" customWidth="1"/>
    <col min="14342" max="14342" width="13.6796875" style="1" customWidth="1"/>
    <col min="14343" max="14343" width="12.54296875" style="1" customWidth="1"/>
    <col min="14344" max="14344" width="53.08984375" style="1" bestFit="1" customWidth="1"/>
    <col min="14345" max="14345" width="11.31640625" style="1" bestFit="1" customWidth="1"/>
    <col min="14346" max="14346" width="12.08984375" style="1" bestFit="1" customWidth="1"/>
    <col min="14347" max="14349" width="11.31640625" style="1" bestFit="1" customWidth="1"/>
    <col min="14350" max="14350" width="11.453125" style="1" customWidth="1"/>
    <col min="14351" max="14351" width="12.08984375" style="1" customWidth="1"/>
    <col min="14352" max="14352" width="13" style="1" bestFit="1" customWidth="1"/>
    <col min="14353" max="14354" width="12" style="1" bestFit="1" customWidth="1"/>
    <col min="14355" max="14355" width="11.08984375" style="1" customWidth="1"/>
    <col min="14356" max="14356" width="11.31640625" style="1" bestFit="1" customWidth="1"/>
    <col min="14357" max="14357" width="9.31640625" style="1" bestFit="1" customWidth="1"/>
    <col min="14358" max="14358" width="13.08984375" style="1" customWidth="1"/>
    <col min="14359" max="14359" width="11.31640625" style="1" bestFit="1" customWidth="1"/>
    <col min="14360" max="14360" width="13.31640625" style="1" customWidth="1"/>
    <col min="14361" max="14361" width="11.31640625" style="1" bestFit="1" customWidth="1"/>
    <col min="14362" max="14362" width="12.86328125" style="1" customWidth="1"/>
    <col min="14363" max="14363" width="11.31640625" style="1" customWidth="1"/>
    <col min="14364" max="14364" width="18" style="1" customWidth="1"/>
    <col min="14365" max="14365" width="13" style="1" customWidth="1"/>
    <col min="14366" max="14366" width="9.453125" style="1" bestFit="1" customWidth="1"/>
    <col min="14367" max="14593" width="9.08984375" style="1"/>
    <col min="14594" max="14594" width="10.86328125" style="1" customWidth="1"/>
    <col min="14595" max="14595" width="18.54296875" style="1" customWidth="1"/>
    <col min="14596" max="14596" width="15.86328125" style="1" customWidth="1"/>
    <col min="14597" max="14597" width="20.6796875" style="1" customWidth="1"/>
    <col min="14598" max="14598" width="13.6796875" style="1" customWidth="1"/>
    <col min="14599" max="14599" width="12.54296875" style="1" customWidth="1"/>
    <col min="14600" max="14600" width="53.08984375" style="1" bestFit="1" customWidth="1"/>
    <col min="14601" max="14601" width="11.31640625" style="1" bestFit="1" customWidth="1"/>
    <col min="14602" max="14602" width="12.08984375" style="1" bestFit="1" customWidth="1"/>
    <col min="14603" max="14605" width="11.31640625" style="1" bestFit="1" customWidth="1"/>
    <col min="14606" max="14606" width="11.453125" style="1" customWidth="1"/>
    <col min="14607" max="14607" width="12.08984375" style="1" customWidth="1"/>
    <col min="14608" max="14608" width="13" style="1" bestFit="1" customWidth="1"/>
    <col min="14609" max="14610" width="12" style="1" bestFit="1" customWidth="1"/>
    <col min="14611" max="14611" width="11.08984375" style="1" customWidth="1"/>
    <col min="14612" max="14612" width="11.31640625" style="1" bestFit="1" customWidth="1"/>
    <col min="14613" max="14613" width="9.31640625" style="1" bestFit="1" customWidth="1"/>
    <col min="14614" max="14614" width="13.08984375" style="1" customWidth="1"/>
    <col min="14615" max="14615" width="11.31640625" style="1" bestFit="1" customWidth="1"/>
    <col min="14616" max="14616" width="13.31640625" style="1" customWidth="1"/>
    <col min="14617" max="14617" width="11.31640625" style="1" bestFit="1" customWidth="1"/>
    <col min="14618" max="14618" width="12.86328125" style="1" customWidth="1"/>
    <col min="14619" max="14619" width="11.31640625" style="1" customWidth="1"/>
    <col min="14620" max="14620" width="18" style="1" customWidth="1"/>
    <col min="14621" max="14621" width="13" style="1" customWidth="1"/>
    <col min="14622" max="14622" width="9.453125" style="1" bestFit="1" customWidth="1"/>
    <col min="14623" max="14849" width="9.08984375" style="1"/>
    <col min="14850" max="14850" width="10.86328125" style="1" customWidth="1"/>
    <col min="14851" max="14851" width="18.54296875" style="1" customWidth="1"/>
    <col min="14852" max="14852" width="15.86328125" style="1" customWidth="1"/>
    <col min="14853" max="14853" width="20.6796875" style="1" customWidth="1"/>
    <col min="14854" max="14854" width="13.6796875" style="1" customWidth="1"/>
    <col min="14855" max="14855" width="12.54296875" style="1" customWidth="1"/>
    <col min="14856" max="14856" width="53.08984375" style="1" bestFit="1" customWidth="1"/>
    <col min="14857" max="14857" width="11.31640625" style="1" bestFit="1" customWidth="1"/>
    <col min="14858" max="14858" width="12.08984375" style="1" bestFit="1" customWidth="1"/>
    <col min="14859" max="14861" width="11.31640625" style="1" bestFit="1" customWidth="1"/>
    <col min="14862" max="14862" width="11.453125" style="1" customWidth="1"/>
    <col min="14863" max="14863" width="12.08984375" style="1" customWidth="1"/>
    <col min="14864" max="14864" width="13" style="1" bestFit="1" customWidth="1"/>
    <col min="14865" max="14866" width="12" style="1" bestFit="1" customWidth="1"/>
    <col min="14867" max="14867" width="11.08984375" style="1" customWidth="1"/>
    <col min="14868" max="14868" width="11.31640625" style="1" bestFit="1" customWidth="1"/>
    <col min="14869" max="14869" width="9.31640625" style="1" bestFit="1" customWidth="1"/>
    <col min="14870" max="14870" width="13.08984375" style="1" customWidth="1"/>
    <col min="14871" max="14871" width="11.31640625" style="1" bestFit="1" customWidth="1"/>
    <col min="14872" max="14872" width="13.31640625" style="1" customWidth="1"/>
    <col min="14873" max="14873" width="11.31640625" style="1" bestFit="1" customWidth="1"/>
    <col min="14874" max="14874" width="12.86328125" style="1" customWidth="1"/>
    <col min="14875" max="14875" width="11.31640625" style="1" customWidth="1"/>
    <col min="14876" max="14876" width="18" style="1" customWidth="1"/>
    <col min="14877" max="14877" width="13" style="1" customWidth="1"/>
    <col min="14878" max="14878" width="9.453125" style="1" bestFit="1" customWidth="1"/>
    <col min="14879" max="15105" width="9.08984375" style="1"/>
    <col min="15106" max="15106" width="10.86328125" style="1" customWidth="1"/>
    <col min="15107" max="15107" width="18.54296875" style="1" customWidth="1"/>
    <col min="15108" max="15108" width="15.86328125" style="1" customWidth="1"/>
    <col min="15109" max="15109" width="20.6796875" style="1" customWidth="1"/>
    <col min="15110" max="15110" width="13.6796875" style="1" customWidth="1"/>
    <col min="15111" max="15111" width="12.54296875" style="1" customWidth="1"/>
    <col min="15112" max="15112" width="53.08984375" style="1" bestFit="1" customWidth="1"/>
    <col min="15113" max="15113" width="11.31640625" style="1" bestFit="1" customWidth="1"/>
    <col min="15114" max="15114" width="12.08984375" style="1" bestFit="1" customWidth="1"/>
    <col min="15115" max="15117" width="11.31640625" style="1" bestFit="1" customWidth="1"/>
    <col min="15118" max="15118" width="11.453125" style="1" customWidth="1"/>
    <col min="15119" max="15119" width="12.08984375" style="1" customWidth="1"/>
    <col min="15120" max="15120" width="13" style="1" bestFit="1" customWidth="1"/>
    <col min="15121" max="15122" width="12" style="1" bestFit="1" customWidth="1"/>
    <col min="15123" max="15123" width="11.08984375" style="1" customWidth="1"/>
    <col min="15124" max="15124" width="11.31640625" style="1" bestFit="1" customWidth="1"/>
    <col min="15125" max="15125" width="9.31640625" style="1" bestFit="1" customWidth="1"/>
    <col min="15126" max="15126" width="13.08984375" style="1" customWidth="1"/>
    <col min="15127" max="15127" width="11.31640625" style="1" bestFit="1" customWidth="1"/>
    <col min="15128" max="15128" width="13.31640625" style="1" customWidth="1"/>
    <col min="15129" max="15129" width="11.31640625" style="1" bestFit="1" customWidth="1"/>
    <col min="15130" max="15130" width="12.86328125" style="1" customWidth="1"/>
    <col min="15131" max="15131" width="11.31640625" style="1" customWidth="1"/>
    <col min="15132" max="15132" width="18" style="1" customWidth="1"/>
    <col min="15133" max="15133" width="13" style="1" customWidth="1"/>
    <col min="15134" max="15134" width="9.453125" style="1" bestFit="1" customWidth="1"/>
    <col min="15135" max="15361" width="9.08984375" style="1"/>
    <col min="15362" max="15362" width="10.86328125" style="1" customWidth="1"/>
    <col min="15363" max="15363" width="18.54296875" style="1" customWidth="1"/>
    <col min="15364" max="15364" width="15.86328125" style="1" customWidth="1"/>
    <col min="15365" max="15365" width="20.6796875" style="1" customWidth="1"/>
    <col min="15366" max="15366" width="13.6796875" style="1" customWidth="1"/>
    <col min="15367" max="15367" width="12.54296875" style="1" customWidth="1"/>
    <col min="15368" max="15368" width="53.08984375" style="1" bestFit="1" customWidth="1"/>
    <col min="15369" max="15369" width="11.31640625" style="1" bestFit="1" customWidth="1"/>
    <col min="15370" max="15370" width="12.08984375" style="1" bestFit="1" customWidth="1"/>
    <col min="15371" max="15373" width="11.31640625" style="1" bestFit="1" customWidth="1"/>
    <col min="15374" max="15374" width="11.453125" style="1" customWidth="1"/>
    <col min="15375" max="15375" width="12.08984375" style="1" customWidth="1"/>
    <col min="15376" max="15376" width="13" style="1" bestFit="1" customWidth="1"/>
    <col min="15377" max="15378" width="12" style="1" bestFit="1" customWidth="1"/>
    <col min="15379" max="15379" width="11.08984375" style="1" customWidth="1"/>
    <col min="15380" max="15380" width="11.31640625" style="1" bestFit="1" customWidth="1"/>
    <col min="15381" max="15381" width="9.31640625" style="1" bestFit="1" customWidth="1"/>
    <col min="15382" max="15382" width="13.08984375" style="1" customWidth="1"/>
    <col min="15383" max="15383" width="11.31640625" style="1" bestFit="1" customWidth="1"/>
    <col min="15384" max="15384" width="13.31640625" style="1" customWidth="1"/>
    <col min="15385" max="15385" width="11.31640625" style="1" bestFit="1" customWidth="1"/>
    <col min="15386" max="15386" width="12.86328125" style="1" customWidth="1"/>
    <col min="15387" max="15387" width="11.31640625" style="1" customWidth="1"/>
    <col min="15388" max="15388" width="18" style="1" customWidth="1"/>
    <col min="15389" max="15389" width="13" style="1" customWidth="1"/>
    <col min="15390" max="15390" width="9.453125" style="1" bestFit="1" customWidth="1"/>
    <col min="15391" max="15617" width="9.08984375" style="1"/>
    <col min="15618" max="15618" width="10.86328125" style="1" customWidth="1"/>
    <col min="15619" max="15619" width="18.54296875" style="1" customWidth="1"/>
    <col min="15620" max="15620" width="15.86328125" style="1" customWidth="1"/>
    <col min="15621" max="15621" width="20.6796875" style="1" customWidth="1"/>
    <col min="15622" max="15622" width="13.6796875" style="1" customWidth="1"/>
    <col min="15623" max="15623" width="12.54296875" style="1" customWidth="1"/>
    <col min="15624" max="15624" width="53.08984375" style="1" bestFit="1" customWidth="1"/>
    <col min="15625" max="15625" width="11.31640625" style="1" bestFit="1" customWidth="1"/>
    <col min="15626" max="15626" width="12.08984375" style="1" bestFit="1" customWidth="1"/>
    <col min="15627" max="15629" width="11.31640625" style="1" bestFit="1" customWidth="1"/>
    <col min="15630" max="15630" width="11.453125" style="1" customWidth="1"/>
    <col min="15631" max="15631" width="12.08984375" style="1" customWidth="1"/>
    <col min="15632" max="15632" width="13" style="1" bestFit="1" customWidth="1"/>
    <col min="15633" max="15634" width="12" style="1" bestFit="1" customWidth="1"/>
    <col min="15635" max="15635" width="11.08984375" style="1" customWidth="1"/>
    <col min="15636" max="15636" width="11.31640625" style="1" bestFit="1" customWidth="1"/>
    <col min="15637" max="15637" width="9.31640625" style="1" bestFit="1" customWidth="1"/>
    <col min="15638" max="15638" width="13.08984375" style="1" customWidth="1"/>
    <col min="15639" max="15639" width="11.31640625" style="1" bestFit="1" customWidth="1"/>
    <col min="15640" max="15640" width="13.31640625" style="1" customWidth="1"/>
    <col min="15641" max="15641" width="11.31640625" style="1" bestFit="1" customWidth="1"/>
    <col min="15642" max="15642" width="12.86328125" style="1" customWidth="1"/>
    <col min="15643" max="15643" width="11.31640625" style="1" customWidth="1"/>
    <col min="15644" max="15644" width="18" style="1" customWidth="1"/>
    <col min="15645" max="15645" width="13" style="1" customWidth="1"/>
    <col min="15646" max="15646" width="9.453125" style="1" bestFit="1" customWidth="1"/>
    <col min="15647" max="15873" width="9.08984375" style="1"/>
    <col min="15874" max="15874" width="10.86328125" style="1" customWidth="1"/>
    <col min="15875" max="15875" width="18.54296875" style="1" customWidth="1"/>
    <col min="15876" max="15876" width="15.86328125" style="1" customWidth="1"/>
    <col min="15877" max="15877" width="20.6796875" style="1" customWidth="1"/>
    <col min="15878" max="15878" width="13.6796875" style="1" customWidth="1"/>
    <col min="15879" max="15879" width="12.54296875" style="1" customWidth="1"/>
    <col min="15880" max="15880" width="53.08984375" style="1" bestFit="1" customWidth="1"/>
    <col min="15881" max="15881" width="11.31640625" style="1" bestFit="1" customWidth="1"/>
    <col min="15882" max="15882" width="12.08984375" style="1" bestFit="1" customWidth="1"/>
    <col min="15883" max="15885" width="11.31640625" style="1" bestFit="1" customWidth="1"/>
    <col min="15886" max="15886" width="11.453125" style="1" customWidth="1"/>
    <col min="15887" max="15887" width="12.08984375" style="1" customWidth="1"/>
    <col min="15888" max="15888" width="13" style="1" bestFit="1" customWidth="1"/>
    <col min="15889" max="15890" width="12" style="1" bestFit="1" customWidth="1"/>
    <col min="15891" max="15891" width="11.08984375" style="1" customWidth="1"/>
    <col min="15892" max="15892" width="11.31640625" style="1" bestFit="1" customWidth="1"/>
    <col min="15893" max="15893" width="9.31640625" style="1" bestFit="1" customWidth="1"/>
    <col min="15894" max="15894" width="13.08984375" style="1" customWidth="1"/>
    <col min="15895" max="15895" width="11.31640625" style="1" bestFit="1" customWidth="1"/>
    <col min="15896" max="15896" width="13.31640625" style="1" customWidth="1"/>
    <col min="15897" max="15897" width="11.31640625" style="1" bestFit="1" customWidth="1"/>
    <col min="15898" max="15898" width="12.86328125" style="1" customWidth="1"/>
    <col min="15899" max="15899" width="11.31640625" style="1" customWidth="1"/>
    <col min="15900" max="15900" width="18" style="1" customWidth="1"/>
    <col min="15901" max="15901" width="13" style="1" customWidth="1"/>
    <col min="15902" max="15902" width="9.453125" style="1" bestFit="1" customWidth="1"/>
    <col min="15903" max="16129" width="9.08984375" style="1"/>
    <col min="16130" max="16130" width="10.86328125" style="1" customWidth="1"/>
    <col min="16131" max="16131" width="18.54296875" style="1" customWidth="1"/>
    <col min="16132" max="16132" width="15.86328125" style="1" customWidth="1"/>
    <col min="16133" max="16133" width="20.6796875" style="1" customWidth="1"/>
    <col min="16134" max="16134" width="13.6796875" style="1" customWidth="1"/>
    <col min="16135" max="16135" width="12.54296875" style="1" customWidth="1"/>
    <col min="16136" max="16136" width="53.08984375" style="1" bestFit="1" customWidth="1"/>
    <col min="16137" max="16137" width="11.31640625" style="1" bestFit="1" customWidth="1"/>
    <col min="16138" max="16138" width="12.08984375" style="1" bestFit="1" customWidth="1"/>
    <col min="16139" max="16141" width="11.31640625" style="1" bestFit="1" customWidth="1"/>
    <col min="16142" max="16142" width="11.453125" style="1" customWidth="1"/>
    <col min="16143" max="16143" width="12.08984375" style="1" customWidth="1"/>
    <col min="16144" max="16144" width="13" style="1" bestFit="1" customWidth="1"/>
    <col min="16145" max="16146" width="12" style="1" bestFit="1" customWidth="1"/>
    <col min="16147" max="16147" width="11.08984375" style="1" customWidth="1"/>
    <col min="16148" max="16148" width="11.31640625" style="1" bestFit="1" customWidth="1"/>
    <col min="16149" max="16149" width="9.31640625" style="1" bestFit="1" customWidth="1"/>
    <col min="16150" max="16150" width="13.08984375" style="1" customWidth="1"/>
    <col min="16151" max="16151" width="11.31640625" style="1" bestFit="1" customWidth="1"/>
    <col min="16152" max="16152" width="13.31640625" style="1" customWidth="1"/>
    <col min="16153" max="16153" width="11.31640625" style="1" bestFit="1" customWidth="1"/>
    <col min="16154" max="16154" width="12.86328125" style="1" customWidth="1"/>
    <col min="16155" max="16155" width="11.31640625" style="1" customWidth="1"/>
    <col min="16156" max="16156" width="18" style="1" customWidth="1"/>
    <col min="16157" max="16157" width="13" style="1" customWidth="1"/>
    <col min="16158" max="16158" width="9.453125" style="1" bestFit="1" customWidth="1"/>
    <col min="16159" max="16384" width="9.08984375" style="1"/>
  </cols>
  <sheetData>
    <row r="1" spans="1:57" ht="52" outlineLevel="1" x14ac:dyDescent="0.6">
      <c r="C1" s="571"/>
      <c r="D1" s="277" t="s">
        <v>230</v>
      </c>
      <c r="E1" s="13" t="str">
        <f>'Att 3'!C6</f>
        <v>remaining portion of 36 month bid - 2021 auction</v>
      </c>
      <c r="F1" s="13" t="str">
        <f>'Att 3'!D6</f>
        <v>remaining portion of 36 month bid - 2022 auction</v>
      </c>
      <c r="G1" s="13" t="str">
        <f>'Att 3'!E6</f>
        <v>36 month bid - 2023 auction</v>
      </c>
    </row>
    <row r="2" spans="1:57" outlineLevel="1" x14ac:dyDescent="0.6">
      <c r="A2" s="6" t="s">
        <v>381</v>
      </c>
      <c r="C2" s="571"/>
      <c r="D2" s="278"/>
      <c r="E2" s="170"/>
      <c r="F2" s="170"/>
      <c r="G2" s="170"/>
    </row>
    <row r="3" spans="1:57" ht="26" outlineLevel="1" x14ac:dyDescent="0.6">
      <c r="C3" s="6" t="s">
        <v>382</v>
      </c>
      <c r="D3" s="277" t="s">
        <v>204</v>
      </c>
      <c r="E3" s="482">
        <f>+'Att 3'!C10</f>
        <v>51.14</v>
      </c>
      <c r="F3" s="482">
        <f>+'Att 3'!D10</f>
        <v>67.06</v>
      </c>
      <c r="G3" s="482">
        <f>+'Att 3'!E10</f>
        <v>67.06</v>
      </c>
    </row>
    <row r="4" spans="1:57" outlineLevel="1" x14ac:dyDescent="0.6">
      <c r="C4" s="6"/>
      <c r="E4" s="309"/>
      <c r="F4" s="309"/>
      <c r="G4" s="309"/>
    </row>
    <row r="5" spans="1:57" ht="52" outlineLevel="1" x14ac:dyDescent="0.6">
      <c r="C5" s="6" t="s">
        <v>383</v>
      </c>
      <c r="D5" s="277" t="s">
        <v>273</v>
      </c>
    </row>
    <row r="6" spans="1:57" outlineLevel="1" x14ac:dyDescent="0.6">
      <c r="D6" s="544" t="s">
        <v>53</v>
      </c>
      <c r="E6" s="279">
        <f>+'Att 3'!C29</f>
        <v>61.628</v>
      </c>
      <c r="F6" s="57"/>
    </row>
    <row r="7" spans="1:57" outlineLevel="1" x14ac:dyDescent="0.6">
      <c r="D7" s="544" t="s">
        <v>54</v>
      </c>
      <c r="E7" s="279">
        <f>+'Att 3'!C30</f>
        <v>61.628</v>
      </c>
    </row>
    <row r="8" spans="1:57" ht="39" outlineLevel="1" x14ac:dyDescent="0.6">
      <c r="D8" s="277" t="s">
        <v>384</v>
      </c>
      <c r="E8" s="280">
        <f>+'Att 3'!C32</f>
        <v>61.628</v>
      </c>
      <c r="F8" s="1" t="s">
        <v>213</v>
      </c>
    </row>
    <row r="9" spans="1:57" outlineLevel="1" x14ac:dyDescent="0.6">
      <c r="F9" s="1" t="s">
        <v>214</v>
      </c>
    </row>
    <row r="10" spans="1:57" outlineLevel="1" x14ac:dyDescent="0.6">
      <c r="B10" s="123"/>
      <c r="D10" s="96" t="s">
        <v>385</v>
      </c>
      <c r="E10" s="281"/>
    </row>
    <row r="11" spans="1:57" outlineLevel="1" x14ac:dyDescent="0.6">
      <c r="D11" s="7" t="s">
        <v>224</v>
      </c>
      <c r="BE11" s="302"/>
    </row>
    <row r="12" spans="1:57" outlineLevel="1" x14ac:dyDescent="0.6">
      <c r="BE12" s="302"/>
    </row>
    <row r="13" spans="1:57" outlineLevel="1" x14ac:dyDescent="0.6">
      <c r="B13" s="6" t="s">
        <v>386</v>
      </c>
      <c r="C13" s="6"/>
      <c r="D13" s="6" t="s">
        <v>387</v>
      </c>
      <c r="BE13" s="302"/>
    </row>
    <row r="14" spans="1:57" outlineLevel="1" x14ac:dyDescent="0.6">
      <c r="D14" s="7" t="s">
        <v>250</v>
      </c>
      <c r="BE14" s="302"/>
    </row>
    <row r="15" spans="1:57" outlineLevel="1" x14ac:dyDescent="0.6">
      <c r="D15" s="6"/>
      <c r="BE15" s="302"/>
    </row>
    <row r="16" spans="1:57" outlineLevel="1" x14ac:dyDescent="0.6">
      <c r="D16" s="96" t="s">
        <v>0</v>
      </c>
      <c r="E16" s="18" t="s">
        <v>388</v>
      </c>
      <c r="BE16" s="302"/>
    </row>
    <row r="17" spans="1:8" outlineLevel="1" x14ac:dyDescent="0.6">
      <c r="D17" s="19" t="s">
        <v>23</v>
      </c>
      <c r="E17" s="123"/>
    </row>
    <row r="18" spans="1:8" ht="39" outlineLevel="1" x14ac:dyDescent="0.6">
      <c r="D18" s="282" t="s">
        <v>165</v>
      </c>
      <c r="E18" s="571">
        <f>+'Att 3'!C165</f>
        <v>6.298</v>
      </c>
    </row>
    <row r="19" spans="1:8" ht="39" outlineLevel="1" x14ac:dyDescent="0.6">
      <c r="D19" s="282" t="s">
        <v>166</v>
      </c>
      <c r="E19" s="571">
        <f>+'Att 3'!C166</f>
        <v>7.2</v>
      </c>
    </row>
    <row r="20" spans="1:8" outlineLevel="1" x14ac:dyDescent="0.6">
      <c r="D20" s="39"/>
      <c r="E20" s="571"/>
    </row>
    <row r="21" spans="1:8" outlineLevel="1" x14ac:dyDescent="0.6">
      <c r="D21" s="19" t="s">
        <v>24</v>
      </c>
      <c r="E21" s="571">
        <f>+'Att 3'!C168</f>
        <v>6.6479999999999997</v>
      </c>
    </row>
    <row r="22" spans="1:8" outlineLevel="1" x14ac:dyDescent="0.6">
      <c r="D22" s="124"/>
    </row>
    <row r="23" spans="1:8" outlineLevel="1" x14ac:dyDescent="0.6">
      <c r="E23" s="6" t="s">
        <v>389</v>
      </c>
    </row>
    <row r="24" spans="1:8" outlineLevel="1" x14ac:dyDescent="0.6">
      <c r="B24" s="6" t="s">
        <v>390</v>
      </c>
      <c r="D24" s="637" t="s">
        <v>391</v>
      </c>
      <c r="E24" s="638"/>
      <c r="F24" s="638"/>
      <c r="G24" s="638"/>
    </row>
    <row r="25" spans="1:8" outlineLevel="1" x14ac:dyDescent="0.6">
      <c r="C25" s="96" t="s">
        <v>0</v>
      </c>
      <c r="D25" s="639" t="s">
        <v>392</v>
      </c>
      <c r="E25" s="640"/>
      <c r="F25" s="639" t="s">
        <v>54</v>
      </c>
      <c r="G25" s="640"/>
    </row>
    <row r="26" spans="1:8" outlineLevel="1" x14ac:dyDescent="0.6">
      <c r="D26" s="283" t="s">
        <v>393</v>
      </c>
      <c r="E26" s="307" t="s">
        <v>394</v>
      </c>
      <c r="F26" s="283" t="s">
        <v>393</v>
      </c>
      <c r="G26" s="307" t="s">
        <v>394</v>
      </c>
    </row>
    <row r="27" spans="1:8" ht="25.5" customHeight="1" outlineLevel="1" x14ac:dyDescent="0.6">
      <c r="B27" s="641" t="s">
        <v>609</v>
      </c>
      <c r="C27" s="641"/>
      <c r="D27" s="571">
        <f>ROUND(E18/100,6)</f>
        <v>6.2979999999999994E-2</v>
      </c>
      <c r="E27" s="571">
        <f>ROUND(E19/100,6)</f>
        <v>7.1999999999999995E-2</v>
      </c>
      <c r="F27" s="571">
        <f>ROUND(E21/100,6)</f>
        <v>6.6479999999999997E-2</v>
      </c>
      <c r="G27" s="571">
        <f>ROUND(E21/100,6)</f>
        <v>6.6479999999999997E-2</v>
      </c>
    </row>
    <row r="28" spans="1:8" ht="12.75" customHeight="1" outlineLevel="1" x14ac:dyDescent="0.6">
      <c r="A28" s="278"/>
      <c r="B28" s="300"/>
      <c r="C28" s="310"/>
      <c r="D28" s="304"/>
      <c r="E28" s="304"/>
      <c r="F28" s="304"/>
      <c r="G28" s="304"/>
      <c r="H28" s="297"/>
    </row>
    <row r="29" spans="1:8" ht="27.75" customHeight="1" outlineLevel="1" x14ac:dyDescent="0.6">
      <c r="B29" s="641" t="s">
        <v>610</v>
      </c>
      <c r="C29" s="641"/>
      <c r="D29" s="304" t="e">
        <f>ROUND(#REF!/1.06625,6)</f>
        <v>#REF!</v>
      </c>
      <c r="E29" s="304" t="e">
        <f t="shared" ref="E29:G29" si="0">+D29</f>
        <v>#REF!</v>
      </c>
      <c r="F29" s="304" t="e">
        <f t="shared" si="0"/>
        <v>#REF!</v>
      </c>
      <c r="G29" s="304" t="e">
        <f t="shared" si="0"/>
        <v>#REF!</v>
      </c>
      <c r="H29" s="297"/>
    </row>
    <row r="30" spans="1:8" outlineLevel="1" x14ac:dyDescent="0.6">
      <c r="B30" s="641" t="s">
        <v>611</v>
      </c>
      <c r="C30" s="641"/>
      <c r="D30" s="543" t="e">
        <f>SUM(D27:D29)</f>
        <v>#REF!</v>
      </c>
      <c r="E30" s="543" t="e">
        <f>SUM(E27:E29)</f>
        <v>#REF!</v>
      </c>
      <c r="F30" s="543" t="e">
        <f>SUM(F27:F29)</f>
        <v>#REF!</v>
      </c>
      <c r="G30" s="543" t="e">
        <f>SUM(G27:G29)</f>
        <v>#REF!</v>
      </c>
    </row>
    <row r="31" spans="1:8" outlineLevel="1" x14ac:dyDescent="0.6">
      <c r="B31" s="641" t="s">
        <v>612</v>
      </c>
      <c r="C31" s="641"/>
      <c r="D31" s="284" t="e">
        <f>ROUND(+D30*1.06625,6)</f>
        <v>#REF!</v>
      </c>
      <c r="E31" s="284" t="e">
        <f t="shared" ref="E31:G31" si="1">ROUND(+E30*1.06625,6)</f>
        <v>#REF!</v>
      </c>
      <c r="F31" s="284" t="e">
        <f t="shared" si="1"/>
        <v>#REF!</v>
      </c>
      <c r="G31" s="284" t="e">
        <f t="shared" si="1"/>
        <v>#REF!</v>
      </c>
    </row>
    <row r="32" spans="1:8" outlineLevel="1" x14ac:dyDescent="0.6">
      <c r="B32" s="641" t="s">
        <v>613</v>
      </c>
      <c r="C32" s="641"/>
      <c r="D32" s="304" t="e">
        <f>U44</f>
        <v>#REF!</v>
      </c>
      <c r="E32" s="304" t="e">
        <f>V44</f>
        <v>#REF!</v>
      </c>
      <c r="F32" s="304" t="e">
        <f>W44</f>
        <v>#REF!</v>
      </c>
      <c r="G32" s="304" t="e">
        <f>X44</f>
        <v>#REF!</v>
      </c>
    </row>
    <row r="33" spans="1:30" ht="15.25" outlineLevel="1" x14ac:dyDescent="0.65">
      <c r="A33" s="295"/>
      <c r="B33" s="641" t="s">
        <v>614</v>
      </c>
      <c r="C33" s="641"/>
      <c r="D33" s="304" t="e">
        <f>ROUND(D29*1.06625,6)</f>
        <v>#REF!</v>
      </c>
      <c r="E33" s="304" t="e">
        <f t="shared" ref="E33:G33" si="2">ROUND(E29*1.06625,6)</f>
        <v>#REF!</v>
      </c>
      <c r="F33" s="304" t="e">
        <f t="shared" si="2"/>
        <v>#REF!</v>
      </c>
      <c r="G33" s="304" t="e">
        <f t="shared" si="2"/>
        <v>#REF!</v>
      </c>
      <c r="K33" s="295"/>
      <c r="L33" s="295"/>
      <c r="M33" s="295"/>
      <c r="N33" s="295"/>
      <c r="O33" s="295"/>
      <c r="P33" s="295"/>
      <c r="Q33" s="295"/>
      <c r="R33" s="295"/>
      <c r="S33" s="295"/>
      <c r="T33" s="295"/>
      <c r="U33" s="295"/>
      <c r="V33" s="295"/>
      <c r="W33" s="295"/>
      <c r="X33" s="295"/>
      <c r="Y33" s="295"/>
      <c r="Z33" s="295"/>
      <c r="AA33" s="295"/>
      <c r="AB33" s="295"/>
      <c r="AC33" s="295"/>
      <c r="AD33" s="295"/>
    </row>
    <row r="34" spans="1:30" ht="15.25" x14ac:dyDescent="0.65">
      <c r="A34" s="295"/>
      <c r="B34" s="308"/>
      <c r="C34" s="295"/>
      <c r="D34" s="295"/>
      <c r="E34" s="301"/>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row>
    <row r="35" spans="1:30" ht="15.5" x14ac:dyDescent="0.7">
      <c r="A35" s="295"/>
      <c r="B35" s="295"/>
      <c r="C35" s="295"/>
      <c r="D35" s="295"/>
      <c r="E35" s="295"/>
      <c r="F35" s="295"/>
      <c r="G35" s="299"/>
      <c r="H35" s="295"/>
      <c r="I35" s="295"/>
      <c r="J35" s="295"/>
      <c r="K35" s="295"/>
      <c r="L35" s="285" t="s">
        <v>395</v>
      </c>
      <c r="M35" s="295"/>
      <c r="N35" s="299"/>
      <c r="O35" s="295"/>
      <c r="P35" s="295"/>
      <c r="Q35" s="295"/>
      <c r="R35" s="295"/>
      <c r="S35" s="295"/>
      <c r="T35" s="295"/>
      <c r="U35" s="295"/>
      <c r="V35" s="295"/>
      <c r="W35" s="295"/>
      <c r="X35" s="295"/>
      <c r="Y35" s="295"/>
      <c r="Z35" s="295"/>
      <c r="AA35" s="295"/>
      <c r="AB35" s="295"/>
      <c r="AC35" s="295"/>
      <c r="AD35" s="295"/>
    </row>
    <row r="36" spans="1:30" ht="18" x14ac:dyDescent="0.8">
      <c r="A36" s="295"/>
      <c r="B36" s="295"/>
      <c r="C36" s="295"/>
      <c r="D36" s="295"/>
      <c r="E36" s="295"/>
      <c r="F36" s="295"/>
      <c r="G36" s="295"/>
      <c r="H36" s="295"/>
      <c r="I36" s="295"/>
      <c r="J36" s="295"/>
      <c r="K36" s="295"/>
      <c r="L36" s="295"/>
      <c r="M36" s="295"/>
      <c r="N36" s="295"/>
      <c r="O36" s="295"/>
      <c r="P36" s="295"/>
      <c r="Q36" s="295"/>
      <c r="R36" s="295"/>
      <c r="S36" s="295"/>
      <c r="T36" s="295"/>
      <c r="U36" s="634" t="s">
        <v>618</v>
      </c>
      <c r="V36" s="634"/>
      <c r="W36" s="634"/>
      <c r="X36" s="634"/>
      <c r="Y36" s="634"/>
      <c r="Z36" s="634"/>
      <c r="AA36" s="634"/>
      <c r="AB36" s="634"/>
      <c r="AC36" s="295"/>
      <c r="AD36" s="295"/>
    </row>
    <row r="37" spans="1:30" ht="15.5" x14ac:dyDescent="0.7">
      <c r="A37" s="305" t="s">
        <v>396</v>
      </c>
      <c r="B37" s="306" t="e">
        <f>+#REF!</f>
        <v>#REF!</v>
      </c>
      <c r="C37" s="295"/>
      <c r="D37" s="295"/>
      <c r="E37" s="295"/>
      <c r="F37" s="635" t="s">
        <v>397</v>
      </c>
      <c r="G37" s="636"/>
      <c r="H37" s="636"/>
      <c r="I37" s="636"/>
      <c r="J37" s="636"/>
      <c r="K37" s="636"/>
      <c r="L37" s="636"/>
      <c r="M37" s="636"/>
      <c r="N37" s="636"/>
      <c r="O37" s="636"/>
      <c r="P37" s="636"/>
      <c r="Q37" s="636"/>
      <c r="R37" s="636"/>
      <c r="S37" s="636"/>
      <c r="T37" s="295"/>
      <c r="U37" s="305" t="s">
        <v>398</v>
      </c>
      <c r="V37" s="295"/>
      <c r="W37" s="295"/>
      <c r="X37" s="295"/>
      <c r="Y37" s="295"/>
      <c r="Z37" s="295"/>
      <c r="AA37" s="295"/>
      <c r="AB37" s="295"/>
      <c r="AC37" s="295"/>
      <c r="AD37" s="295"/>
    </row>
    <row r="38" spans="1:30" ht="15.5" x14ac:dyDescent="0.7">
      <c r="A38" s="312"/>
      <c r="B38" s="295"/>
      <c r="C38" s="295"/>
      <c r="D38" s="312"/>
      <c r="E38" s="312"/>
      <c r="F38" s="305"/>
      <c r="G38" s="305" t="s">
        <v>399</v>
      </c>
      <c r="H38" s="305"/>
      <c r="I38" s="305"/>
      <c r="J38" s="305"/>
      <c r="K38" s="305"/>
      <c r="L38" s="313"/>
      <c r="M38" s="305"/>
      <c r="N38" s="305"/>
      <c r="O38" s="305"/>
      <c r="P38" s="305"/>
      <c r="Q38" s="305"/>
      <c r="R38" s="305"/>
      <c r="S38" s="305"/>
      <c r="T38" s="305"/>
      <c r="U38" s="295"/>
      <c r="V38" s="305"/>
      <c r="W38" s="305"/>
      <c r="X38" s="305"/>
      <c r="Y38" s="305"/>
      <c r="Z38" s="305"/>
      <c r="AA38" s="305"/>
      <c r="AB38" s="305"/>
      <c r="AC38" s="305"/>
      <c r="AD38" s="305"/>
    </row>
    <row r="39" spans="1:30" ht="15.5" x14ac:dyDescent="0.7">
      <c r="A39" s="312"/>
      <c r="B39" s="314"/>
      <c r="C39" s="295"/>
      <c r="D39" s="312"/>
      <c r="E39" s="312"/>
      <c r="F39" s="305"/>
      <c r="G39" s="305" t="s">
        <v>400</v>
      </c>
      <c r="H39" s="305"/>
      <c r="I39" s="305" t="s">
        <v>401</v>
      </c>
      <c r="J39" s="305"/>
      <c r="K39" s="305"/>
      <c r="L39" s="295"/>
      <c r="M39" s="305"/>
      <c r="N39" s="305"/>
      <c r="O39" s="305"/>
      <c r="P39" s="305"/>
      <c r="Q39" s="305"/>
      <c r="R39" s="305"/>
      <c r="S39" s="305"/>
      <c r="T39" s="305"/>
      <c r="U39" s="305" t="s">
        <v>400</v>
      </c>
      <c r="V39" s="305"/>
      <c r="W39" s="305" t="s">
        <v>401</v>
      </c>
      <c r="X39" s="305"/>
      <c r="Y39" s="305"/>
      <c r="Z39" s="305"/>
      <c r="AA39" s="305"/>
      <c r="AB39" s="285" t="s">
        <v>19</v>
      </c>
      <c r="AC39" s="305"/>
      <c r="AD39" s="305"/>
    </row>
    <row r="40" spans="1:30" ht="15.5" x14ac:dyDescent="0.7">
      <c r="A40" s="315"/>
      <c r="B40" s="295"/>
      <c r="C40" s="295"/>
      <c r="D40" s="285" t="s">
        <v>402</v>
      </c>
      <c r="E40" s="315"/>
      <c r="F40" s="285" t="s">
        <v>403</v>
      </c>
      <c r="G40" s="285"/>
      <c r="H40" s="285" t="s">
        <v>402</v>
      </c>
      <c r="I40" s="285"/>
      <c r="J40" s="285" t="s">
        <v>402</v>
      </c>
      <c r="K40" s="285"/>
      <c r="L40" s="285"/>
      <c r="M40" s="285"/>
      <c r="N40" s="285"/>
      <c r="O40" s="285" t="s">
        <v>404</v>
      </c>
      <c r="P40" s="285"/>
      <c r="Q40" s="285"/>
      <c r="R40" s="285"/>
      <c r="S40" s="285"/>
      <c r="T40" s="285" t="s">
        <v>19</v>
      </c>
      <c r="U40" s="285"/>
      <c r="V40" s="285" t="s">
        <v>402</v>
      </c>
      <c r="W40" s="285"/>
      <c r="X40" s="285" t="s">
        <v>402</v>
      </c>
      <c r="Y40" s="285"/>
      <c r="Z40" s="285"/>
      <c r="AA40" s="285" t="s">
        <v>19</v>
      </c>
      <c r="AB40" s="285" t="s">
        <v>405</v>
      </c>
      <c r="AC40" s="305"/>
      <c r="AD40" s="285"/>
    </row>
    <row r="41" spans="1:30" ht="15.5" x14ac:dyDescent="0.7">
      <c r="A41" s="316"/>
      <c r="B41" s="316"/>
      <c r="C41" s="570" t="s">
        <v>393</v>
      </c>
      <c r="D41" s="570">
        <v>600</v>
      </c>
      <c r="E41" s="570" t="s">
        <v>19</v>
      </c>
      <c r="F41" s="570" t="s">
        <v>406</v>
      </c>
      <c r="G41" s="570" t="s">
        <v>393</v>
      </c>
      <c r="H41" s="570">
        <v>600</v>
      </c>
      <c r="I41" s="570" t="s">
        <v>393</v>
      </c>
      <c r="J41" s="570">
        <v>600</v>
      </c>
      <c r="K41" s="570" t="s">
        <v>407</v>
      </c>
      <c r="L41" s="570" t="s">
        <v>453</v>
      </c>
      <c r="M41" s="570" t="s">
        <v>615</v>
      </c>
      <c r="N41" s="570" t="s">
        <v>656</v>
      </c>
      <c r="O41" s="570" t="s">
        <v>408</v>
      </c>
      <c r="P41" s="570" t="s">
        <v>560</v>
      </c>
      <c r="Q41" s="570" t="s">
        <v>454</v>
      </c>
      <c r="R41" s="570" t="s">
        <v>409</v>
      </c>
      <c r="S41" s="570" t="s">
        <v>410</v>
      </c>
      <c r="T41" s="570" t="s">
        <v>405</v>
      </c>
      <c r="U41" s="570" t="s">
        <v>393</v>
      </c>
      <c r="V41" s="570">
        <v>600</v>
      </c>
      <c r="W41" s="570" t="s">
        <v>393</v>
      </c>
      <c r="X41" s="570">
        <v>600</v>
      </c>
      <c r="Y41" s="570" t="s">
        <v>277</v>
      </c>
      <c r="Z41" s="570" t="s">
        <v>411</v>
      </c>
      <c r="AA41" s="570" t="s">
        <v>412</v>
      </c>
      <c r="AB41" s="570" t="s">
        <v>413</v>
      </c>
      <c r="AC41" s="285"/>
      <c r="AD41" s="285"/>
    </row>
    <row r="42" spans="1:30" ht="15.5" x14ac:dyDescent="0.7">
      <c r="A42" s="316"/>
      <c r="B42" s="285" t="s">
        <v>414</v>
      </c>
      <c r="C42" s="317"/>
      <c r="D42" s="570"/>
      <c r="E42" s="570"/>
      <c r="F42" s="295">
        <v>0</v>
      </c>
      <c r="G42" s="299">
        <v>0</v>
      </c>
      <c r="H42" s="299">
        <v>0</v>
      </c>
      <c r="I42" s="299">
        <v>0</v>
      </c>
      <c r="J42" s="299">
        <v>0</v>
      </c>
      <c r="K42" s="570"/>
      <c r="L42" s="570"/>
      <c r="M42" s="570"/>
      <c r="N42" s="570"/>
      <c r="O42" s="303">
        <v>0</v>
      </c>
      <c r="P42" s="570"/>
      <c r="Q42" s="570"/>
      <c r="R42" s="570"/>
      <c r="S42" s="570"/>
      <c r="T42" s="570"/>
      <c r="U42" s="570"/>
      <c r="V42" s="170"/>
      <c r="W42" s="170"/>
      <c r="X42" s="318"/>
      <c r="Y42" s="318"/>
      <c r="Z42" s="570"/>
      <c r="AA42" s="570"/>
      <c r="AB42" s="570"/>
      <c r="AC42" s="285"/>
      <c r="AD42" s="285"/>
    </row>
    <row r="43" spans="1:30" ht="15.5" x14ac:dyDescent="0.7">
      <c r="A43" s="316"/>
      <c r="B43" s="285" t="s">
        <v>415</v>
      </c>
      <c r="C43" s="570"/>
      <c r="D43" s="570"/>
      <c r="E43" s="570"/>
      <c r="F43" s="295" t="e">
        <f>+#REF!</f>
        <v>#REF!</v>
      </c>
      <c r="G43" s="299" t="e">
        <f>+#REF!</f>
        <v>#REF!</v>
      </c>
      <c r="H43" s="299" t="e">
        <f>+#REF!</f>
        <v>#REF!</v>
      </c>
      <c r="I43" s="299" t="e">
        <f>+#REF!</f>
        <v>#REF!</v>
      </c>
      <c r="J43" s="299" t="e">
        <f>+#REF!</f>
        <v>#REF!</v>
      </c>
      <c r="K43" s="570"/>
      <c r="L43" s="570"/>
      <c r="M43" s="570"/>
      <c r="N43" s="570"/>
      <c r="O43" s="303">
        <v>0</v>
      </c>
      <c r="P43" s="570"/>
      <c r="Q43" s="570"/>
      <c r="R43" s="570"/>
      <c r="S43" s="570"/>
      <c r="T43" s="570"/>
      <c r="U43" s="570"/>
      <c r="V43" s="570"/>
      <c r="W43" s="570"/>
      <c r="X43" s="570"/>
      <c r="Y43" s="570"/>
      <c r="Z43" s="570"/>
      <c r="AA43" s="570"/>
      <c r="AB43" s="570"/>
      <c r="AC43" s="285"/>
      <c r="AD43" s="285"/>
    </row>
    <row r="44" spans="1:30" ht="15.5" x14ac:dyDescent="0.7">
      <c r="A44" s="295"/>
      <c r="B44" s="313" t="s">
        <v>416</v>
      </c>
      <c r="C44" s="295"/>
      <c r="D44" s="295"/>
      <c r="E44" s="319"/>
      <c r="F44" s="295" t="e">
        <f>+F43+F42</f>
        <v>#REF!</v>
      </c>
      <c r="G44" s="299" t="e">
        <f>SUM(G42:G43)</f>
        <v>#REF!</v>
      </c>
      <c r="H44" s="299" t="e">
        <f>SUM(H42:H43)</f>
        <v>#REF!</v>
      </c>
      <c r="I44" s="299" t="e">
        <f>SUM(I42:I43)</f>
        <v>#REF!</v>
      </c>
      <c r="J44" s="299" t="e">
        <f>SUM(J42:J43)</f>
        <v>#REF!</v>
      </c>
      <c r="K44" s="299" t="e">
        <f>+#REF!</f>
        <v>#REF!</v>
      </c>
      <c r="L44" s="299" t="e">
        <f>+#REF!</f>
        <v>#REF!</v>
      </c>
      <c r="M44" s="299" t="e">
        <f>+#REF!</f>
        <v>#REF!</v>
      </c>
      <c r="N44" s="299" t="e">
        <f>+#REF!</f>
        <v>#REF!</v>
      </c>
      <c r="O44" s="303">
        <f>SUM(O42:O43)</f>
        <v>0</v>
      </c>
      <c r="P44" s="299" t="e">
        <f>+#REF!</f>
        <v>#REF!</v>
      </c>
      <c r="Q44" s="299" t="e">
        <f>+#REF!</f>
        <v>#REF!</v>
      </c>
      <c r="R44" s="299" t="e">
        <f>+#REF!</f>
        <v>#REF!</v>
      </c>
      <c r="S44" s="299">
        <v>0</v>
      </c>
      <c r="T44" s="295"/>
      <c r="U44" s="299" t="e">
        <f>+#REF!</f>
        <v>#REF!</v>
      </c>
      <c r="V44" s="299" t="e">
        <f>+#REF!</f>
        <v>#REF!</v>
      </c>
      <c r="W44" s="299" t="e">
        <f>+#REF!</f>
        <v>#REF!</v>
      </c>
      <c r="X44" s="299" t="e">
        <f>+#REF!</f>
        <v>#REF!</v>
      </c>
      <c r="Y44" s="299" t="e">
        <f>#REF!</f>
        <v>#REF!</v>
      </c>
      <c r="Z44" s="296">
        <v>0</v>
      </c>
      <c r="AA44" s="295"/>
      <c r="AB44" s="295"/>
      <c r="AC44" s="295"/>
      <c r="AD44" s="295"/>
    </row>
    <row r="45" spans="1:30" ht="15.5" x14ac:dyDescent="0.7">
      <c r="A45" s="305"/>
      <c r="B45" s="295" t="s">
        <v>417</v>
      </c>
      <c r="C45" s="301">
        <f t="shared" ref="C45:C56" si="3">IF(E45&gt;600,600,E45)</f>
        <v>495</v>
      </c>
      <c r="D45" s="301">
        <f t="shared" ref="D45:D56" si="4">E45-C45</f>
        <v>0</v>
      </c>
      <c r="E45" s="469">
        <v>495</v>
      </c>
      <c r="F45" s="295" t="e">
        <f t="shared" ref="F45:F56" si="5">F44</f>
        <v>#REF!</v>
      </c>
      <c r="G45" s="286"/>
      <c r="H45" s="286"/>
      <c r="I45" s="286" t="e">
        <f>ROUND(I$44*$C45,2)</f>
        <v>#REF!</v>
      </c>
      <c r="J45" s="286" t="e">
        <f>ROUND(J$44*$D45,2)</f>
        <v>#REF!</v>
      </c>
      <c r="K45" s="286" t="e">
        <f>ROUND(K$44*$E45,2)</f>
        <v>#REF!</v>
      </c>
      <c r="L45" s="286" t="e">
        <f>ROUND(L$44*$E45,2)</f>
        <v>#REF!</v>
      </c>
      <c r="M45" s="286" t="e">
        <f>ROUND(M$44*$E45,2)</f>
        <v>#REF!</v>
      </c>
      <c r="N45" s="286" t="e">
        <f>ROUND(N$44*$E45,2)</f>
        <v>#REF!</v>
      </c>
      <c r="O45" s="288">
        <f>ROUND(O$44*$E45,2)</f>
        <v>0</v>
      </c>
      <c r="P45" s="288" t="e">
        <f t="shared" ref="P45:S56" si="6">ROUND(P$44*$E45,2)</f>
        <v>#REF!</v>
      </c>
      <c r="Q45" s="288" t="e">
        <f t="shared" si="6"/>
        <v>#REF!</v>
      </c>
      <c r="R45" s="288" t="e">
        <f t="shared" si="6"/>
        <v>#REF!</v>
      </c>
      <c r="S45" s="288">
        <f t="shared" si="6"/>
        <v>0</v>
      </c>
      <c r="T45" s="286" t="e">
        <f t="shared" ref="T45:T56" si="7">SUM(F45:S45)</f>
        <v>#REF!</v>
      </c>
      <c r="U45" s="286"/>
      <c r="V45" s="286"/>
      <c r="W45" s="286" t="e">
        <f>ROUND(W$44*$C45,2)</f>
        <v>#REF!</v>
      </c>
      <c r="X45" s="286" t="e">
        <f>ROUND(X$44*$D45,2)</f>
        <v>#REF!</v>
      </c>
      <c r="Y45" s="286" t="e">
        <f>ROUND(Y$44*$E45,2)</f>
        <v>#REF!</v>
      </c>
      <c r="Z45" s="286">
        <f>ROUND(Z$44*$E45,2)</f>
        <v>0</v>
      </c>
      <c r="AA45" s="286" t="e">
        <f>SUM(U45:Z45)</f>
        <v>#REF!</v>
      </c>
      <c r="AB45" s="286" t="e">
        <f>T45+AA45</f>
        <v>#REF!</v>
      </c>
      <c r="AC45" s="295"/>
      <c r="AD45" s="295"/>
    </row>
    <row r="46" spans="1:30" ht="15.5" x14ac:dyDescent="0.7">
      <c r="A46" s="305"/>
      <c r="B46" s="295" t="s">
        <v>418</v>
      </c>
      <c r="C46" s="301">
        <f t="shared" si="3"/>
        <v>495</v>
      </c>
      <c r="D46" s="301">
        <f t="shared" si="4"/>
        <v>0</v>
      </c>
      <c r="E46" s="469">
        <v>495</v>
      </c>
      <c r="F46" s="295" t="e">
        <f t="shared" si="5"/>
        <v>#REF!</v>
      </c>
      <c r="G46" s="286"/>
      <c r="H46" s="286"/>
      <c r="I46" s="286" t="e">
        <f>ROUND(I$44*$C46,2)</f>
        <v>#REF!</v>
      </c>
      <c r="J46" s="286" t="e">
        <f>ROUND(J$44*$D46,2)</f>
        <v>#REF!</v>
      </c>
      <c r="K46" s="286" t="e">
        <f t="shared" ref="K46:O56" si="8">ROUND(K$44*$E46,2)</f>
        <v>#REF!</v>
      </c>
      <c r="L46" s="286" t="e">
        <f t="shared" si="8"/>
        <v>#REF!</v>
      </c>
      <c r="M46" s="286" t="e">
        <f t="shared" si="8"/>
        <v>#REF!</v>
      </c>
      <c r="N46" s="286" t="e">
        <f t="shared" si="8"/>
        <v>#REF!</v>
      </c>
      <c r="O46" s="288">
        <f t="shared" si="8"/>
        <v>0</v>
      </c>
      <c r="P46" s="288" t="e">
        <f t="shared" si="6"/>
        <v>#REF!</v>
      </c>
      <c r="Q46" s="288" t="e">
        <f t="shared" si="6"/>
        <v>#REF!</v>
      </c>
      <c r="R46" s="288" t="e">
        <f t="shared" si="6"/>
        <v>#REF!</v>
      </c>
      <c r="S46" s="288">
        <f t="shared" si="6"/>
        <v>0</v>
      </c>
      <c r="T46" s="286" t="e">
        <f t="shared" si="7"/>
        <v>#REF!</v>
      </c>
      <c r="U46" s="286"/>
      <c r="V46" s="286"/>
      <c r="W46" s="286" t="e">
        <f>ROUND(W$44*$C46,2)</f>
        <v>#REF!</v>
      </c>
      <c r="X46" s="286" t="e">
        <f>ROUND(X$44*$D46,2)</f>
        <v>#REF!</v>
      </c>
      <c r="Y46" s="286" t="e">
        <f t="shared" ref="Y46:Z56" si="9">ROUND(Y$44*$E46,2)</f>
        <v>#REF!</v>
      </c>
      <c r="Z46" s="286">
        <f t="shared" si="9"/>
        <v>0</v>
      </c>
      <c r="AA46" s="286" t="e">
        <f t="shared" ref="AA46:AA56" si="10">SUM(U46:Z46)</f>
        <v>#REF!</v>
      </c>
      <c r="AB46" s="286" t="e">
        <f t="shared" ref="AB46:AB56" si="11">T46+AA46</f>
        <v>#REF!</v>
      </c>
      <c r="AC46" s="286"/>
      <c r="AD46" s="286"/>
    </row>
    <row r="47" spans="1:30" ht="15.5" x14ac:dyDescent="0.7">
      <c r="A47" s="305"/>
      <c r="B47" s="295" t="s">
        <v>419</v>
      </c>
      <c r="C47" s="301">
        <f t="shared" si="3"/>
        <v>495</v>
      </c>
      <c r="D47" s="301">
        <f t="shared" si="4"/>
        <v>0</v>
      </c>
      <c r="E47" s="469">
        <v>495</v>
      </c>
      <c r="F47" s="295" t="e">
        <f t="shared" si="5"/>
        <v>#REF!</v>
      </c>
      <c r="G47" s="286"/>
      <c r="H47" s="286"/>
      <c r="I47" s="286" t="e">
        <f>ROUND(I$44*$C47,2)</f>
        <v>#REF!</v>
      </c>
      <c r="J47" s="286" t="e">
        <f>ROUND(J$44*$D47,2)</f>
        <v>#REF!</v>
      </c>
      <c r="K47" s="286" t="e">
        <f t="shared" si="8"/>
        <v>#REF!</v>
      </c>
      <c r="L47" s="286" t="e">
        <f t="shared" si="8"/>
        <v>#REF!</v>
      </c>
      <c r="M47" s="286" t="e">
        <f t="shared" si="8"/>
        <v>#REF!</v>
      </c>
      <c r="N47" s="286" t="e">
        <f t="shared" si="8"/>
        <v>#REF!</v>
      </c>
      <c r="O47" s="288">
        <f t="shared" si="8"/>
        <v>0</v>
      </c>
      <c r="P47" s="288" t="e">
        <f t="shared" si="6"/>
        <v>#REF!</v>
      </c>
      <c r="Q47" s="288" t="e">
        <f t="shared" si="6"/>
        <v>#REF!</v>
      </c>
      <c r="R47" s="288" t="e">
        <f t="shared" si="6"/>
        <v>#REF!</v>
      </c>
      <c r="S47" s="288">
        <f t="shared" si="6"/>
        <v>0</v>
      </c>
      <c r="T47" s="286" t="e">
        <f t="shared" si="7"/>
        <v>#REF!</v>
      </c>
      <c r="U47" s="286"/>
      <c r="V47" s="286"/>
      <c r="W47" s="286" t="e">
        <f>ROUND(W$44*$C47,2)</f>
        <v>#REF!</v>
      </c>
      <c r="X47" s="286" t="e">
        <f>ROUND(X$44*$D47,2)</f>
        <v>#REF!</v>
      </c>
      <c r="Y47" s="286" t="e">
        <f t="shared" si="9"/>
        <v>#REF!</v>
      </c>
      <c r="Z47" s="286">
        <f t="shared" si="9"/>
        <v>0</v>
      </c>
      <c r="AA47" s="286" t="e">
        <f t="shared" si="10"/>
        <v>#REF!</v>
      </c>
      <c r="AB47" s="286" t="e">
        <f t="shared" si="11"/>
        <v>#REF!</v>
      </c>
      <c r="AC47" s="286"/>
      <c r="AD47" s="286"/>
    </row>
    <row r="48" spans="1:30" ht="15.25" x14ac:dyDescent="0.65">
      <c r="A48" s="295"/>
      <c r="B48" s="295" t="s">
        <v>420</v>
      </c>
      <c r="C48" s="301">
        <f t="shared" si="3"/>
        <v>495</v>
      </c>
      <c r="D48" s="301">
        <f t="shared" si="4"/>
        <v>0</v>
      </c>
      <c r="E48" s="469">
        <v>495</v>
      </c>
      <c r="F48" s="295" t="e">
        <f t="shared" si="5"/>
        <v>#REF!</v>
      </c>
      <c r="G48" s="286"/>
      <c r="H48" s="286"/>
      <c r="I48" s="286" t="e">
        <f>ROUND(I$44*$C48,2)</f>
        <v>#REF!</v>
      </c>
      <c r="J48" s="286" t="e">
        <f>ROUND(J$44*$D48,2)</f>
        <v>#REF!</v>
      </c>
      <c r="K48" s="286" t="e">
        <f t="shared" si="8"/>
        <v>#REF!</v>
      </c>
      <c r="L48" s="286" t="e">
        <f t="shared" si="8"/>
        <v>#REF!</v>
      </c>
      <c r="M48" s="286" t="e">
        <f t="shared" si="8"/>
        <v>#REF!</v>
      </c>
      <c r="N48" s="286" t="e">
        <f t="shared" si="8"/>
        <v>#REF!</v>
      </c>
      <c r="O48" s="288">
        <f t="shared" si="8"/>
        <v>0</v>
      </c>
      <c r="P48" s="288" t="e">
        <f t="shared" si="6"/>
        <v>#REF!</v>
      </c>
      <c r="Q48" s="288" t="e">
        <f t="shared" si="6"/>
        <v>#REF!</v>
      </c>
      <c r="R48" s="288" t="e">
        <f t="shared" si="6"/>
        <v>#REF!</v>
      </c>
      <c r="S48" s="288">
        <f t="shared" si="6"/>
        <v>0</v>
      </c>
      <c r="T48" s="286" t="e">
        <f t="shared" si="7"/>
        <v>#REF!</v>
      </c>
      <c r="U48" s="286"/>
      <c r="V48" s="286"/>
      <c r="W48" s="286" t="e">
        <f>ROUND(W$44*$C48,2)</f>
        <v>#REF!</v>
      </c>
      <c r="X48" s="286" t="e">
        <f>ROUND(X$44*$D48,2)</f>
        <v>#REF!</v>
      </c>
      <c r="Y48" s="286" t="e">
        <f t="shared" si="9"/>
        <v>#REF!</v>
      </c>
      <c r="Z48" s="286">
        <f t="shared" si="9"/>
        <v>0</v>
      </c>
      <c r="AA48" s="286" t="e">
        <f t="shared" si="10"/>
        <v>#REF!</v>
      </c>
      <c r="AB48" s="286" t="e">
        <f t="shared" si="11"/>
        <v>#REF!</v>
      </c>
      <c r="AC48" s="286"/>
      <c r="AD48" s="286"/>
    </row>
    <row r="49" spans="1:30" ht="15.25" x14ac:dyDescent="0.65">
      <c r="A49" s="295"/>
      <c r="B49" s="295" t="s">
        <v>11</v>
      </c>
      <c r="C49" s="301">
        <f t="shared" si="3"/>
        <v>495</v>
      </c>
      <c r="D49" s="301">
        <f t="shared" si="4"/>
        <v>0</v>
      </c>
      <c r="E49" s="469">
        <v>495</v>
      </c>
      <c r="F49" s="295" t="e">
        <f t="shared" si="5"/>
        <v>#REF!</v>
      </c>
      <c r="G49" s="286"/>
      <c r="H49" s="286"/>
      <c r="I49" s="286" t="e">
        <f>ROUND(I$44*$C49,2)</f>
        <v>#REF!</v>
      </c>
      <c r="J49" s="286" t="e">
        <f>ROUND(J$44*$D49,2)</f>
        <v>#REF!</v>
      </c>
      <c r="K49" s="286" t="e">
        <f t="shared" si="8"/>
        <v>#REF!</v>
      </c>
      <c r="L49" s="286" t="e">
        <f t="shared" si="8"/>
        <v>#REF!</v>
      </c>
      <c r="M49" s="286" t="e">
        <f t="shared" si="8"/>
        <v>#REF!</v>
      </c>
      <c r="N49" s="286" t="e">
        <f t="shared" si="8"/>
        <v>#REF!</v>
      </c>
      <c r="O49" s="288">
        <f t="shared" si="8"/>
        <v>0</v>
      </c>
      <c r="P49" s="288" t="e">
        <f t="shared" si="6"/>
        <v>#REF!</v>
      </c>
      <c r="Q49" s="288" t="e">
        <f t="shared" si="6"/>
        <v>#REF!</v>
      </c>
      <c r="R49" s="288" t="e">
        <f t="shared" si="6"/>
        <v>#REF!</v>
      </c>
      <c r="S49" s="288">
        <f t="shared" si="6"/>
        <v>0</v>
      </c>
      <c r="T49" s="286" t="e">
        <f t="shared" si="7"/>
        <v>#REF!</v>
      </c>
      <c r="U49" s="286"/>
      <c r="V49" s="286"/>
      <c r="W49" s="286" t="e">
        <f>ROUND(W$44*$C49,2)</f>
        <v>#REF!</v>
      </c>
      <c r="X49" s="286" t="e">
        <f>ROUND(X$44*$D49,2)</f>
        <v>#REF!</v>
      </c>
      <c r="Y49" s="286" t="e">
        <f t="shared" si="9"/>
        <v>#REF!</v>
      </c>
      <c r="Z49" s="286">
        <f t="shared" si="9"/>
        <v>0</v>
      </c>
      <c r="AA49" s="286" t="e">
        <f t="shared" si="10"/>
        <v>#REF!</v>
      </c>
      <c r="AB49" s="286" t="e">
        <f t="shared" si="11"/>
        <v>#REF!</v>
      </c>
      <c r="AC49" s="286"/>
      <c r="AD49" s="286"/>
    </row>
    <row r="50" spans="1:30" ht="15.25" x14ac:dyDescent="0.65">
      <c r="A50" s="295"/>
      <c r="B50" s="295" t="s">
        <v>421</v>
      </c>
      <c r="C50" s="301">
        <f t="shared" si="3"/>
        <v>600</v>
      </c>
      <c r="D50" s="301">
        <f t="shared" si="4"/>
        <v>140</v>
      </c>
      <c r="E50" s="469">
        <v>740</v>
      </c>
      <c r="F50" s="295" t="e">
        <f t="shared" si="5"/>
        <v>#REF!</v>
      </c>
      <c r="G50" s="286" t="e">
        <f>ROUND(G$44*$C50,2)</f>
        <v>#REF!</v>
      </c>
      <c r="H50" s="286" t="e">
        <f>ROUND(H$44*$D50,2)</f>
        <v>#REF!</v>
      </c>
      <c r="I50" s="286"/>
      <c r="J50" s="286"/>
      <c r="K50" s="286" t="e">
        <f t="shared" si="8"/>
        <v>#REF!</v>
      </c>
      <c r="L50" s="286" t="e">
        <f t="shared" si="8"/>
        <v>#REF!</v>
      </c>
      <c r="M50" s="286" t="e">
        <f t="shared" si="8"/>
        <v>#REF!</v>
      </c>
      <c r="N50" s="286" t="e">
        <f t="shared" si="8"/>
        <v>#REF!</v>
      </c>
      <c r="O50" s="288">
        <f t="shared" si="8"/>
        <v>0</v>
      </c>
      <c r="P50" s="288" t="e">
        <f t="shared" si="6"/>
        <v>#REF!</v>
      </c>
      <c r="Q50" s="288" t="e">
        <f t="shared" si="6"/>
        <v>#REF!</v>
      </c>
      <c r="R50" s="288" t="e">
        <f t="shared" si="6"/>
        <v>#REF!</v>
      </c>
      <c r="S50" s="288">
        <f t="shared" si="6"/>
        <v>0</v>
      </c>
      <c r="T50" s="286" t="e">
        <f t="shared" si="7"/>
        <v>#REF!</v>
      </c>
      <c r="U50" s="286" t="e">
        <f>ROUND(U$44*$C50,2)</f>
        <v>#REF!</v>
      </c>
      <c r="V50" s="286" t="e">
        <f>ROUND(V$44*$D50,2)</f>
        <v>#REF!</v>
      </c>
      <c r="W50" s="286"/>
      <c r="X50" s="286"/>
      <c r="Y50" s="286" t="e">
        <f t="shared" si="9"/>
        <v>#REF!</v>
      </c>
      <c r="Z50" s="286">
        <f t="shared" si="9"/>
        <v>0</v>
      </c>
      <c r="AA50" s="286" t="e">
        <f t="shared" si="10"/>
        <v>#REF!</v>
      </c>
      <c r="AB50" s="286" t="e">
        <f t="shared" si="11"/>
        <v>#REF!</v>
      </c>
      <c r="AC50" s="286"/>
      <c r="AD50" s="286"/>
    </row>
    <row r="51" spans="1:30" ht="15.25" x14ac:dyDescent="0.65">
      <c r="A51" s="295"/>
      <c r="B51" s="295" t="s">
        <v>422</v>
      </c>
      <c r="C51" s="301">
        <f t="shared" si="3"/>
        <v>600</v>
      </c>
      <c r="D51" s="301">
        <f t="shared" si="4"/>
        <v>140</v>
      </c>
      <c r="E51" s="469">
        <v>740</v>
      </c>
      <c r="F51" s="295" t="e">
        <f t="shared" si="5"/>
        <v>#REF!</v>
      </c>
      <c r="G51" s="286" t="e">
        <f>ROUND(G$44*$C51,2)</f>
        <v>#REF!</v>
      </c>
      <c r="H51" s="286" t="e">
        <f>ROUND(H$44*$D51,2)</f>
        <v>#REF!</v>
      </c>
      <c r="I51" s="286"/>
      <c r="J51" s="286"/>
      <c r="K51" s="286" t="e">
        <f t="shared" si="8"/>
        <v>#REF!</v>
      </c>
      <c r="L51" s="286" t="e">
        <f t="shared" si="8"/>
        <v>#REF!</v>
      </c>
      <c r="M51" s="286" t="e">
        <f t="shared" si="8"/>
        <v>#REF!</v>
      </c>
      <c r="N51" s="286" t="e">
        <f t="shared" si="8"/>
        <v>#REF!</v>
      </c>
      <c r="O51" s="288">
        <f t="shared" si="8"/>
        <v>0</v>
      </c>
      <c r="P51" s="288" t="e">
        <f t="shared" si="6"/>
        <v>#REF!</v>
      </c>
      <c r="Q51" s="288" t="e">
        <f t="shared" si="6"/>
        <v>#REF!</v>
      </c>
      <c r="R51" s="288" t="e">
        <f t="shared" si="6"/>
        <v>#REF!</v>
      </c>
      <c r="S51" s="288">
        <f t="shared" si="6"/>
        <v>0</v>
      </c>
      <c r="T51" s="286" t="e">
        <f t="shared" si="7"/>
        <v>#REF!</v>
      </c>
      <c r="U51" s="286" t="e">
        <f>ROUND(U$44*$C51,2)</f>
        <v>#REF!</v>
      </c>
      <c r="V51" s="286" t="e">
        <f>ROUND(V$44*$D51,2)</f>
        <v>#REF!</v>
      </c>
      <c r="W51" s="286"/>
      <c r="X51" s="286"/>
      <c r="Y51" s="286" t="e">
        <f t="shared" si="9"/>
        <v>#REF!</v>
      </c>
      <c r="Z51" s="286">
        <f t="shared" si="9"/>
        <v>0</v>
      </c>
      <c r="AA51" s="286" t="e">
        <f t="shared" si="10"/>
        <v>#REF!</v>
      </c>
      <c r="AB51" s="286" t="e">
        <f t="shared" si="11"/>
        <v>#REF!</v>
      </c>
      <c r="AC51" s="286"/>
      <c r="AD51" s="286"/>
    </row>
    <row r="52" spans="1:30" ht="15.25" x14ac:dyDescent="0.65">
      <c r="A52" s="295"/>
      <c r="B52" s="295" t="s">
        <v>423</v>
      </c>
      <c r="C52" s="301">
        <f t="shared" si="3"/>
        <v>600</v>
      </c>
      <c r="D52" s="301">
        <f t="shared" si="4"/>
        <v>140</v>
      </c>
      <c r="E52" s="469">
        <v>740</v>
      </c>
      <c r="F52" s="295" t="e">
        <f t="shared" si="5"/>
        <v>#REF!</v>
      </c>
      <c r="G52" s="286" t="e">
        <f>ROUND(G$44*$C52,2)</f>
        <v>#REF!</v>
      </c>
      <c r="H52" s="286" t="e">
        <f>ROUND(H$44*$D52,2)</f>
        <v>#REF!</v>
      </c>
      <c r="I52" s="286"/>
      <c r="J52" s="286"/>
      <c r="K52" s="286" t="e">
        <f t="shared" si="8"/>
        <v>#REF!</v>
      </c>
      <c r="L52" s="286" t="e">
        <f t="shared" si="8"/>
        <v>#REF!</v>
      </c>
      <c r="M52" s="286" t="e">
        <f t="shared" si="8"/>
        <v>#REF!</v>
      </c>
      <c r="N52" s="286" t="e">
        <f t="shared" si="8"/>
        <v>#REF!</v>
      </c>
      <c r="O52" s="288">
        <f t="shared" si="8"/>
        <v>0</v>
      </c>
      <c r="P52" s="288" t="e">
        <f t="shared" si="6"/>
        <v>#REF!</v>
      </c>
      <c r="Q52" s="288" t="e">
        <f t="shared" si="6"/>
        <v>#REF!</v>
      </c>
      <c r="R52" s="288" t="e">
        <f t="shared" si="6"/>
        <v>#REF!</v>
      </c>
      <c r="S52" s="288">
        <f t="shared" si="6"/>
        <v>0</v>
      </c>
      <c r="T52" s="286" t="e">
        <f t="shared" si="7"/>
        <v>#REF!</v>
      </c>
      <c r="U52" s="286" t="e">
        <f>ROUND(U$44*$C52,2)</f>
        <v>#REF!</v>
      </c>
      <c r="V52" s="286" t="e">
        <f>ROUND(V$44*$D52,2)</f>
        <v>#REF!</v>
      </c>
      <c r="W52" s="286"/>
      <c r="X52" s="286"/>
      <c r="Y52" s="286" t="e">
        <f t="shared" si="9"/>
        <v>#REF!</v>
      </c>
      <c r="Z52" s="286">
        <f t="shared" si="9"/>
        <v>0</v>
      </c>
      <c r="AA52" s="286" t="e">
        <f t="shared" si="10"/>
        <v>#REF!</v>
      </c>
      <c r="AB52" s="286" t="e">
        <f t="shared" si="11"/>
        <v>#REF!</v>
      </c>
      <c r="AC52" s="286"/>
      <c r="AD52" s="286"/>
    </row>
    <row r="53" spans="1:30" ht="15.25" x14ac:dyDescent="0.65">
      <c r="A53" s="295"/>
      <c r="B53" s="295" t="s">
        <v>424</v>
      </c>
      <c r="C53" s="301">
        <f t="shared" si="3"/>
        <v>600</v>
      </c>
      <c r="D53" s="301">
        <f t="shared" si="4"/>
        <v>140</v>
      </c>
      <c r="E53" s="469">
        <v>740</v>
      </c>
      <c r="F53" s="295" t="e">
        <f t="shared" si="5"/>
        <v>#REF!</v>
      </c>
      <c r="G53" s="286" t="e">
        <f>ROUND(G$44*$C53,2)</f>
        <v>#REF!</v>
      </c>
      <c r="H53" s="286" t="e">
        <f>ROUND(H$44*$D53,2)</f>
        <v>#REF!</v>
      </c>
      <c r="I53" s="286"/>
      <c r="J53" s="286"/>
      <c r="K53" s="286" t="e">
        <f t="shared" si="8"/>
        <v>#REF!</v>
      </c>
      <c r="L53" s="286" t="e">
        <f t="shared" si="8"/>
        <v>#REF!</v>
      </c>
      <c r="M53" s="286" t="e">
        <f t="shared" si="8"/>
        <v>#REF!</v>
      </c>
      <c r="N53" s="286" t="e">
        <f t="shared" si="8"/>
        <v>#REF!</v>
      </c>
      <c r="O53" s="288">
        <f t="shared" si="8"/>
        <v>0</v>
      </c>
      <c r="P53" s="288" t="e">
        <f t="shared" si="6"/>
        <v>#REF!</v>
      </c>
      <c r="Q53" s="288" t="e">
        <f t="shared" si="6"/>
        <v>#REF!</v>
      </c>
      <c r="R53" s="288" t="e">
        <f t="shared" si="6"/>
        <v>#REF!</v>
      </c>
      <c r="S53" s="288">
        <f t="shared" si="6"/>
        <v>0</v>
      </c>
      <c r="T53" s="286" t="e">
        <f t="shared" si="7"/>
        <v>#REF!</v>
      </c>
      <c r="U53" s="286" t="e">
        <f>ROUND(U$44*$C53,2)</f>
        <v>#REF!</v>
      </c>
      <c r="V53" s="286" t="e">
        <f>ROUND(V$44*$D53,2)</f>
        <v>#REF!</v>
      </c>
      <c r="W53" s="286"/>
      <c r="X53" s="286"/>
      <c r="Y53" s="286" t="e">
        <f t="shared" si="9"/>
        <v>#REF!</v>
      </c>
      <c r="Z53" s="286">
        <f t="shared" si="9"/>
        <v>0</v>
      </c>
      <c r="AA53" s="286" t="e">
        <f t="shared" si="10"/>
        <v>#REF!</v>
      </c>
      <c r="AB53" s="286" t="e">
        <f t="shared" si="11"/>
        <v>#REF!</v>
      </c>
      <c r="AC53" s="286"/>
      <c r="AD53" s="286"/>
    </row>
    <row r="54" spans="1:30" ht="15.25" x14ac:dyDescent="0.65">
      <c r="A54" s="295"/>
      <c r="B54" s="295" t="s">
        <v>425</v>
      </c>
      <c r="C54" s="301">
        <f t="shared" si="3"/>
        <v>495</v>
      </c>
      <c r="D54" s="301">
        <f t="shared" si="4"/>
        <v>0</v>
      </c>
      <c r="E54" s="469">
        <v>495</v>
      </c>
      <c r="F54" s="295" t="e">
        <f t="shared" si="5"/>
        <v>#REF!</v>
      </c>
      <c r="G54" s="286"/>
      <c r="H54" s="286"/>
      <c r="I54" s="286" t="e">
        <f>ROUND(I$44*$C54,2)</f>
        <v>#REF!</v>
      </c>
      <c r="J54" s="286" t="e">
        <f>ROUND(J$44*$D54,2)</f>
        <v>#REF!</v>
      </c>
      <c r="K54" s="286" t="e">
        <f t="shared" si="8"/>
        <v>#REF!</v>
      </c>
      <c r="L54" s="286" t="e">
        <f t="shared" si="8"/>
        <v>#REF!</v>
      </c>
      <c r="M54" s="286" t="e">
        <f t="shared" si="8"/>
        <v>#REF!</v>
      </c>
      <c r="N54" s="286" t="e">
        <f t="shared" si="8"/>
        <v>#REF!</v>
      </c>
      <c r="O54" s="288">
        <f t="shared" si="8"/>
        <v>0</v>
      </c>
      <c r="P54" s="288" t="e">
        <f t="shared" si="6"/>
        <v>#REF!</v>
      </c>
      <c r="Q54" s="288" t="e">
        <f t="shared" si="6"/>
        <v>#REF!</v>
      </c>
      <c r="R54" s="288" t="e">
        <f t="shared" si="6"/>
        <v>#REF!</v>
      </c>
      <c r="S54" s="288">
        <f t="shared" si="6"/>
        <v>0</v>
      </c>
      <c r="T54" s="286" t="e">
        <f t="shared" si="7"/>
        <v>#REF!</v>
      </c>
      <c r="U54" s="286"/>
      <c r="V54" s="286"/>
      <c r="W54" s="286" t="e">
        <f>ROUND(W$44*$C54,2)</f>
        <v>#REF!</v>
      </c>
      <c r="X54" s="286" t="e">
        <f>ROUND(X$44*$D54,2)</f>
        <v>#REF!</v>
      </c>
      <c r="Y54" s="286" t="e">
        <f t="shared" si="9"/>
        <v>#REF!</v>
      </c>
      <c r="Z54" s="286">
        <f t="shared" si="9"/>
        <v>0</v>
      </c>
      <c r="AA54" s="286" t="e">
        <f t="shared" si="10"/>
        <v>#REF!</v>
      </c>
      <c r="AB54" s="286" t="e">
        <f t="shared" si="11"/>
        <v>#REF!</v>
      </c>
      <c r="AC54" s="286"/>
      <c r="AD54" s="286"/>
    </row>
    <row r="55" spans="1:30" ht="15.25" x14ac:dyDescent="0.65">
      <c r="A55" s="295"/>
      <c r="B55" s="295" t="s">
        <v>426</v>
      </c>
      <c r="C55" s="301">
        <f t="shared" si="3"/>
        <v>495</v>
      </c>
      <c r="D55" s="301">
        <f t="shared" si="4"/>
        <v>0</v>
      </c>
      <c r="E55" s="469">
        <v>495</v>
      </c>
      <c r="F55" s="295" t="e">
        <f t="shared" si="5"/>
        <v>#REF!</v>
      </c>
      <c r="G55" s="286"/>
      <c r="H55" s="286"/>
      <c r="I55" s="286" t="e">
        <f>ROUND(I$44*$C55,2)</f>
        <v>#REF!</v>
      </c>
      <c r="J55" s="286" t="e">
        <f>ROUND(J$44*$D55,2)</f>
        <v>#REF!</v>
      </c>
      <c r="K55" s="286" t="e">
        <f t="shared" si="8"/>
        <v>#REF!</v>
      </c>
      <c r="L55" s="286" t="e">
        <f t="shared" si="8"/>
        <v>#REF!</v>
      </c>
      <c r="M55" s="286" t="e">
        <f t="shared" si="8"/>
        <v>#REF!</v>
      </c>
      <c r="N55" s="286" t="e">
        <f t="shared" si="8"/>
        <v>#REF!</v>
      </c>
      <c r="O55" s="288">
        <f t="shared" si="8"/>
        <v>0</v>
      </c>
      <c r="P55" s="288" t="e">
        <f t="shared" si="6"/>
        <v>#REF!</v>
      </c>
      <c r="Q55" s="288" t="e">
        <f t="shared" si="6"/>
        <v>#REF!</v>
      </c>
      <c r="R55" s="288" t="e">
        <f t="shared" si="6"/>
        <v>#REF!</v>
      </c>
      <c r="S55" s="288">
        <f t="shared" si="6"/>
        <v>0</v>
      </c>
      <c r="T55" s="286" t="e">
        <f t="shared" si="7"/>
        <v>#REF!</v>
      </c>
      <c r="U55" s="286"/>
      <c r="V55" s="286"/>
      <c r="W55" s="286" t="e">
        <f>ROUND(W$44*$C55,2)</f>
        <v>#REF!</v>
      </c>
      <c r="X55" s="286" t="e">
        <f>ROUND(X$44*$D55,2)</f>
        <v>#REF!</v>
      </c>
      <c r="Y55" s="286" t="e">
        <f t="shared" si="9"/>
        <v>#REF!</v>
      </c>
      <c r="Z55" s="286">
        <f t="shared" si="9"/>
        <v>0</v>
      </c>
      <c r="AA55" s="286" t="e">
        <f t="shared" si="10"/>
        <v>#REF!</v>
      </c>
      <c r="AB55" s="286" t="e">
        <f t="shared" si="11"/>
        <v>#REF!</v>
      </c>
      <c r="AC55" s="286"/>
      <c r="AD55" s="286"/>
    </row>
    <row r="56" spans="1:30" ht="15.25" x14ac:dyDescent="0.65">
      <c r="A56" s="295"/>
      <c r="B56" s="295" t="s">
        <v>427</v>
      </c>
      <c r="C56" s="320">
        <f t="shared" si="3"/>
        <v>495</v>
      </c>
      <c r="D56" s="320">
        <f t="shared" si="4"/>
        <v>0</v>
      </c>
      <c r="E56" s="470">
        <v>495</v>
      </c>
      <c r="F56" s="312" t="e">
        <f t="shared" si="5"/>
        <v>#REF!</v>
      </c>
      <c r="G56" s="286"/>
      <c r="H56" s="286"/>
      <c r="I56" s="287" t="e">
        <f>ROUND(I$44*$C56,2)</f>
        <v>#REF!</v>
      </c>
      <c r="J56" s="287" t="e">
        <f>ROUND(J$44*$D56,2)</f>
        <v>#REF!</v>
      </c>
      <c r="K56" s="287" t="e">
        <f t="shared" si="8"/>
        <v>#REF!</v>
      </c>
      <c r="L56" s="287" t="e">
        <f t="shared" si="8"/>
        <v>#REF!</v>
      </c>
      <c r="M56" s="287" t="e">
        <f t="shared" si="8"/>
        <v>#REF!</v>
      </c>
      <c r="N56" s="287" t="e">
        <f t="shared" si="8"/>
        <v>#REF!</v>
      </c>
      <c r="O56" s="321">
        <f t="shared" si="8"/>
        <v>0</v>
      </c>
      <c r="P56" s="321" t="e">
        <f t="shared" si="6"/>
        <v>#REF!</v>
      </c>
      <c r="Q56" s="321" t="e">
        <f t="shared" si="6"/>
        <v>#REF!</v>
      </c>
      <c r="R56" s="321" t="e">
        <f t="shared" si="6"/>
        <v>#REF!</v>
      </c>
      <c r="S56" s="321">
        <f t="shared" si="6"/>
        <v>0</v>
      </c>
      <c r="T56" s="287" t="e">
        <f t="shared" si="7"/>
        <v>#REF!</v>
      </c>
      <c r="U56" s="287"/>
      <c r="V56" s="287"/>
      <c r="W56" s="287" t="e">
        <f>ROUND(W$44*$C56,2)</f>
        <v>#REF!</v>
      </c>
      <c r="X56" s="287" t="e">
        <f>ROUND(X$44*$D56,2)</f>
        <v>#REF!</v>
      </c>
      <c r="Y56" s="287" t="e">
        <f t="shared" si="9"/>
        <v>#REF!</v>
      </c>
      <c r="Z56" s="286">
        <f t="shared" si="9"/>
        <v>0</v>
      </c>
      <c r="AA56" s="287" t="e">
        <f t="shared" si="10"/>
        <v>#REF!</v>
      </c>
      <c r="AB56" s="287" t="e">
        <f t="shared" si="11"/>
        <v>#REF!</v>
      </c>
      <c r="AC56" s="286"/>
      <c r="AD56" s="286"/>
    </row>
    <row r="57" spans="1:30" ht="15.25" x14ac:dyDescent="0.65">
      <c r="A57" s="295"/>
      <c r="B57" s="308" t="s">
        <v>19</v>
      </c>
      <c r="C57" s="301">
        <f t="shared" ref="C57:AB57" si="12">SUM(C45:C56)</f>
        <v>6360</v>
      </c>
      <c r="D57" s="301">
        <f t="shared" si="12"/>
        <v>560</v>
      </c>
      <c r="E57" s="322">
        <f t="shared" si="12"/>
        <v>6920</v>
      </c>
      <c r="F57" s="286" t="e">
        <f t="shared" si="12"/>
        <v>#REF!</v>
      </c>
      <c r="G57" s="286" t="e">
        <f t="shared" si="12"/>
        <v>#REF!</v>
      </c>
      <c r="H57" s="286" t="e">
        <f t="shared" si="12"/>
        <v>#REF!</v>
      </c>
      <c r="I57" s="286" t="e">
        <f t="shared" si="12"/>
        <v>#REF!</v>
      </c>
      <c r="J57" s="286" t="e">
        <f t="shared" si="12"/>
        <v>#REF!</v>
      </c>
      <c r="K57" s="286" t="e">
        <f t="shared" si="12"/>
        <v>#REF!</v>
      </c>
      <c r="L57" s="286" t="e">
        <f t="shared" si="12"/>
        <v>#REF!</v>
      </c>
      <c r="M57" s="286" t="e">
        <f t="shared" si="12"/>
        <v>#REF!</v>
      </c>
      <c r="N57" s="286" t="e">
        <f t="shared" si="12"/>
        <v>#REF!</v>
      </c>
      <c r="O57" s="288">
        <f t="shared" si="12"/>
        <v>0</v>
      </c>
      <c r="P57" s="286" t="e">
        <f t="shared" si="12"/>
        <v>#REF!</v>
      </c>
      <c r="Q57" s="286" t="e">
        <f t="shared" si="12"/>
        <v>#REF!</v>
      </c>
      <c r="R57" s="286" t="e">
        <f t="shared" si="12"/>
        <v>#REF!</v>
      </c>
      <c r="S57" s="286">
        <f t="shared" si="12"/>
        <v>0</v>
      </c>
      <c r="T57" s="286" t="e">
        <f t="shared" si="12"/>
        <v>#REF!</v>
      </c>
      <c r="U57" s="286" t="e">
        <f t="shared" si="12"/>
        <v>#REF!</v>
      </c>
      <c r="V57" s="286" t="e">
        <f t="shared" si="12"/>
        <v>#REF!</v>
      </c>
      <c r="W57" s="286" t="e">
        <f t="shared" si="12"/>
        <v>#REF!</v>
      </c>
      <c r="X57" s="286" t="e">
        <f t="shared" si="12"/>
        <v>#REF!</v>
      </c>
      <c r="Y57" s="286" t="e">
        <f t="shared" si="12"/>
        <v>#REF!</v>
      </c>
      <c r="Z57" s="286">
        <f t="shared" si="12"/>
        <v>0</v>
      </c>
      <c r="AA57" s="286" t="e">
        <f t="shared" si="12"/>
        <v>#REF!</v>
      </c>
      <c r="AB57" s="286" t="e">
        <f t="shared" si="12"/>
        <v>#REF!</v>
      </c>
      <c r="AC57" s="323"/>
      <c r="AD57" s="287"/>
    </row>
    <row r="58" spans="1:30" ht="15.25" x14ac:dyDescent="0.65">
      <c r="A58" s="295"/>
      <c r="B58" s="295"/>
      <c r="C58" s="301"/>
      <c r="D58" s="301"/>
      <c r="E58" s="301"/>
      <c r="F58" s="295"/>
      <c r="G58" s="286"/>
      <c r="H58" s="286"/>
      <c r="I58" s="286"/>
      <c r="J58" s="286"/>
      <c r="K58" s="286"/>
      <c r="L58" s="286"/>
      <c r="M58" s="286"/>
      <c r="N58" s="286"/>
      <c r="O58" s="288"/>
      <c r="P58" s="286"/>
      <c r="Q58" s="286"/>
      <c r="R58" s="286"/>
      <c r="S58" s="286"/>
      <c r="T58" s="286"/>
      <c r="U58" s="286"/>
      <c r="V58" s="286"/>
      <c r="W58" s="286"/>
      <c r="X58" s="286"/>
      <c r="Y58" s="286"/>
      <c r="Z58" s="286"/>
      <c r="AA58" s="286"/>
      <c r="AB58" s="286"/>
      <c r="AC58" s="286"/>
      <c r="AD58" s="286"/>
    </row>
    <row r="59" spans="1:30" ht="15.25" x14ac:dyDescent="0.65">
      <c r="A59" s="295"/>
      <c r="B59" s="295" t="s">
        <v>428</v>
      </c>
      <c r="C59" s="301">
        <f t="shared" ref="C59:Z59" si="13">SUM(C50:C53)</f>
        <v>2400</v>
      </c>
      <c r="D59" s="301">
        <f t="shared" si="13"/>
        <v>560</v>
      </c>
      <c r="E59" s="301">
        <f>SUM(E50:E53)</f>
        <v>2960</v>
      </c>
      <c r="F59" s="286" t="e">
        <f t="shared" si="13"/>
        <v>#REF!</v>
      </c>
      <c r="G59" s="286" t="e">
        <f t="shared" si="13"/>
        <v>#REF!</v>
      </c>
      <c r="H59" s="286" t="e">
        <f t="shared" si="13"/>
        <v>#REF!</v>
      </c>
      <c r="I59" s="286">
        <f t="shared" si="13"/>
        <v>0</v>
      </c>
      <c r="J59" s="286">
        <f t="shared" si="13"/>
        <v>0</v>
      </c>
      <c r="K59" s="286" t="e">
        <f t="shared" si="13"/>
        <v>#REF!</v>
      </c>
      <c r="L59" s="286" t="e">
        <f t="shared" si="13"/>
        <v>#REF!</v>
      </c>
      <c r="M59" s="286" t="e">
        <f t="shared" si="13"/>
        <v>#REF!</v>
      </c>
      <c r="N59" s="286" t="e">
        <f t="shared" si="13"/>
        <v>#REF!</v>
      </c>
      <c r="O59" s="288">
        <f t="shared" si="13"/>
        <v>0</v>
      </c>
      <c r="P59" s="286" t="e">
        <f t="shared" si="13"/>
        <v>#REF!</v>
      </c>
      <c r="Q59" s="286" t="e">
        <f t="shared" si="13"/>
        <v>#REF!</v>
      </c>
      <c r="R59" s="286" t="e">
        <f t="shared" si="13"/>
        <v>#REF!</v>
      </c>
      <c r="S59" s="286">
        <f t="shared" si="13"/>
        <v>0</v>
      </c>
      <c r="T59" s="286" t="e">
        <f t="shared" si="13"/>
        <v>#REF!</v>
      </c>
      <c r="U59" s="286" t="e">
        <f t="shared" si="13"/>
        <v>#REF!</v>
      </c>
      <c r="V59" s="286" t="e">
        <f t="shared" si="13"/>
        <v>#REF!</v>
      </c>
      <c r="W59" s="286">
        <f t="shared" si="13"/>
        <v>0</v>
      </c>
      <c r="X59" s="286">
        <f t="shared" si="13"/>
        <v>0</v>
      </c>
      <c r="Y59" s="286" t="e">
        <f t="shared" si="13"/>
        <v>#REF!</v>
      </c>
      <c r="Z59" s="286">
        <f t="shared" si="13"/>
        <v>0</v>
      </c>
      <c r="AA59" s="286" t="e">
        <f>SUM(AA50:AA53)</f>
        <v>#REF!</v>
      </c>
      <c r="AB59" s="286" t="e">
        <f>SUM(AB50:AB53)</f>
        <v>#REF!</v>
      </c>
      <c r="AC59" s="286"/>
      <c r="AD59" s="286"/>
    </row>
    <row r="60" spans="1:30" ht="15.25" x14ac:dyDescent="0.65">
      <c r="A60" s="295"/>
      <c r="B60" s="295" t="s">
        <v>429</v>
      </c>
      <c r="C60" s="301">
        <f t="shared" ref="C60:AA60" si="14">C57-C59</f>
        <v>3960</v>
      </c>
      <c r="D60" s="301">
        <f t="shared" si="14"/>
        <v>0</v>
      </c>
      <c r="E60" s="301">
        <f t="shared" si="14"/>
        <v>3960</v>
      </c>
      <c r="F60" s="286" t="e">
        <f t="shared" si="14"/>
        <v>#REF!</v>
      </c>
      <c r="G60" s="286" t="e">
        <f t="shared" si="14"/>
        <v>#REF!</v>
      </c>
      <c r="H60" s="286" t="e">
        <f t="shared" si="14"/>
        <v>#REF!</v>
      </c>
      <c r="I60" s="286" t="e">
        <f t="shared" si="14"/>
        <v>#REF!</v>
      </c>
      <c r="J60" s="286" t="e">
        <f t="shared" si="14"/>
        <v>#REF!</v>
      </c>
      <c r="K60" s="286" t="e">
        <f t="shared" si="14"/>
        <v>#REF!</v>
      </c>
      <c r="L60" s="286" t="e">
        <f t="shared" si="14"/>
        <v>#REF!</v>
      </c>
      <c r="M60" s="286" t="e">
        <f t="shared" si="14"/>
        <v>#REF!</v>
      </c>
      <c r="N60" s="286" t="e">
        <f t="shared" si="14"/>
        <v>#REF!</v>
      </c>
      <c r="O60" s="288">
        <f t="shared" si="14"/>
        <v>0</v>
      </c>
      <c r="P60" s="286" t="e">
        <f t="shared" si="14"/>
        <v>#REF!</v>
      </c>
      <c r="Q60" s="286" t="e">
        <f t="shared" si="14"/>
        <v>#REF!</v>
      </c>
      <c r="R60" s="286" t="e">
        <f t="shared" si="14"/>
        <v>#REF!</v>
      </c>
      <c r="S60" s="286">
        <f t="shared" si="14"/>
        <v>0</v>
      </c>
      <c r="T60" s="286" t="e">
        <f t="shared" si="14"/>
        <v>#REF!</v>
      </c>
      <c r="U60" s="286" t="e">
        <f t="shared" si="14"/>
        <v>#REF!</v>
      </c>
      <c r="V60" s="286" t="e">
        <f t="shared" si="14"/>
        <v>#REF!</v>
      </c>
      <c r="W60" s="286" t="e">
        <f t="shared" si="14"/>
        <v>#REF!</v>
      </c>
      <c r="X60" s="286" t="e">
        <f t="shared" si="14"/>
        <v>#REF!</v>
      </c>
      <c r="Y60" s="286" t="e">
        <f t="shared" si="14"/>
        <v>#REF!</v>
      </c>
      <c r="Z60" s="286">
        <f t="shared" si="14"/>
        <v>0</v>
      </c>
      <c r="AA60" s="286" t="e">
        <f t="shared" si="14"/>
        <v>#REF!</v>
      </c>
      <c r="AB60" s="286" t="e">
        <f>AB57-AB59</f>
        <v>#REF!</v>
      </c>
      <c r="AC60" s="286"/>
      <c r="AD60" s="286"/>
    </row>
    <row r="61" spans="1:30" ht="15.25" x14ac:dyDescent="0.65">
      <c r="A61" s="295"/>
      <c r="B61" s="295" t="s">
        <v>430</v>
      </c>
      <c r="C61" s="301">
        <f>ROUND(AVERAGE(C45:C56),0)</f>
        <v>530</v>
      </c>
      <c r="D61" s="301">
        <f>ROUND(AVERAGE(D45:D56),0)</f>
        <v>47</v>
      </c>
      <c r="E61" s="301">
        <f>ROUND(AVERAGE(E45:E56),0)</f>
        <v>577</v>
      </c>
      <c r="F61" s="288" t="e">
        <f>ROUND(AVERAGE(F45:F56),2)</f>
        <v>#REF!</v>
      </c>
      <c r="G61" s="288" t="e">
        <f t="shared" ref="G61:AB61" si="15">ROUND(AVERAGE(G45:G56),2)</f>
        <v>#REF!</v>
      </c>
      <c r="H61" s="288" t="e">
        <f t="shared" si="15"/>
        <v>#REF!</v>
      </c>
      <c r="I61" s="288" t="e">
        <f t="shared" si="15"/>
        <v>#REF!</v>
      </c>
      <c r="J61" s="288" t="e">
        <f t="shared" si="15"/>
        <v>#REF!</v>
      </c>
      <c r="K61" s="288" t="e">
        <f t="shared" si="15"/>
        <v>#REF!</v>
      </c>
      <c r="L61" s="288" t="e">
        <f t="shared" si="15"/>
        <v>#REF!</v>
      </c>
      <c r="M61" s="288" t="e">
        <f t="shared" si="15"/>
        <v>#REF!</v>
      </c>
      <c r="N61" s="288" t="e">
        <f t="shared" si="15"/>
        <v>#REF!</v>
      </c>
      <c r="O61" s="288">
        <f t="shared" si="15"/>
        <v>0</v>
      </c>
      <c r="P61" s="288" t="e">
        <f t="shared" si="15"/>
        <v>#REF!</v>
      </c>
      <c r="Q61" s="288" t="e">
        <f t="shared" si="15"/>
        <v>#REF!</v>
      </c>
      <c r="R61" s="288" t="e">
        <f t="shared" si="15"/>
        <v>#REF!</v>
      </c>
      <c r="S61" s="288">
        <f t="shared" si="15"/>
        <v>0</v>
      </c>
      <c r="T61" s="288" t="e">
        <f t="shared" si="15"/>
        <v>#REF!</v>
      </c>
      <c r="U61" s="288" t="e">
        <f t="shared" si="15"/>
        <v>#REF!</v>
      </c>
      <c r="V61" s="288" t="e">
        <f t="shared" si="15"/>
        <v>#REF!</v>
      </c>
      <c r="W61" s="288" t="e">
        <f t="shared" si="15"/>
        <v>#REF!</v>
      </c>
      <c r="X61" s="288" t="e">
        <f t="shared" si="15"/>
        <v>#REF!</v>
      </c>
      <c r="Y61" s="288" t="e">
        <f t="shared" si="15"/>
        <v>#REF!</v>
      </c>
      <c r="Z61" s="288">
        <f t="shared" si="15"/>
        <v>0</v>
      </c>
      <c r="AA61" s="288" t="e">
        <f>ROUND(AVERAGE(AA45:AA56),2)</f>
        <v>#REF!</v>
      </c>
      <c r="AB61" s="288" t="e">
        <f t="shared" si="15"/>
        <v>#REF!</v>
      </c>
      <c r="AC61" s="286"/>
      <c r="AD61" s="286"/>
    </row>
    <row r="62" spans="1:30" ht="15.25" x14ac:dyDescent="0.65">
      <c r="A62" s="295"/>
      <c r="B62" s="295"/>
      <c r="C62" s="295"/>
      <c r="D62" s="295"/>
      <c r="E62" s="295"/>
      <c r="G62" s="286"/>
      <c r="H62" s="286"/>
      <c r="I62" s="286"/>
      <c r="J62" s="286"/>
      <c r="K62" s="286"/>
      <c r="L62" s="286"/>
      <c r="M62" s="286"/>
      <c r="N62" s="286"/>
      <c r="O62" s="286"/>
      <c r="P62" s="286"/>
      <c r="Q62" s="286"/>
      <c r="R62" s="286"/>
      <c r="S62" s="286"/>
      <c r="T62" s="286"/>
      <c r="U62" s="295"/>
      <c r="V62" s="295"/>
      <c r="W62" s="295"/>
      <c r="X62" s="295"/>
      <c r="Y62" s="295"/>
      <c r="Z62" s="295"/>
      <c r="AA62" s="286"/>
      <c r="AB62" s="286"/>
      <c r="AC62" s="295"/>
      <c r="AD62" s="295"/>
    </row>
    <row r="63" spans="1:30" ht="15.25" x14ac:dyDescent="0.65">
      <c r="A63" s="295"/>
      <c r="B63" s="295"/>
      <c r="C63" s="295"/>
      <c r="D63" s="295"/>
      <c r="E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row>
    <row r="64" spans="1:30" ht="15.5" x14ac:dyDescent="0.7">
      <c r="A64" s="305" t="s">
        <v>431</v>
      </c>
      <c r="B64" s="295"/>
      <c r="C64" s="295"/>
      <c r="D64" s="295"/>
      <c r="E64" s="295"/>
      <c r="F64" s="635" t="s">
        <v>397</v>
      </c>
      <c r="G64" s="636"/>
      <c r="H64" s="636"/>
      <c r="I64" s="636"/>
      <c r="J64" s="636"/>
      <c r="K64" s="636"/>
      <c r="L64" s="636"/>
      <c r="M64" s="636"/>
      <c r="N64" s="636"/>
      <c r="O64" s="636"/>
      <c r="P64" s="636"/>
      <c r="Q64" s="636"/>
      <c r="R64" s="636"/>
      <c r="S64" s="636"/>
      <c r="T64" s="295"/>
      <c r="U64" s="305" t="s">
        <v>398</v>
      </c>
      <c r="V64" s="295"/>
      <c r="W64" s="295"/>
      <c r="X64" s="295"/>
      <c r="Y64" s="295"/>
      <c r="Z64" s="295"/>
      <c r="AA64" s="295"/>
      <c r="AB64" s="295"/>
      <c r="AC64" s="295"/>
      <c r="AD64" s="295"/>
    </row>
    <row r="65" spans="1:30" ht="15.5" x14ac:dyDescent="0.7">
      <c r="A65" s="312"/>
      <c r="B65" s="312"/>
      <c r="C65" s="312"/>
      <c r="D65" s="312"/>
      <c r="E65" s="312"/>
      <c r="F65" s="305"/>
      <c r="G65" s="305" t="s">
        <v>399</v>
      </c>
      <c r="H65" s="305"/>
      <c r="I65" s="305"/>
      <c r="J65" s="305"/>
      <c r="K65" s="305"/>
      <c r="L65" s="305"/>
      <c r="M65" s="305"/>
      <c r="N65" s="295"/>
      <c r="O65" s="305"/>
      <c r="P65" s="305"/>
      <c r="Q65" s="295"/>
      <c r="R65" s="305"/>
      <c r="S65" s="305"/>
      <c r="T65" s="305"/>
      <c r="U65" s="295"/>
      <c r="V65" s="305"/>
      <c r="W65" s="305"/>
      <c r="X65" s="305"/>
      <c r="Y65" s="305"/>
      <c r="Z65" s="305"/>
      <c r="AA65" s="305"/>
      <c r="AB65" s="305"/>
      <c r="AC65" s="305"/>
      <c r="AD65" s="305"/>
    </row>
    <row r="66" spans="1:30" ht="15.5" x14ac:dyDescent="0.7">
      <c r="A66" s="312"/>
      <c r="B66" s="324"/>
      <c r="C66" s="312"/>
      <c r="D66" s="312"/>
      <c r="E66" s="312"/>
      <c r="F66" s="305"/>
      <c r="G66" s="305" t="s">
        <v>400</v>
      </c>
      <c r="H66" s="305"/>
      <c r="I66" s="305" t="s">
        <v>401</v>
      </c>
      <c r="J66" s="305"/>
      <c r="K66" s="305"/>
      <c r="L66" s="313"/>
      <c r="M66" s="305"/>
      <c r="N66" s="305"/>
      <c r="O66" s="305"/>
      <c r="P66" s="305"/>
      <c r="Q66" s="305"/>
      <c r="R66" s="305"/>
      <c r="S66" s="305"/>
      <c r="T66" s="305"/>
      <c r="U66" s="305" t="s">
        <v>400</v>
      </c>
      <c r="V66" s="305"/>
      <c r="W66" s="305" t="s">
        <v>401</v>
      </c>
      <c r="X66" s="305"/>
      <c r="Y66" s="305"/>
      <c r="Z66" s="305"/>
      <c r="AA66" s="305"/>
      <c r="AB66" s="285" t="s">
        <v>19</v>
      </c>
      <c r="AC66" s="305"/>
      <c r="AD66" s="305"/>
    </row>
    <row r="67" spans="1:30" ht="31" x14ac:dyDescent="0.7">
      <c r="A67" s="315"/>
      <c r="B67" s="315"/>
      <c r="C67" s="285"/>
      <c r="D67" s="285" t="s">
        <v>402</v>
      </c>
      <c r="E67" s="315"/>
      <c r="F67" s="285" t="s">
        <v>403</v>
      </c>
      <c r="G67" s="285"/>
      <c r="H67" s="285" t="s">
        <v>402</v>
      </c>
      <c r="I67" s="285"/>
      <c r="J67" s="285" t="s">
        <v>402</v>
      </c>
      <c r="K67" s="285"/>
      <c r="L67" s="285"/>
      <c r="M67" s="285"/>
      <c r="N67" s="285"/>
      <c r="O67" s="325" t="s">
        <v>404</v>
      </c>
      <c r="P67" s="285"/>
      <c r="Q67" s="285"/>
      <c r="R67" s="285"/>
      <c r="S67" s="285"/>
      <c r="T67" s="285" t="s">
        <v>19</v>
      </c>
      <c r="U67" s="285"/>
      <c r="V67" s="285" t="s">
        <v>402</v>
      </c>
      <c r="W67" s="285"/>
      <c r="X67" s="285" t="s">
        <v>402</v>
      </c>
      <c r="Y67" s="285"/>
      <c r="Z67" s="285"/>
      <c r="AA67" s="285" t="s">
        <v>19</v>
      </c>
      <c r="AB67" s="285" t="s">
        <v>405</v>
      </c>
      <c r="AC67" s="285" t="s">
        <v>432</v>
      </c>
      <c r="AD67" s="285"/>
    </row>
    <row r="68" spans="1:30" ht="31" x14ac:dyDescent="0.7">
      <c r="A68" s="316"/>
      <c r="B68" s="316"/>
      <c r="C68" s="570" t="s">
        <v>393</v>
      </c>
      <c r="D68" s="570">
        <v>600</v>
      </c>
      <c r="E68" s="570" t="s">
        <v>19</v>
      </c>
      <c r="F68" s="570" t="s">
        <v>406</v>
      </c>
      <c r="G68" s="570" t="s">
        <v>393</v>
      </c>
      <c r="H68" s="570">
        <v>600</v>
      </c>
      <c r="I68" s="570" t="s">
        <v>393</v>
      </c>
      <c r="J68" s="570">
        <v>600</v>
      </c>
      <c r="K68" s="570" t="s">
        <v>407</v>
      </c>
      <c r="L68" s="570" t="s">
        <v>453</v>
      </c>
      <c r="M68" s="570" t="str">
        <f>M41</f>
        <v>ZEC</v>
      </c>
      <c r="N68" s="570" t="str">
        <f>N41</f>
        <v>CIP</v>
      </c>
      <c r="O68" s="325" t="s">
        <v>408</v>
      </c>
      <c r="P68" s="570" t="s">
        <v>560</v>
      </c>
      <c r="Q68" s="570" t="s">
        <v>454</v>
      </c>
      <c r="R68" s="570" t="s">
        <v>409</v>
      </c>
      <c r="S68" s="570" t="s">
        <v>410</v>
      </c>
      <c r="T68" s="570" t="s">
        <v>405</v>
      </c>
      <c r="U68" s="570" t="s">
        <v>393</v>
      </c>
      <c r="V68" s="570">
        <v>600</v>
      </c>
      <c r="W68" s="570" t="s">
        <v>393</v>
      </c>
      <c r="X68" s="570">
        <v>600</v>
      </c>
      <c r="Y68" s="570" t="s">
        <v>277</v>
      </c>
      <c r="Z68" s="570" t="s">
        <v>411</v>
      </c>
      <c r="AA68" s="570" t="s">
        <v>412</v>
      </c>
      <c r="AB68" s="570" t="s">
        <v>413</v>
      </c>
      <c r="AC68" s="570" t="s">
        <v>433</v>
      </c>
      <c r="AD68" s="570" t="s">
        <v>434</v>
      </c>
    </row>
    <row r="69" spans="1:30" ht="15.5" x14ac:dyDescent="0.7">
      <c r="A69" s="316"/>
      <c r="B69" s="285" t="s">
        <v>414</v>
      </c>
      <c r="C69" s="570"/>
      <c r="D69" s="570"/>
      <c r="E69" s="570"/>
      <c r="F69" s="295">
        <f t="shared" ref="F69:J70" si="16">+F42</f>
        <v>0</v>
      </c>
      <c r="G69" s="295">
        <f t="shared" si="16"/>
        <v>0</v>
      </c>
      <c r="H69" s="295">
        <f t="shared" si="16"/>
        <v>0</v>
      </c>
      <c r="I69" s="295">
        <f t="shared" si="16"/>
        <v>0</v>
      </c>
      <c r="J69" s="295">
        <f t="shared" si="16"/>
        <v>0</v>
      </c>
      <c r="K69" s="570"/>
      <c r="L69" s="570"/>
      <c r="M69" s="570"/>
      <c r="N69" s="570"/>
      <c r="O69" s="303">
        <f>+O42</f>
        <v>0</v>
      </c>
      <c r="P69" s="570"/>
      <c r="Q69" s="570"/>
      <c r="R69" s="570"/>
      <c r="S69" s="570"/>
      <c r="T69" s="570"/>
      <c r="U69" s="570"/>
      <c r="V69" s="570"/>
      <c r="W69" s="570"/>
      <c r="X69" s="570"/>
      <c r="Y69" s="318"/>
      <c r="Z69" s="570"/>
      <c r="AA69" s="570"/>
      <c r="AB69" s="570"/>
      <c r="AC69" s="570"/>
      <c r="AD69" s="570"/>
    </row>
    <row r="70" spans="1:30" ht="15.5" x14ac:dyDescent="0.7">
      <c r="A70" s="316"/>
      <c r="B70" s="285" t="s">
        <v>415</v>
      </c>
      <c r="C70" s="570"/>
      <c r="D70" s="570"/>
      <c r="E70" s="570"/>
      <c r="F70" s="295" t="e">
        <f>+F43</f>
        <v>#REF!</v>
      </c>
      <c r="G70" s="295" t="e">
        <f t="shared" si="16"/>
        <v>#REF!</v>
      </c>
      <c r="H70" s="295" t="e">
        <f t="shared" si="16"/>
        <v>#REF!</v>
      </c>
      <c r="I70" s="295" t="e">
        <f t="shared" si="16"/>
        <v>#REF!</v>
      </c>
      <c r="J70" s="295" t="e">
        <f t="shared" si="16"/>
        <v>#REF!</v>
      </c>
      <c r="K70" s="570"/>
      <c r="L70" s="570"/>
      <c r="M70" s="570"/>
      <c r="N70" s="570"/>
      <c r="O70" s="303">
        <f>+O43</f>
        <v>0</v>
      </c>
      <c r="P70" s="570"/>
      <c r="Q70" s="570"/>
      <c r="R70" s="570"/>
      <c r="S70" s="570"/>
      <c r="T70" s="570"/>
      <c r="U70" s="570"/>
      <c r="V70" s="570"/>
      <c r="W70" s="570"/>
      <c r="X70" s="570"/>
      <c r="Y70" s="570"/>
      <c r="Z70" s="570"/>
      <c r="AA70" s="570"/>
      <c r="AB70" s="570"/>
      <c r="AC70" s="570"/>
      <c r="AD70" s="570"/>
    </row>
    <row r="71" spans="1:30" ht="15.5" x14ac:dyDescent="0.7">
      <c r="A71" s="295"/>
      <c r="B71" s="313" t="s">
        <v>416</v>
      </c>
      <c r="C71" s="295"/>
      <c r="D71" s="295"/>
      <c r="E71" s="295"/>
      <c r="F71" s="286" t="e">
        <f>F70+F69</f>
        <v>#REF!</v>
      </c>
      <c r="G71" s="326" t="e">
        <f>G70+G69</f>
        <v>#REF!</v>
      </c>
      <c r="H71" s="326" t="e">
        <f>H70+H69</f>
        <v>#REF!</v>
      </c>
      <c r="I71" s="326" t="e">
        <f>I70+I69</f>
        <v>#REF!</v>
      </c>
      <c r="J71" s="326" t="e">
        <f>J70+J69</f>
        <v>#REF!</v>
      </c>
      <c r="K71" s="299" t="e">
        <f>+K44</f>
        <v>#REF!</v>
      </c>
      <c r="L71" s="299" t="e">
        <f>+L44</f>
        <v>#REF!</v>
      </c>
      <c r="M71" s="299" t="e">
        <f>+M44</f>
        <v>#REF!</v>
      </c>
      <c r="N71" s="299" t="e">
        <f>+N44</f>
        <v>#REF!</v>
      </c>
      <c r="O71" s="327">
        <f>SUM(O69:O70)</f>
        <v>0</v>
      </c>
      <c r="P71" s="328" t="e">
        <f>+P44</f>
        <v>#REF!</v>
      </c>
      <c r="Q71" s="328" t="e">
        <f>+Q44</f>
        <v>#REF!</v>
      </c>
      <c r="R71" s="328" t="e">
        <f>+R44</f>
        <v>#REF!</v>
      </c>
      <c r="S71" s="328">
        <f>+S44</f>
        <v>0</v>
      </c>
      <c r="T71" s="286"/>
      <c r="U71" s="299" t="e">
        <f>+#REF!</f>
        <v>#REF!</v>
      </c>
      <c r="V71" s="299" t="e">
        <f>+#REF!</f>
        <v>#REF!</v>
      </c>
      <c r="W71" s="299" t="e">
        <f>+#REF!</f>
        <v>#REF!</v>
      </c>
      <c r="X71" s="299" t="e">
        <f>+#REF!</f>
        <v>#REF!</v>
      </c>
      <c r="Y71" s="299" t="e">
        <f>#REF!</f>
        <v>#REF!</v>
      </c>
      <c r="Z71" s="329">
        <v>0</v>
      </c>
      <c r="AA71" s="286"/>
      <c r="AB71" s="330"/>
      <c r="AC71" s="330"/>
      <c r="AD71" s="330"/>
    </row>
    <row r="72" spans="1:30" ht="15.5" x14ac:dyDescent="0.7">
      <c r="A72" s="305"/>
      <c r="B72" s="295" t="s">
        <v>417</v>
      </c>
      <c r="C72" s="301">
        <f t="shared" ref="C72:C83" si="17">IF(E72&gt;600,600,E72)</f>
        <v>495</v>
      </c>
      <c r="D72" s="301">
        <f t="shared" ref="D72:D83" si="18">E72-C72</f>
        <v>0</v>
      </c>
      <c r="E72" s="301">
        <f t="shared" ref="E72:E83" si="19">E45</f>
        <v>495</v>
      </c>
      <c r="F72" s="286" t="e">
        <f t="shared" ref="F72:F83" si="20">F71</f>
        <v>#REF!</v>
      </c>
      <c r="G72" s="286"/>
      <c r="H72" s="286"/>
      <c r="I72" s="286" t="e">
        <f>ROUND(I$71*$C72,2)</f>
        <v>#REF!</v>
      </c>
      <c r="J72" s="286" t="e">
        <f>ROUND(J$71*$D72,2)</f>
        <v>#REF!</v>
      </c>
      <c r="K72" s="286" t="e">
        <f>ROUND(K$71*$E72,2)</f>
        <v>#REF!</v>
      </c>
      <c r="L72" s="286" t="e">
        <f t="shared" ref="L72:S72" si="21">ROUND(L$71*$E72,2)</f>
        <v>#REF!</v>
      </c>
      <c r="M72" s="286" t="e">
        <f t="shared" si="21"/>
        <v>#REF!</v>
      </c>
      <c r="N72" s="286" t="e">
        <f t="shared" si="21"/>
        <v>#REF!</v>
      </c>
      <c r="O72" s="288">
        <f t="shared" si="21"/>
        <v>0</v>
      </c>
      <c r="P72" s="286" t="e">
        <f t="shared" si="21"/>
        <v>#REF!</v>
      </c>
      <c r="Q72" s="286" t="e">
        <f t="shared" si="21"/>
        <v>#REF!</v>
      </c>
      <c r="R72" s="286" t="e">
        <f t="shared" si="21"/>
        <v>#REF!</v>
      </c>
      <c r="S72" s="286">
        <f t="shared" si="21"/>
        <v>0</v>
      </c>
      <c r="T72" s="286" t="e">
        <f t="shared" ref="T72:T83" si="22">SUM(F72:S72)</f>
        <v>#REF!</v>
      </c>
      <c r="U72" s="328"/>
      <c r="V72" s="328"/>
      <c r="W72" s="286" t="e">
        <f>ROUND(W$71*$C72,2)</f>
        <v>#REF!</v>
      </c>
      <c r="X72" s="286" t="e">
        <f>ROUND(X$71*$D72,2)</f>
        <v>#REF!</v>
      </c>
      <c r="Y72" s="286" t="e">
        <f>ROUND(Y$71*$E72,2)</f>
        <v>#REF!</v>
      </c>
      <c r="Z72" s="286">
        <f>ROUND(Z$71*$E72,2)</f>
        <v>0</v>
      </c>
      <c r="AA72" s="286" t="e">
        <f>SUM(U72:Z72)</f>
        <v>#REF!</v>
      </c>
      <c r="AB72" s="288" t="e">
        <f>T72+AA72</f>
        <v>#REF!</v>
      </c>
      <c r="AC72" s="288" t="e">
        <f t="shared" ref="AC72:AC84" si="23">AB72-AB45</f>
        <v>#REF!</v>
      </c>
      <c r="AD72" s="288" t="e">
        <f t="shared" ref="AD72:AD84" si="24">ROUND((AC72/AB45)*100,2)</f>
        <v>#REF!</v>
      </c>
    </row>
    <row r="73" spans="1:30" ht="15.5" x14ac:dyDescent="0.7">
      <c r="A73" s="305"/>
      <c r="B73" s="295" t="s">
        <v>418</v>
      </c>
      <c r="C73" s="301">
        <f t="shared" si="17"/>
        <v>495</v>
      </c>
      <c r="D73" s="301">
        <f t="shared" si="18"/>
        <v>0</v>
      </c>
      <c r="E73" s="301">
        <f t="shared" si="19"/>
        <v>495</v>
      </c>
      <c r="F73" s="295" t="e">
        <f t="shared" si="20"/>
        <v>#REF!</v>
      </c>
      <c r="G73" s="286"/>
      <c r="H73" s="286"/>
      <c r="I73" s="286" t="e">
        <f>ROUND(I$71*$C73,2)</f>
        <v>#REF!</v>
      </c>
      <c r="J73" s="286" t="e">
        <f>ROUND(J$71*$D73,2)</f>
        <v>#REF!</v>
      </c>
      <c r="K73" s="286" t="e">
        <f t="shared" ref="K73:S83" si="25">ROUND(K$71*$E73,2)</f>
        <v>#REF!</v>
      </c>
      <c r="L73" s="286" t="e">
        <f t="shared" si="25"/>
        <v>#REF!</v>
      </c>
      <c r="M73" s="286" t="e">
        <f t="shared" si="25"/>
        <v>#REF!</v>
      </c>
      <c r="N73" s="286" t="e">
        <f t="shared" si="25"/>
        <v>#REF!</v>
      </c>
      <c r="O73" s="288">
        <f t="shared" si="25"/>
        <v>0</v>
      </c>
      <c r="P73" s="286" t="e">
        <f t="shared" si="25"/>
        <v>#REF!</v>
      </c>
      <c r="Q73" s="286" t="e">
        <f t="shared" si="25"/>
        <v>#REF!</v>
      </c>
      <c r="R73" s="286" t="e">
        <f t="shared" si="25"/>
        <v>#REF!</v>
      </c>
      <c r="S73" s="286">
        <f t="shared" si="25"/>
        <v>0</v>
      </c>
      <c r="T73" s="286" t="e">
        <f t="shared" si="22"/>
        <v>#REF!</v>
      </c>
      <c r="U73" s="286"/>
      <c r="V73" s="286"/>
      <c r="W73" s="286" t="e">
        <f>ROUND(W$71*$C73,2)</f>
        <v>#REF!</v>
      </c>
      <c r="X73" s="286" t="e">
        <f t="shared" ref="X73:X83" si="26">ROUND(X$71*$D73,2)</f>
        <v>#REF!</v>
      </c>
      <c r="Y73" s="286" t="e">
        <f t="shared" ref="Y73:Z83" si="27">ROUND(Y$71*$E73,2)</f>
        <v>#REF!</v>
      </c>
      <c r="Z73" s="286">
        <f t="shared" si="27"/>
        <v>0</v>
      </c>
      <c r="AA73" s="286" t="e">
        <f t="shared" ref="AA73:AA83" si="28">SUM(U73:Z73)</f>
        <v>#REF!</v>
      </c>
      <c r="AB73" s="288" t="e">
        <f t="shared" ref="AB73:AB83" si="29">T73+AA73</f>
        <v>#REF!</v>
      </c>
      <c r="AC73" s="288" t="e">
        <f t="shared" si="23"/>
        <v>#REF!</v>
      </c>
      <c r="AD73" s="288" t="e">
        <f t="shared" si="24"/>
        <v>#REF!</v>
      </c>
    </row>
    <row r="74" spans="1:30" ht="15.5" x14ac:dyDescent="0.7">
      <c r="A74" s="305"/>
      <c r="B74" s="295" t="s">
        <v>419</v>
      </c>
      <c r="C74" s="301">
        <f t="shared" si="17"/>
        <v>495</v>
      </c>
      <c r="D74" s="301">
        <f t="shared" si="18"/>
        <v>0</v>
      </c>
      <c r="E74" s="301">
        <f t="shared" si="19"/>
        <v>495</v>
      </c>
      <c r="F74" s="295" t="e">
        <f t="shared" si="20"/>
        <v>#REF!</v>
      </c>
      <c r="G74" s="286"/>
      <c r="H74" s="286"/>
      <c r="I74" s="286" t="e">
        <f>ROUND(I$71*$C74,2)</f>
        <v>#REF!</v>
      </c>
      <c r="J74" s="286" t="e">
        <f>ROUND(J$71*$D74,2)</f>
        <v>#REF!</v>
      </c>
      <c r="K74" s="286" t="e">
        <f t="shared" si="25"/>
        <v>#REF!</v>
      </c>
      <c r="L74" s="286" t="e">
        <f t="shared" si="25"/>
        <v>#REF!</v>
      </c>
      <c r="M74" s="286" t="e">
        <f t="shared" si="25"/>
        <v>#REF!</v>
      </c>
      <c r="N74" s="286" t="e">
        <f t="shared" si="25"/>
        <v>#REF!</v>
      </c>
      <c r="O74" s="288">
        <f t="shared" si="25"/>
        <v>0</v>
      </c>
      <c r="P74" s="286" t="e">
        <f t="shared" si="25"/>
        <v>#REF!</v>
      </c>
      <c r="Q74" s="286" t="e">
        <f t="shared" si="25"/>
        <v>#REF!</v>
      </c>
      <c r="R74" s="286" t="e">
        <f t="shared" si="25"/>
        <v>#REF!</v>
      </c>
      <c r="S74" s="286">
        <f t="shared" si="25"/>
        <v>0</v>
      </c>
      <c r="T74" s="286" t="e">
        <f t="shared" si="22"/>
        <v>#REF!</v>
      </c>
      <c r="U74" s="286"/>
      <c r="V74" s="286"/>
      <c r="W74" s="286" t="e">
        <f>ROUND(W$71*$C74,2)</f>
        <v>#REF!</v>
      </c>
      <c r="X74" s="286" t="e">
        <f t="shared" si="26"/>
        <v>#REF!</v>
      </c>
      <c r="Y74" s="286" t="e">
        <f t="shared" si="27"/>
        <v>#REF!</v>
      </c>
      <c r="Z74" s="286">
        <f t="shared" si="27"/>
        <v>0</v>
      </c>
      <c r="AA74" s="286" t="e">
        <f t="shared" si="28"/>
        <v>#REF!</v>
      </c>
      <c r="AB74" s="288" t="e">
        <f t="shared" si="29"/>
        <v>#REF!</v>
      </c>
      <c r="AC74" s="288" t="e">
        <f t="shared" si="23"/>
        <v>#REF!</v>
      </c>
      <c r="AD74" s="288" t="e">
        <f t="shared" si="24"/>
        <v>#REF!</v>
      </c>
    </row>
    <row r="75" spans="1:30" ht="15.25" x14ac:dyDescent="0.65">
      <c r="A75" s="295"/>
      <c r="B75" s="295" t="s">
        <v>420</v>
      </c>
      <c r="C75" s="301">
        <f t="shared" si="17"/>
        <v>495</v>
      </c>
      <c r="D75" s="301">
        <f t="shared" si="18"/>
        <v>0</v>
      </c>
      <c r="E75" s="301">
        <f t="shared" si="19"/>
        <v>495</v>
      </c>
      <c r="F75" s="295" t="e">
        <f t="shared" si="20"/>
        <v>#REF!</v>
      </c>
      <c r="G75" s="286"/>
      <c r="H75" s="286"/>
      <c r="I75" s="286" t="e">
        <f>ROUND(I$71*$C75,2)</f>
        <v>#REF!</v>
      </c>
      <c r="J75" s="286" t="e">
        <f>ROUND(J$71*$D75,2)</f>
        <v>#REF!</v>
      </c>
      <c r="K75" s="286" t="e">
        <f t="shared" si="25"/>
        <v>#REF!</v>
      </c>
      <c r="L75" s="286" t="e">
        <f t="shared" si="25"/>
        <v>#REF!</v>
      </c>
      <c r="M75" s="286" t="e">
        <f t="shared" si="25"/>
        <v>#REF!</v>
      </c>
      <c r="N75" s="286" t="e">
        <f t="shared" si="25"/>
        <v>#REF!</v>
      </c>
      <c r="O75" s="288">
        <f t="shared" si="25"/>
        <v>0</v>
      </c>
      <c r="P75" s="286" t="e">
        <f t="shared" si="25"/>
        <v>#REF!</v>
      </c>
      <c r="Q75" s="286" t="e">
        <f t="shared" si="25"/>
        <v>#REF!</v>
      </c>
      <c r="R75" s="286" t="e">
        <f t="shared" si="25"/>
        <v>#REF!</v>
      </c>
      <c r="S75" s="286">
        <f t="shared" si="25"/>
        <v>0</v>
      </c>
      <c r="T75" s="286" t="e">
        <f t="shared" si="22"/>
        <v>#REF!</v>
      </c>
      <c r="U75" s="286"/>
      <c r="V75" s="286"/>
      <c r="W75" s="286" t="e">
        <f>ROUND(W$71*$C75,2)</f>
        <v>#REF!</v>
      </c>
      <c r="X75" s="286" t="e">
        <f t="shared" si="26"/>
        <v>#REF!</v>
      </c>
      <c r="Y75" s="286" t="e">
        <f t="shared" si="27"/>
        <v>#REF!</v>
      </c>
      <c r="Z75" s="286">
        <f t="shared" si="27"/>
        <v>0</v>
      </c>
      <c r="AA75" s="286" t="e">
        <f t="shared" si="28"/>
        <v>#REF!</v>
      </c>
      <c r="AB75" s="288" t="e">
        <f t="shared" si="29"/>
        <v>#REF!</v>
      </c>
      <c r="AC75" s="288" t="e">
        <f t="shared" si="23"/>
        <v>#REF!</v>
      </c>
      <c r="AD75" s="288" t="e">
        <f t="shared" si="24"/>
        <v>#REF!</v>
      </c>
    </row>
    <row r="76" spans="1:30" ht="15.25" x14ac:dyDescent="0.65">
      <c r="A76" s="295"/>
      <c r="B76" s="295" t="s">
        <v>11</v>
      </c>
      <c r="C76" s="301">
        <f t="shared" si="17"/>
        <v>495</v>
      </c>
      <c r="D76" s="301">
        <f t="shared" si="18"/>
        <v>0</v>
      </c>
      <c r="E76" s="301">
        <f t="shared" si="19"/>
        <v>495</v>
      </c>
      <c r="F76" s="295" t="e">
        <f t="shared" si="20"/>
        <v>#REF!</v>
      </c>
      <c r="G76" s="286"/>
      <c r="H76" s="286"/>
      <c r="I76" s="286" t="e">
        <f>ROUND(I$71*$C76,2)</f>
        <v>#REF!</v>
      </c>
      <c r="J76" s="286" t="e">
        <f>ROUND(J$71*$D76,2)</f>
        <v>#REF!</v>
      </c>
      <c r="K76" s="286" t="e">
        <f t="shared" si="25"/>
        <v>#REF!</v>
      </c>
      <c r="L76" s="286" t="e">
        <f t="shared" si="25"/>
        <v>#REF!</v>
      </c>
      <c r="M76" s="286" t="e">
        <f t="shared" si="25"/>
        <v>#REF!</v>
      </c>
      <c r="N76" s="286" t="e">
        <f t="shared" si="25"/>
        <v>#REF!</v>
      </c>
      <c r="O76" s="288">
        <f t="shared" si="25"/>
        <v>0</v>
      </c>
      <c r="P76" s="286" t="e">
        <f t="shared" si="25"/>
        <v>#REF!</v>
      </c>
      <c r="Q76" s="286" t="e">
        <f t="shared" si="25"/>
        <v>#REF!</v>
      </c>
      <c r="R76" s="286" t="e">
        <f t="shared" si="25"/>
        <v>#REF!</v>
      </c>
      <c r="S76" s="286">
        <f t="shared" si="25"/>
        <v>0</v>
      </c>
      <c r="T76" s="286" t="e">
        <f t="shared" si="22"/>
        <v>#REF!</v>
      </c>
      <c r="U76" s="286"/>
      <c r="V76" s="286"/>
      <c r="W76" s="286" t="e">
        <f>ROUND(W$71*$C76,2)</f>
        <v>#REF!</v>
      </c>
      <c r="X76" s="286" t="e">
        <f t="shared" si="26"/>
        <v>#REF!</v>
      </c>
      <c r="Y76" s="286" t="e">
        <f t="shared" si="27"/>
        <v>#REF!</v>
      </c>
      <c r="Z76" s="286">
        <f t="shared" si="27"/>
        <v>0</v>
      </c>
      <c r="AA76" s="286" t="e">
        <f t="shared" si="28"/>
        <v>#REF!</v>
      </c>
      <c r="AB76" s="288" t="e">
        <f t="shared" si="29"/>
        <v>#REF!</v>
      </c>
      <c r="AC76" s="288" t="e">
        <f t="shared" si="23"/>
        <v>#REF!</v>
      </c>
      <c r="AD76" s="288" t="e">
        <f t="shared" si="24"/>
        <v>#REF!</v>
      </c>
    </row>
    <row r="77" spans="1:30" ht="15.25" x14ac:dyDescent="0.65">
      <c r="A77" s="295"/>
      <c r="B77" s="295" t="s">
        <v>421</v>
      </c>
      <c r="C77" s="301">
        <f t="shared" si="17"/>
        <v>600</v>
      </c>
      <c r="D77" s="301">
        <f t="shared" si="18"/>
        <v>140</v>
      </c>
      <c r="E77" s="301">
        <f t="shared" si="19"/>
        <v>740</v>
      </c>
      <c r="F77" s="295" t="e">
        <f t="shared" si="20"/>
        <v>#REF!</v>
      </c>
      <c r="G77" s="286" t="e">
        <f>ROUND(G$71*$C77,2)</f>
        <v>#REF!</v>
      </c>
      <c r="H77" s="286" t="e">
        <f>ROUND(H$71*$D77,2)</f>
        <v>#REF!</v>
      </c>
      <c r="I77" s="286"/>
      <c r="J77" s="286"/>
      <c r="K77" s="286" t="e">
        <f t="shared" si="25"/>
        <v>#REF!</v>
      </c>
      <c r="L77" s="286" t="e">
        <f t="shared" si="25"/>
        <v>#REF!</v>
      </c>
      <c r="M77" s="286" t="e">
        <f t="shared" si="25"/>
        <v>#REF!</v>
      </c>
      <c r="N77" s="286" t="e">
        <f t="shared" si="25"/>
        <v>#REF!</v>
      </c>
      <c r="O77" s="288">
        <f t="shared" si="25"/>
        <v>0</v>
      </c>
      <c r="P77" s="286" t="e">
        <f t="shared" si="25"/>
        <v>#REF!</v>
      </c>
      <c r="Q77" s="286" t="e">
        <f t="shared" si="25"/>
        <v>#REF!</v>
      </c>
      <c r="R77" s="286" t="e">
        <f t="shared" si="25"/>
        <v>#REF!</v>
      </c>
      <c r="S77" s="286">
        <f t="shared" si="25"/>
        <v>0</v>
      </c>
      <c r="T77" s="286" t="e">
        <f t="shared" si="22"/>
        <v>#REF!</v>
      </c>
      <c r="U77" s="286" t="e">
        <f>ROUNDDOWN(U$71*$C77,2)</f>
        <v>#REF!</v>
      </c>
      <c r="V77" s="286" t="e">
        <f>ROUND(V$71*$D77,2)</f>
        <v>#REF!</v>
      </c>
      <c r="W77" s="286"/>
      <c r="X77" s="286"/>
      <c r="Y77" s="286" t="e">
        <f t="shared" si="27"/>
        <v>#REF!</v>
      </c>
      <c r="Z77" s="286">
        <f t="shared" si="27"/>
        <v>0</v>
      </c>
      <c r="AA77" s="286" t="e">
        <f t="shared" si="28"/>
        <v>#REF!</v>
      </c>
      <c r="AB77" s="288" t="e">
        <f t="shared" si="29"/>
        <v>#REF!</v>
      </c>
      <c r="AC77" s="288" t="e">
        <f t="shared" si="23"/>
        <v>#REF!</v>
      </c>
      <c r="AD77" s="288" t="e">
        <f t="shared" si="24"/>
        <v>#REF!</v>
      </c>
    </row>
    <row r="78" spans="1:30" ht="15.25" x14ac:dyDescent="0.65">
      <c r="A78" s="295"/>
      <c r="B78" s="295" t="s">
        <v>422</v>
      </c>
      <c r="C78" s="301">
        <f t="shared" si="17"/>
        <v>600</v>
      </c>
      <c r="D78" s="301">
        <f t="shared" si="18"/>
        <v>140</v>
      </c>
      <c r="E78" s="301">
        <f t="shared" si="19"/>
        <v>740</v>
      </c>
      <c r="F78" s="295" t="e">
        <f t="shared" si="20"/>
        <v>#REF!</v>
      </c>
      <c r="G78" s="286" t="e">
        <f>ROUND(G$71*$C78,2)</f>
        <v>#REF!</v>
      </c>
      <c r="H78" s="286" t="e">
        <f>ROUND(H$71*$D78,2)</f>
        <v>#REF!</v>
      </c>
      <c r="I78" s="286"/>
      <c r="J78" s="286"/>
      <c r="K78" s="286" t="e">
        <f t="shared" si="25"/>
        <v>#REF!</v>
      </c>
      <c r="L78" s="286" t="e">
        <f t="shared" si="25"/>
        <v>#REF!</v>
      </c>
      <c r="M78" s="286" t="e">
        <f t="shared" si="25"/>
        <v>#REF!</v>
      </c>
      <c r="N78" s="286" t="e">
        <f t="shared" si="25"/>
        <v>#REF!</v>
      </c>
      <c r="O78" s="288">
        <f t="shared" si="25"/>
        <v>0</v>
      </c>
      <c r="P78" s="286" t="e">
        <f t="shared" si="25"/>
        <v>#REF!</v>
      </c>
      <c r="Q78" s="286" t="e">
        <f t="shared" si="25"/>
        <v>#REF!</v>
      </c>
      <c r="R78" s="286" t="e">
        <f t="shared" si="25"/>
        <v>#REF!</v>
      </c>
      <c r="S78" s="286">
        <f t="shared" si="25"/>
        <v>0</v>
      </c>
      <c r="T78" s="286" t="e">
        <f t="shared" si="22"/>
        <v>#REF!</v>
      </c>
      <c r="U78" s="286" t="e">
        <f t="shared" ref="U78:U80" si="30">ROUNDDOWN(U$71*$C78,2)</f>
        <v>#REF!</v>
      </c>
      <c r="V78" s="286" t="e">
        <f>ROUND(V$71*$D78,2)</f>
        <v>#REF!</v>
      </c>
      <c r="W78" s="286"/>
      <c r="X78" s="286"/>
      <c r="Y78" s="286" t="e">
        <f t="shared" si="27"/>
        <v>#REF!</v>
      </c>
      <c r="Z78" s="286">
        <f t="shared" si="27"/>
        <v>0</v>
      </c>
      <c r="AA78" s="286" t="e">
        <f t="shared" si="28"/>
        <v>#REF!</v>
      </c>
      <c r="AB78" s="288" t="e">
        <f t="shared" si="29"/>
        <v>#REF!</v>
      </c>
      <c r="AC78" s="288" t="e">
        <f t="shared" si="23"/>
        <v>#REF!</v>
      </c>
      <c r="AD78" s="288" t="e">
        <f t="shared" si="24"/>
        <v>#REF!</v>
      </c>
    </row>
    <row r="79" spans="1:30" ht="15.25" x14ac:dyDescent="0.65">
      <c r="A79" s="295"/>
      <c r="B79" s="295" t="s">
        <v>423</v>
      </c>
      <c r="C79" s="301">
        <f t="shared" si="17"/>
        <v>600</v>
      </c>
      <c r="D79" s="301">
        <f t="shared" si="18"/>
        <v>140</v>
      </c>
      <c r="E79" s="301">
        <f t="shared" si="19"/>
        <v>740</v>
      </c>
      <c r="F79" s="295" t="e">
        <f t="shared" si="20"/>
        <v>#REF!</v>
      </c>
      <c r="G79" s="286" t="e">
        <f>ROUND(G$71*$C79,2)</f>
        <v>#REF!</v>
      </c>
      <c r="H79" s="286" t="e">
        <f>ROUND(H$71*$D79,2)</f>
        <v>#REF!</v>
      </c>
      <c r="I79" s="286"/>
      <c r="J79" s="286"/>
      <c r="K79" s="286" t="e">
        <f t="shared" si="25"/>
        <v>#REF!</v>
      </c>
      <c r="L79" s="286" t="e">
        <f t="shared" si="25"/>
        <v>#REF!</v>
      </c>
      <c r="M79" s="286" t="e">
        <f t="shared" si="25"/>
        <v>#REF!</v>
      </c>
      <c r="N79" s="286" t="e">
        <f t="shared" si="25"/>
        <v>#REF!</v>
      </c>
      <c r="O79" s="288">
        <f t="shared" si="25"/>
        <v>0</v>
      </c>
      <c r="P79" s="286" t="e">
        <f t="shared" si="25"/>
        <v>#REF!</v>
      </c>
      <c r="Q79" s="286" t="e">
        <f t="shared" si="25"/>
        <v>#REF!</v>
      </c>
      <c r="R79" s="286" t="e">
        <f t="shared" si="25"/>
        <v>#REF!</v>
      </c>
      <c r="S79" s="286">
        <f t="shared" si="25"/>
        <v>0</v>
      </c>
      <c r="T79" s="286" t="e">
        <f t="shared" si="22"/>
        <v>#REF!</v>
      </c>
      <c r="U79" s="286" t="e">
        <f t="shared" si="30"/>
        <v>#REF!</v>
      </c>
      <c r="V79" s="286" t="e">
        <f>ROUND(V$71*$D79,2)</f>
        <v>#REF!</v>
      </c>
      <c r="W79" s="286"/>
      <c r="X79" s="286"/>
      <c r="Y79" s="286" t="e">
        <f t="shared" si="27"/>
        <v>#REF!</v>
      </c>
      <c r="Z79" s="286">
        <f t="shared" si="27"/>
        <v>0</v>
      </c>
      <c r="AA79" s="286" t="e">
        <f t="shared" si="28"/>
        <v>#REF!</v>
      </c>
      <c r="AB79" s="288" t="e">
        <f t="shared" si="29"/>
        <v>#REF!</v>
      </c>
      <c r="AC79" s="288" t="e">
        <f t="shared" si="23"/>
        <v>#REF!</v>
      </c>
      <c r="AD79" s="288" t="e">
        <f t="shared" si="24"/>
        <v>#REF!</v>
      </c>
    </row>
    <row r="80" spans="1:30" ht="15.25" x14ac:dyDescent="0.65">
      <c r="A80" s="295"/>
      <c r="B80" s="295" t="s">
        <v>424</v>
      </c>
      <c r="C80" s="301">
        <f t="shared" si="17"/>
        <v>600</v>
      </c>
      <c r="D80" s="301">
        <f t="shared" si="18"/>
        <v>140</v>
      </c>
      <c r="E80" s="301">
        <f t="shared" si="19"/>
        <v>740</v>
      </c>
      <c r="F80" s="295" t="e">
        <f t="shared" si="20"/>
        <v>#REF!</v>
      </c>
      <c r="G80" s="286" t="e">
        <f>ROUND(G$71*$C80,2)</f>
        <v>#REF!</v>
      </c>
      <c r="H80" s="286" t="e">
        <f>ROUND(H$71*$D80,2)</f>
        <v>#REF!</v>
      </c>
      <c r="I80" s="286"/>
      <c r="J80" s="286"/>
      <c r="K80" s="286" t="e">
        <f t="shared" si="25"/>
        <v>#REF!</v>
      </c>
      <c r="L80" s="286" t="e">
        <f t="shared" si="25"/>
        <v>#REF!</v>
      </c>
      <c r="M80" s="286" t="e">
        <f t="shared" si="25"/>
        <v>#REF!</v>
      </c>
      <c r="N80" s="286" t="e">
        <f t="shared" si="25"/>
        <v>#REF!</v>
      </c>
      <c r="O80" s="288">
        <f t="shared" si="25"/>
        <v>0</v>
      </c>
      <c r="P80" s="286" t="e">
        <f t="shared" si="25"/>
        <v>#REF!</v>
      </c>
      <c r="Q80" s="286" t="e">
        <f t="shared" si="25"/>
        <v>#REF!</v>
      </c>
      <c r="R80" s="286" t="e">
        <f t="shared" si="25"/>
        <v>#REF!</v>
      </c>
      <c r="S80" s="286">
        <f t="shared" si="25"/>
        <v>0</v>
      </c>
      <c r="T80" s="286" t="e">
        <f t="shared" si="22"/>
        <v>#REF!</v>
      </c>
      <c r="U80" s="286" t="e">
        <f t="shared" si="30"/>
        <v>#REF!</v>
      </c>
      <c r="V80" s="286" t="e">
        <f>ROUND(V$71*$D80,2)</f>
        <v>#REF!</v>
      </c>
      <c r="W80" s="286"/>
      <c r="X80" s="286"/>
      <c r="Y80" s="286" t="e">
        <f t="shared" si="27"/>
        <v>#REF!</v>
      </c>
      <c r="Z80" s="286">
        <f t="shared" si="27"/>
        <v>0</v>
      </c>
      <c r="AA80" s="286" t="e">
        <f t="shared" si="28"/>
        <v>#REF!</v>
      </c>
      <c r="AB80" s="288" t="e">
        <f t="shared" si="29"/>
        <v>#REF!</v>
      </c>
      <c r="AC80" s="288" t="e">
        <f t="shared" si="23"/>
        <v>#REF!</v>
      </c>
      <c r="AD80" s="288" t="e">
        <f t="shared" si="24"/>
        <v>#REF!</v>
      </c>
    </row>
    <row r="81" spans="1:30" ht="15.25" x14ac:dyDescent="0.65">
      <c r="A81" s="295"/>
      <c r="B81" s="295" t="s">
        <v>425</v>
      </c>
      <c r="C81" s="301">
        <f t="shared" si="17"/>
        <v>495</v>
      </c>
      <c r="D81" s="301">
        <f t="shared" si="18"/>
        <v>0</v>
      </c>
      <c r="E81" s="301">
        <f t="shared" si="19"/>
        <v>495</v>
      </c>
      <c r="F81" s="295" t="e">
        <f t="shared" si="20"/>
        <v>#REF!</v>
      </c>
      <c r="G81" s="286"/>
      <c r="H81" s="286"/>
      <c r="I81" s="286" t="e">
        <f>ROUND(I$71*$C81,2)</f>
        <v>#REF!</v>
      </c>
      <c r="J81" s="286" t="e">
        <f>ROUND(J$71*$D81,2)</f>
        <v>#REF!</v>
      </c>
      <c r="K81" s="286" t="e">
        <f t="shared" si="25"/>
        <v>#REF!</v>
      </c>
      <c r="L81" s="286" t="e">
        <f t="shared" si="25"/>
        <v>#REF!</v>
      </c>
      <c r="M81" s="286" t="e">
        <f t="shared" si="25"/>
        <v>#REF!</v>
      </c>
      <c r="N81" s="286" t="e">
        <f t="shared" si="25"/>
        <v>#REF!</v>
      </c>
      <c r="O81" s="288">
        <f t="shared" si="25"/>
        <v>0</v>
      </c>
      <c r="P81" s="286" t="e">
        <f t="shared" si="25"/>
        <v>#REF!</v>
      </c>
      <c r="Q81" s="286" t="e">
        <f t="shared" si="25"/>
        <v>#REF!</v>
      </c>
      <c r="R81" s="286" t="e">
        <f t="shared" si="25"/>
        <v>#REF!</v>
      </c>
      <c r="S81" s="286">
        <f t="shared" si="25"/>
        <v>0</v>
      </c>
      <c r="T81" s="286" t="e">
        <f t="shared" si="22"/>
        <v>#REF!</v>
      </c>
      <c r="U81" s="295"/>
      <c r="V81" s="295"/>
      <c r="W81" s="286" t="e">
        <f>ROUND(W$71*$C81,2)</f>
        <v>#REF!</v>
      </c>
      <c r="X81" s="286" t="e">
        <f t="shared" si="26"/>
        <v>#REF!</v>
      </c>
      <c r="Y81" s="286" t="e">
        <f t="shared" si="27"/>
        <v>#REF!</v>
      </c>
      <c r="Z81" s="286">
        <f t="shared" si="27"/>
        <v>0</v>
      </c>
      <c r="AA81" s="286" t="e">
        <f t="shared" si="28"/>
        <v>#REF!</v>
      </c>
      <c r="AB81" s="288" t="e">
        <f t="shared" si="29"/>
        <v>#REF!</v>
      </c>
      <c r="AC81" s="288" t="e">
        <f t="shared" si="23"/>
        <v>#REF!</v>
      </c>
      <c r="AD81" s="288" t="e">
        <f t="shared" si="24"/>
        <v>#REF!</v>
      </c>
    </row>
    <row r="82" spans="1:30" ht="15.25" x14ac:dyDescent="0.65">
      <c r="A82" s="295"/>
      <c r="B82" s="295" t="s">
        <v>426</v>
      </c>
      <c r="C82" s="301">
        <f t="shared" si="17"/>
        <v>495</v>
      </c>
      <c r="D82" s="301">
        <f t="shared" si="18"/>
        <v>0</v>
      </c>
      <c r="E82" s="301">
        <f t="shared" si="19"/>
        <v>495</v>
      </c>
      <c r="F82" s="295" t="e">
        <f t="shared" si="20"/>
        <v>#REF!</v>
      </c>
      <c r="G82" s="286"/>
      <c r="H82" s="286"/>
      <c r="I82" s="286" t="e">
        <f>ROUND(I$71*$C82,2)</f>
        <v>#REF!</v>
      </c>
      <c r="J82" s="286" t="e">
        <f>ROUND(J$71*$D82,2)</f>
        <v>#REF!</v>
      </c>
      <c r="K82" s="286" t="e">
        <f t="shared" si="25"/>
        <v>#REF!</v>
      </c>
      <c r="L82" s="286" t="e">
        <f t="shared" si="25"/>
        <v>#REF!</v>
      </c>
      <c r="M82" s="286" t="e">
        <f t="shared" si="25"/>
        <v>#REF!</v>
      </c>
      <c r="N82" s="286" t="e">
        <f t="shared" si="25"/>
        <v>#REF!</v>
      </c>
      <c r="O82" s="288">
        <f t="shared" si="25"/>
        <v>0</v>
      </c>
      <c r="P82" s="286" t="e">
        <f t="shared" si="25"/>
        <v>#REF!</v>
      </c>
      <c r="Q82" s="286" t="e">
        <f t="shared" si="25"/>
        <v>#REF!</v>
      </c>
      <c r="R82" s="286" t="e">
        <f t="shared" si="25"/>
        <v>#REF!</v>
      </c>
      <c r="S82" s="286">
        <f t="shared" si="25"/>
        <v>0</v>
      </c>
      <c r="T82" s="286" t="e">
        <f t="shared" si="22"/>
        <v>#REF!</v>
      </c>
      <c r="U82" s="286"/>
      <c r="V82" s="286"/>
      <c r="W82" s="286" t="e">
        <f>ROUND(W$71*$C82,2)</f>
        <v>#REF!</v>
      </c>
      <c r="X82" s="286" t="e">
        <f t="shared" si="26"/>
        <v>#REF!</v>
      </c>
      <c r="Y82" s="286" t="e">
        <f t="shared" si="27"/>
        <v>#REF!</v>
      </c>
      <c r="Z82" s="286">
        <f t="shared" si="27"/>
        <v>0</v>
      </c>
      <c r="AA82" s="286" t="e">
        <f t="shared" si="28"/>
        <v>#REF!</v>
      </c>
      <c r="AB82" s="288" t="e">
        <f t="shared" si="29"/>
        <v>#REF!</v>
      </c>
      <c r="AC82" s="288" t="e">
        <f t="shared" si="23"/>
        <v>#REF!</v>
      </c>
      <c r="AD82" s="288" t="e">
        <f t="shared" si="24"/>
        <v>#REF!</v>
      </c>
    </row>
    <row r="83" spans="1:30" ht="15.25" x14ac:dyDescent="0.65">
      <c r="A83" s="295"/>
      <c r="B83" s="295" t="s">
        <v>427</v>
      </c>
      <c r="C83" s="320">
        <f t="shared" si="17"/>
        <v>495</v>
      </c>
      <c r="D83" s="320">
        <f t="shared" si="18"/>
        <v>0</v>
      </c>
      <c r="E83" s="301">
        <f t="shared" si="19"/>
        <v>495</v>
      </c>
      <c r="F83" s="312" t="e">
        <f t="shared" si="20"/>
        <v>#REF!</v>
      </c>
      <c r="G83" s="286"/>
      <c r="H83" s="286"/>
      <c r="I83" s="287" t="e">
        <f>ROUND(I$71*$C83,2)</f>
        <v>#REF!</v>
      </c>
      <c r="J83" s="287" t="e">
        <f>ROUND(J$71*$D83,2)</f>
        <v>#REF!</v>
      </c>
      <c r="K83" s="287" t="e">
        <f t="shared" si="25"/>
        <v>#REF!</v>
      </c>
      <c r="L83" s="287" t="e">
        <f t="shared" si="25"/>
        <v>#REF!</v>
      </c>
      <c r="M83" s="287" t="e">
        <f t="shared" si="25"/>
        <v>#REF!</v>
      </c>
      <c r="N83" s="287" t="e">
        <f t="shared" si="25"/>
        <v>#REF!</v>
      </c>
      <c r="O83" s="321">
        <f t="shared" si="25"/>
        <v>0</v>
      </c>
      <c r="P83" s="287" t="e">
        <f t="shared" si="25"/>
        <v>#REF!</v>
      </c>
      <c r="Q83" s="287" t="e">
        <f t="shared" si="25"/>
        <v>#REF!</v>
      </c>
      <c r="R83" s="287" t="e">
        <f t="shared" si="25"/>
        <v>#REF!</v>
      </c>
      <c r="S83" s="287">
        <f t="shared" si="25"/>
        <v>0</v>
      </c>
      <c r="T83" s="287" t="e">
        <f t="shared" si="22"/>
        <v>#REF!</v>
      </c>
      <c r="U83" s="286"/>
      <c r="V83" s="286"/>
      <c r="W83" s="287" t="e">
        <f>ROUND(W$71*$C83,2)</f>
        <v>#REF!</v>
      </c>
      <c r="X83" s="287" t="e">
        <f t="shared" si="26"/>
        <v>#REF!</v>
      </c>
      <c r="Y83" s="287" t="e">
        <f t="shared" si="27"/>
        <v>#REF!</v>
      </c>
      <c r="Z83" s="287">
        <f t="shared" si="27"/>
        <v>0</v>
      </c>
      <c r="AA83" s="287" t="e">
        <f t="shared" si="28"/>
        <v>#REF!</v>
      </c>
      <c r="AB83" s="321" t="e">
        <f t="shared" si="29"/>
        <v>#REF!</v>
      </c>
      <c r="AC83" s="321" t="e">
        <f t="shared" si="23"/>
        <v>#REF!</v>
      </c>
      <c r="AD83" s="288" t="e">
        <f t="shared" si="24"/>
        <v>#REF!</v>
      </c>
    </row>
    <row r="84" spans="1:30" ht="15.25" x14ac:dyDescent="0.65">
      <c r="A84" s="295"/>
      <c r="B84" s="308" t="s">
        <v>19</v>
      </c>
      <c r="C84" s="301">
        <f t="shared" ref="C84:Z84" si="31">SUM(C72:C83)</f>
        <v>6360</v>
      </c>
      <c r="D84" s="301">
        <f t="shared" si="31"/>
        <v>560</v>
      </c>
      <c r="E84" s="301">
        <f t="shared" si="31"/>
        <v>6920</v>
      </c>
      <c r="F84" s="286" t="e">
        <f t="shared" si="31"/>
        <v>#REF!</v>
      </c>
      <c r="G84" s="286" t="e">
        <f>SUM(G72:G83)</f>
        <v>#REF!</v>
      </c>
      <c r="H84" s="286" t="e">
        <f>SUM(H72:H83)</f>
        <v>#REF!</v>
      </c>
      <c r="I84" s="286" t="e">
        <f>SUM(I72:I83)</f>
        <v>#REF!</v>
      </c>
      <c r="J84" s="286" t="e">
        <f>SUM(J72:J83)</f>
        <v>#REF!</v>
      </c>
      <c r="K84" s="286" t="e">
        <f>SUM(K72:K83)</f>
        <v>#REF!</v>
      </c>
      <c r="L84" s="286" t="e">
        <f t="shared" si="31"/>
        <v>#REF!</v>
      </c>
      <c r="M84" s="286" t="e">
        <f t="shared" si="31"/>
        <v>#REF!</v>
      </c>
      <c r="N84" s="286" t="e">
        <f t="shared" si="31"/>
        <v>#REF!</v>
      </c>
      <c r="O84" s="288">
        <f t="shared" si="31"/>
        <v>0</v>
      </c>
      <c r="P84" s="286" t="e">
        <f t="shared" si="31"/>
        <v>#REF!</v>
      </c>
      <c r="Q84" s="286" t="e">
        <f t="shared" si="31"/>
        <v>#REF!</v>
      </c>
      <c r="R84" s="286" t="e">
        <f t="shared" si="31"/>
        <v>#REF!</v>
      </c>
      <c r="S84" s="286">
        <f t="shared" si="31"/>
        <v>0</v>
      </c>
      <c r="T84" s="286" t="e">
        <f t="shared" si="31"/>
        <v>#REF!</v>
      </c>
      <c r="U84" s="286" t="e">
        <f t="shared" si="31"/>
        <v>#REF!</v>
      </c>
      <c r="V84" s="286" t="e">
        <f t="shared" si="31"/>
        <v>#REF!</v>
      </c>
      <c r="W84" s="286" t="e">
        <f t="shared" si="31"/>
        <v>#REF!</v>
      </c>
      <c r="X84" s="286" t="e">
        <f t="shared" si="31"/>
        <v>#REF!</v>
      </c>
      <c r="Y84" s="286" t="e">
        <f t="shared" si="31"/>
        <v>#REF!</v>
      </c>
      <c r="Z84" s="286">
        <f t="shared" si="31"/>
        <v>0</v>
      </c>
      <c r="AA84" s="286" t="e">
        <f>SUM(AA72:AA83)</f>
        <v>#REF!</v>
      </c>
      <c r="AB84" s="288" t="e">
        <f>SUM(AB72:AB83)</f>
        <v>#REF!</v>
      </c>
      <c r="AC84" s="288" t="e">
        <f t="shared" si="23"/>
        <v>#REF!</v>
      </c>
      <c r="AD84" s="288" t="e">
        <f t="shared" si="24"/>
        <v>#REF!</v>
      </c>
    </row>
    <row r="85" spans="1:30" ht="15.25" x14ac:dyDescent="0.65">
      <c r="A85" s="295"/>
      <c r="B85" s="295"/>
      <c r="C85" s="301"/>
      <c r="D85" s="301"/>
      <c r="E85" s="301"/>
      <c r="F85" s="295"/>
      <c r="G85" s="286"/>
      <c r="H85" s="286"/>
      <c r="I85" s="286"/>
      <c r="J85" s="286"/>
      <c r="K85" s="286"/>
      <c r="L85" s="286"/>
      <c r="M85" s="286"/>
      <c r="N85" s="286"/>
      <c r="O85" s="288"/>
      <c r="P85" s="286"/>
      <c r="Q85" s="286"/>
      <c r="R85" s="286"/>
      <c r="S85" s="286"/>
      <c r="T85" s="286"/>
      <c r="U85" s="286"/>
      <c r="V85" s="286"/>
      <c r="W85" s="286"/>
      <c r="X85" s="286"/>
      <c r="Y85" s="286"/>
      <c r="Z85" s="286"/>
      <c r="AA85" s="286"/>
      <c r="AB85" s="288"/>
      <c r="AC85" s="288"/>
      <c r="AD85" s="288"/>
    </row>
    <row r="86" spans="1:30" ht="15.25" x14ac:dyDescent="0.65">
      <c r="A86" s="295"/>
      <c r="B86" s="295" t="s">
        <v>428</v>
      </c>
      <c r="C86" s="301">
        <f t="shared" ref="C86:Y86" si="32">SUM(C77:C80)</f>
        <v>2400</v>
      </c>
      <c r="D86" s="301">
        <f t="shared" si="32"/>
        <v>560</v>
      </c>
      <c r="E86" s="301">
        <f t="shared" si="32"/>
        <v>2960</v>
      </c>
      <c r="F86" s="286" t="e">
        <f t="shared" si="32"/>
        <v>#REF!</v>
      </c>
      <c r="G86" s="286" t="e">
        <f>SUM(G77:G80)</f>
        <v>#REF!</v>
      </c>
      <c r="H86" s="286" t="e">
        <f>SUM(H77:H80)</f>
        <v>#REF!</v>
      </c>
      <c r="I86" s="286">
        <f>SUM(I77:I80)</f>
        <v>0</v>
      </c>
      <c r="J86" s="286">
        <f>SUM(J77:J80)</f>
        <v>0</v>
      </c>
      <c r="K86" s="286" t="e">
        <f t="shared" si="32"/>
        <v>#REF!</v>
      </c>
      <c r="L86" s="286" t="e">
        <f t="shared" si="32"/>
        <v>#REF!</v>
      </c>
      <c r="M86" s="286" t="e">
        <f t="shared" si="32"/>
        <v>#REF!</v>
      </c>
      <c r="N86" s="286" t="e">
        <f t="shared" si="32"/>
        <v>#REF!</v>
      </c>
      <c r="O86" s="288">
        <f t="shared" si="32"/>
        <v>0</v>
      </c>
      <c r="P86" s="286" t="e">
        <f t="shared" si="32"/>
        <v>#REF!</v>
      </c>
      <c r="Q86" s="286" t="e">
        <f t="shared" si="32"/>
        <v>#REF!</v>
      </c>
      <c r="R86" s="286" t="e">
        <f t="shared" si="32"/>
        <v>#REF!</v>
      </c>
      <c r="S86" s="286">
        <f t="shared" si="32"/>
        <v>0</v>
      </c>
      <c r="T86" s="286" t="e">
        <f t="shared" si="32"/>
        <v>#REF!</v>
      </c>
      <c r="U86" s="286" t="e">
        <f t="shared" si="32"/>
        <v>#REF!</v>
      </c>
      <c r="V86" s="286" t="e">
        <f t="shared" si="32"/>
        <v>#REF!</v>
      </c>
      <c r="W86" s="286">
        <f t="shared" si="32"/>
        <v>0</v>
      </c>
      <c r="X86" s="286">
        <f t="shared" si="32"/>
        <v>0</v>
      </c>
      <c r="Y86" s="286" t="e">
        <f t="shared" si="32"/>
        <v>#REF!</v>
      </c>
      <c r="Z86" s="286">
        <f>SUM(Z77:Z80)</f>
        <v>0</v>
      </c>
      <c r="AA86" s="286" t="e">
        <f>SUM(AA77:AA80)</f>
        <v>#REF!</v>
      </c>
      <c r="AB86" s="288" t="e">
        <f>SUM(AB77:AB80)</f>
        <v>#REF!</v>
      </c>
      <c r="AC86" s="288" t="e">
        <f>AB86-AB59</f>
        <v>#REF!</v>
      </c>
      <c r="AD86" s="288" t="e">
        <f>ROUND((AC86/AB59)*100,2)</f>
        <v>#REF!</v>
      </c>
    </row>
    <row r="87" spans="1:30" ht="15.25" x14ac:dyDescent="0.65">
      <c r="A87" s="295"/>
      <c r="B87" s="295" t="s">
        <v>429</v>
      </c>
      <c r="C87" s="301">
        <f t="shared" ref="C87:AA87" si="33">C84-C86</f>
        <v>3960</v>
      </c>
      <c r="D87" s="301">
        <f t="shared" si="33"/>
        <v>0</v>
      </c>
      <c r="E87" s="301">
        <f t="shared" si="33"/>
        <v>3960</v>
      </c>
      <c r="F87" s="286" t="e">
        <f t="shared" si="33"/>
        <v>#REF!</v>
      </c>
      <c r="G87" s="286" t="e">
        <f>G84-G86</f>
        <v>#REF!</v>
      </c>
      <c r="H87" s="286" t="e">
        <f>H84-H86</f>
        <v>#REF!</v>
      </c>
      <c r="I87" s="286" t="e">
        <f>I84-I86</f>
        <v>#REF!</v>
      </c>
      <c r="J87" s="286" t="e">
        <f>J84-J86</f>
        <v>#REF!</v>
      </c>
      <c r="K87" s="286" t="e">
        <f t="shared" si="33"/>
        <v>#REF!</v>
      </c>
      <c r="L87" s="286" t="e">
        <f t="shared" si="33"/>
        <v>#REF!</v>
      </c>
      <c r="M87" s="286" t="e">
        <f t="shared" si="33"/>
        <v>#REF!</v>
      </c>
      <c r="N87" s="286" t="e">
        <f t="shared" si="33"/>
        <v>#REF!</v>
      </c>
      <c r="O87" s="288">
        <f t="shared" si="33"/>
        <v>0</v>
      </c>
      <c r="P87" s="286" t="e">
        <f t="shared" si="33"/>
        <v>#REF!</v>
      </c>
      <c r="Q87" s="286" t="e">
        <f t="shared" si="33"/>
        <v>#REF!</v>
      </c>
      <c r="R87" s="286" t="e">
        <f t="shared" si="33"/>
        <v>#REF!</v>
      </c>
      <c r="S87" s="286">
        <f t="shared" si="33"/>
        <v>0</v>
      </c>
      <c r="T87" s="286" t="e">
        <f t="shared" si="33"/>
        <v>#REF!</v>
      </c>
      <c r="U87" s="286" t="e">
        <f t="shared" si="33"/>
        <v>#REF!</v>
      </c>
      <c r="V87" s="286" t="e">
        <f t="shared" si="33"/>
        <v>#REF!</v>
      </c>
      <c r="W87" s="286" t="e">
        <f t="shared" si="33"/>
        <v>#REF!</v>
      </c>
      <c r="X87" s="286" t="e">
        <f t="shared" si="33"/>
        <v>#REF!</v>
      </c>
      <c r="Y87" s="286" t="e">
        <f t="shared" si="33"/>
        <v>#REF!</v>
      </c>
      <c r="Z87" s="286">
        <f t="shared" si="33"/>
        <v>0</v>
      </c>
      <c r="AA87" s="286" t="e">
        <f t="shared" si="33"/>
        <v>#REF!</v>
      </c>
      <c r="AB87" s="288" t="e">
        <f>AB84-AB86</f>
        <v>#REF!</v>
      </c>
      <c r="AC87" s="288" t="e">
        <f>AB87-AB60</f>
        <v>#REF!</v>
      </c>
      <c r="AD87" s="288" t="e">
        <f>ROUND((AC87/AB60)*100,2)</f>
        <v>#REF!</v>
      </c>
    </row>
    <row r="88" spans="1:30" ht="15.25" x14ac:dyDescent="0.65">
      <c r="A88" s="295"/>
      <c r="B88" s="295" t="s">
        <v>430</v>
      </c>
      <c r="C88" s="301">
        <f>ROUND(AVERAGE(C72:C83),0)</f>
        <v>530</v>
      </c>
      <c r="D88" s="301">
        <f>ROUND(AVERAGE(D72:D83),0)</f>
        <v>47</v>
      </c>
      <c r="E88" s="301">
        <f>ROUND(AVERAGE(E72:E83),0)</f>
        <v>577</v>
      </c>
      <c r="F88" s="286" t="e">
        <f>ROUND(AVERAGE(F72:F83),2)</f>
        <v>#REF!</v>
      </c>
      <c r="G88" s="286" t="e">
        <f t="shared" ref="G88:AA88" si="34">ROUND(AVERAGE(G72:G83),2)</f>
        <v>#REF!</v>
      </c>
      <c r="H88" s="286" t="e">
        <f t="shared" si="34"/>
        <v>#REF!</v>
      </c>
      <c r="I88" s="286" t="e">
        <f t="shared" si="34"/>
        <v>#REF!</v>
      </c>
      <c r="J88" s="286" t="e">
        <f t="shared" si="34"/>
        <v>#REF!</v>
      </c>
      <c r="K88" s="286" t="e">
        <f t="shared" si="34"/>
        <v>#REF!</v>
      </c>
      <c r="L88" s="286" t="e">
        <f t="shared" si="34"/>
        <v>#REF!</v>
      </c>
      <c r="M88" s="286" t="e">
        <f t="shared" si="34"/>
        <v>#REF!</v>
      </c>
      <c r="N88" s="286" t="e">
        <f t="shared" si="34"/>
        <v>#REF!</v>
      </c>
      <c r="O88" s="288">
        <f t="shared" si="34"/>
        <v>0</v>
      </c>
      <c r="P88" s="286" t="e">
        <f t="shared" si="34"/>
        <v>#REF!</v>
      </c>
      <c r="Q88" s="286" t="e">
        <f t="shared" si="34"/>
        <v>#REF!</v>
      </c>
      <c r="R88" s="286" t="e">
        <f t="shared" si="34"/>
        <v>#REF!</v>
      </c>
      <c r="S88" s="286">
        <f t="shared" si="34"/>
        <v>0</v>
      </c>
      <c r="T88" s="286" t="e">
        <f t="shared" si="34"/>
        <v>#REF!</v>
      </c>
      <c r="U88" s="286" t="e">
        <f t="shared" si="34"/>
        <v>#REF!</v>
      </c>
      <c r="V88" s="286" t="e">
        <f t="shared" si="34"/>
        <v>#REF!</v>
      </c>
      <c r="W88" s="286" t="e">
        <f t="shared" si="34"/>
        <v>#REF!</v>
      </c>
      <c r="X88" s="286" t="e">
        <f t="shared" si="34"/>
        <v>#REF!</v>
      </c>
      <c r="Y88" s="288" t="e">
        <f t="shared" si="34"/>
        <v>#REF!</v>
      </c>
      <c r="Z88" s="286">
        <f t="shared" si="34"/>
        <v>0</v>
      </c>
      <c r="AA88" s="286" t="e">
        <f t="shared" si="34"/>
        <v>#REF!</v>
      </c>
      <c r="AB88" s="286" t="e">
        <f>ROUND(AVERAGE(AB72:AB83),2)</f>
        <v>#REF!</v>
      </c>
      <c r="AC88" s="288" t="e">
        <f>+AB88-AB61</f>
        <v>#REF!</v>
      </c>
      <c r="AD88" s="288" t="e">
        <f>ROUND(+AC88/AB61,6)</f>
        <v>#REF!</v>
      </c>
    </row>
    <row r="89" spans="1:30" x14ac:dyDescent="0.6">
      <c r="AC89" s="331"/>
    </row>
    <row r="93" spans="1:30" ht="15.5" x14ac:dyDescent="0.7">
      <c r="A93" s="305" t="s">
        <v>396</v>
      </c>
      <c r="B93" s="295"/>
      <c r="C93" s="295"/>
      <c r="D93" s="295"/>
      <c r="E93" s="295"/>
      <c r="F93" s="635" t="s">
        <v>397</v>
      </c>
      <c r="G93" s="636"/>
      <c r="H93" s="636"/>
      <c r="I93" s="636"/>
      <c r="J93" s="636"/>
      <c r="K93" s="636"/>
      <c r="L93" s="636"/>
      <c r="M93" s="636"/>
      <c r="N93" s="636"/>
      <c r="O93" s="636"/>
      <c r="P93" s="636"/>
      <c r="Q93" s="636"/>
      <c r="R93" s="636"/>
      <c r="S93" s="636"/>
      <c r="T93" s="295"/>
      <c r="U93" s="305" t="s">
        <v>398</v>
      </c>
      <c r="V93" s="295"/>
      <c r="W93" s="295"/>
      <c r="X93" s="295"/>
      <c r="Y93" s="295"/>
      <c r="Z93" s="295"/>
      <c r="AA93" s="295"/>
      <c r="AB93" s="295"/>
      <c r="AC93" s="295"/>
      <c r="AD93" s="295"/>
    </row>
    <row r="94" spans="1:30" ht="15.5" x14ac:dyDescent="0.7">
      <c r="A94" s="312"/>
      <c r="B94" s="295"/>
      <c r="C94" s="295"/>
      <c r="D94" s="312"/>
      <c r="E94" s="312"/>
      <c r="F94" s="305"/>
      <c r="G94" s="305" t="s">
        <v>399</v>
      </c>
      <c r="H94" s="305"/>
      <c r="I94" s="305"/>
      <c r="J94" s="305"/>
      <c r="K94" s="305"/>
      <c r="L94" s="313"/>
      <c r="M94" s="305"/>
      <c r="N94" s="305"/>
      <c r="O94" s="305"/>
      <c r="P94" s="305"/>
      <c r="Q94" s="305"/>
      <c r="R94" s="305"/>
      <c r="S94" s="305"/>
      <c r="T94" s="305"/>
      <c r="U94" s="295"/>
      <c r="V94" s="305"/>
      <c r="W94" s="305"/>
      <c r="X94" s="305"/>
      <c r="Y94" s="305"/>
      <c r="Z94" s="305"/>
      <c r="AA94" s="305"/>
      <c r="AB94" s="305"/>
      <c r="AC94" s="305"/>
      <c r="AD94" s="305"/>
    </row>
    <row r="95" spans="1:30" ht="15.5" x14ac:dyDescent="0.7">
      <c r="A95" s="312"/>
      <c r="B95" s="314"/>
      <c r="C95" s="295"/>
      <c r="D95" s="312"/>
      <c r="E95" s="312"/>
      <c r="F95" s="305"/>
      <c r="G95" s="305" t="s">
        <v>400</v>
      </c>
      <c r="H95" s="305"/>
      <c r="I95" s="305" t="s">
        <v>401</v>
      </c>
      <c r="J95" s="305"/>
      <c r="K95" s="305"/>
      <c r="L95" s="295"/>
      <c r="M95" s="305"/>
      <c r="N95" s="305"/>
      <c r="O95" s="305"/>
      <c r="P95" s="305"/>
      <c r="Q95" s="305"/>
      <c r="R95" s="305"/>
      <c r="S95" s="305"/>
      <c r="T95" s="305"/>
      <c r="U95" s="305" t="s">
        <v>400</v>
      </c>
      <c r="V95" s="305"/>
      <c r="W95" s="305" t="s">
        <v>401</v>
      </c>
      <c r="X95" s="305"/>
      <c r="Y95" s="305"/>
      <c r="Z95" s="305"/>
      <c r="AA95" s="305"/>
      <c r="AB95" s="285" t="s">
        <v>19</v>
      </c>
      <c r="AC95" s="305"/>
      <c r="AD95" s="305"/>
    </row>
    <row r="96" spans="1:30" ht="15.5" x14ac:dyDescent="0.7">
      <c r="A96" s="315"/>
      <c r="B96" s="295"/>
      <c r="C96" s="295"/>
      <c r="D96" s="285" t="s">
        <v>402</v>
      </c>
      <c r="E96" s="315"/>
      <c r="F96" s="285" t="s">
        <v>403</v>
      </c>
      <c r="G96" s="285"/>
      <c r="H96" s="285" t="s">
        <v>402</v>
      </c>
      <c r="I96" s="285"/>
      <c r="J96" s="285" t="s">
        <v>402</v>
      </c>
      <c r="K96" s="285"/>
      <c r="L96" s="285"/>
      <c r="M96" s="285"/>
      <c r="N96" s="285"/>
      <c r="O96" s="285" t="s">
        <v>404</v>
      </c>
      <c r="P96" s="285"/>
      <c r="Q96" s="285"/>
      <c r="R96" s="285"/>
      <c r="S96" s="285"/>
      <c r="T96" s="285" t="s">
        <v>19</v>
      </c>
      <c r="U96" s="285"/>
      <c r="V96" s="285" t="s">
        <v>402</v>
      </c>
      <c r="W96" s="285"/>
      <c r="X96" s="285" t="s">
        <v>402</v>
      </c>
      <c r="Y96" s="285"/>
      <c r="Z96" s="285"/>
      <c r="AA96" s="285" t="s">
        <v>19</v>
      </c>
      <c r="AB96" s="285" t="s">
        <v>405</v>
      </c>
      <c r="AC96" s="305"/>
      <c r="AD96" s="285"/>
    </row>
    <row r="97" spans="1:30" ht="15.5" x14ac:dyDescent="0.7">
      <c r="A97" s="316"/>
      <c r="B97" s="316"/>
      <c r="C97" s="570" t="s">
        <v>393</v>
      </c>
      <c r="D97" s="570">
        <v>600</v>
      </c>
      <c r="E97" s="570" t="s">
        <v>19</v>
      </c>
      <c r="F97" s="570" t="s">
        <v>406</v>
      </c>
      <c r="G97" s="570" t="s">
        <v>393</v>
      </c>
      <c r="H97" s="570">
        <v>600</v>
      </c>
      <c r="I97" s="570" t="s">
        <v>393</v>
      </c>
      <c r="J97" s="570">
        <v>600</v>
      </c>
      <c r="K97" s="570" t="s">
        <v>407</v>
      </c>
      <c r="L97" s="570" t="s">
        <v>453</v>
      </c>
      <c r="M97" s="570" t="str">
        <f>M68</f>
        <v>ZEC</v>
      </c>
      <c r="N97" s="570" t="str">
        <f>N41</f>
        <v>CIP</v>
      </c>
      <c r="O97" s="570" t="s">
        <v>408</v>
      </c>
      <c r="P97" s="570" t="s">
        <v>560</v>
      </c>
      <c r="Q97" s="570" t="s">
        <v>454</v>
      </c>
      <c r="R97" s="570" t="s">
        <v>409</v>
      </c>
      <c r="S97" s="570" t="s">
        <v>410</v>
      </c>
      <c r="T97" s="570" t="s">
        <v>405</v>
      </c>
      <c r="U97" s="570" t="s">
        <v>393</v>
      </c>
      <c r="V97" s="570">
        <v>600</v>
      </c>
      <c r="W97" s="570" t="s">
        <v>393</v>
      </c>
      <c r="X97" s="570">
        <v>600</v>
      </c>
      <c r="Y97" s="570" t="s">
        <v>277</v>
      </c>
      <c r="Z97" s="570" t="s">
        <v>411</v>
      </c>
      <c r="AA97" s="570" t="s">
        <v>412</v>
      </c>
      <c r="AB97" s="570" t="s">
        <v>413</v>
      </c>
      <c r="AC97" s="285"/>
      <c r="AD97" s="285"/>
    </row>
    <row r="98" spans="1:30" ht="15.5" x14ac:dyDescent="0.7">
      <c r="A98" s="316"/>
      <c r="B98" s="285" t="s">
        <v>414</v>
      </c>
      <c r="C98" s="317"/>
      <c r="D98" s="570"/>
      <c r="E98" s="570"/>
      <c r="F98" s="295">
        <f t="shared" ref="F98:J99" si="35">+F42</f>
        <v>0</v>
      </c>
      <c r="G98" s="295">
        <f t="shared" si="35"/>
        <v>0</v>
      </c>
      <c r="H98" s="298">
        <f t="shared" si="35"/>
        <v>0</v>
      </c>
      <c r="I98" s="298">
        <f t="shared" si="35"/>
        <v>0</v>
      </c>
      <c r="J98" s="298">
        <f t="shared" si="35"/>
        <v>0</v>
      </c>
      <c r="K98" s="570"/>
      <c r="L98" s="570"/>
      <c r="M98" s="570"/>
      <c r="N98" s="570"/>
      <c r="O98" s="327">
        <f>+O42</f>
        <v>0</v>
      </c>
      <c r="P98" s="570"/>
      <c r="Q98" s="570"/>
      <c r="R98" s="570"/>
      <c r="S98" s="570"/>
      <c r="T98" s="570"/>
      <c r="U98" s="570"/>
      <c r="V98" s="570"/>
      <c r="W98" s="570"/>
      <c r="X98" s="570"/>
      <c r="Y98" s="318"/>
      <c r="Z98" s="570"/>
      <c r="AA98" s="570"/>
      <c r="AB98" s="570"/>
      <c r="AC98" s="285"/>
      <c r="AD98" s="285"/>
    </row>
    <row r="99" spans="1:30" ht="15.5" x14ac:dyDescent="0.7">
      <c r="A99" s="316"/>
      <c r="B99" s="285" t="s">
        <v>415</v>
      </c>
      <c r="C99" s="570"/>
      <c r="D99" s="570"/>
      <c r="E99" s="570"/>
      <c r="F99" s="295" t="e">
        <f t="shared" si="35"/>
        <v>#REF!</v>
      </c>
      <c r="G99" s="295" t="e">
        <f t="shared" si="35"/>
        <v>#REF!</v>
      </c>
      <c r="H99" s="298" t="e">
        <f t="shared" si="35"/>
        <v>#REF!</v>
      </c>
      <c r="I99" s="298" t="e">
        <f t="shared" si="35"/>
        <v>#REF!</v>
      </c>
      <c r="J99" s="298" t="e">
        <f t="shared" si="35"/>
        <v>#REF!</v>
      </c>
      <c r="K99" s="570"/>
      <c r="L99" s="570"/>
      <c r="M99" s="570"/>
      <c r="N99" s="570"/>
      <c r="O99" s="327">
        <f>+O43</f>
        <v>0</v>
      </c>
      <c r="P99" s="570"/>
      <c r="Q99" s="570"/>
      <c r="R99" s="570"/>
      <c r="S99" s="570"/>
      <c r="T99" s="570"/>
      <c r="U99" s="570"/>
      <c r="V99" s="570"/>
      <c r="W99" s="570"/>
      <c r="X99" s="570"/>
      <c r="Y99" s="570"/>
      <c r="Z99" s="570"/>
      <c r="AA99" s="570"/>
      <c r="AB99" s="570"/>
      <c r="AC99" s="285"/>
      <c r="AD99" s="285"/>
    </row>
    <row r="100" spans="1:30" ht="15.5" x14ac:dyDescent="0.7">
      <c r="A100" s="295"/>
      <c r="B100" s="313" t="s">
        <v>416</v>
      </c>
      <c r="C100" s="295"/>
      <c r="D100" s="295"/>
      <c r="E100" s="319"/>
      <c r="F100" s="295" t="e">
        <f>+F99+F98</f>
        <v>#REF!</v>
      </c>
      <c r="G100" s="299" t="e">
        <f>SUM(G98:G99)</f>
        <v>#REF!</v>
      </c>
      <c r="H100" s="299" t="e">
        <f>SUM(H98:H99)</f>
        <v>#REF!</v>
      </c>
      <c r="I100" s="299" t="e">
        <f>SUM(I98:I99)</f>
        <v>#REF!</v>
      </c>
      <c r="J100" s="299" t="e">
        <f>SUM(J98:J99)</f>
        <v>#REF!</v>
      </c>
      <c r="K100" s="298" t="e">
        <f>+K44</f>
        <v>#REF!</v>
      </c>
      <c r="L100" s="298" t="e">
        <f>+L44</f>
        <v>#REF!</v>
      </c>
      <c r="M100" s="298" t="e">
        <f>+M44</f>
        <v>#REF!</v>
      </c>
      <c r="N100" s="298" t="e">
        <f>+N44</f>
        <v>#REF!</v>
      </c>
      <c r="O100" s="303">
        <f>SUM(O98:O99)</f>
        <v>0</v>
      </c>
      <c r="P100" s="298" t="e">
        <f>+P44</f>
        <v>#REF!</v>
      </c>
      <c r="Q100" s="298" t="e">
        <f>+Q44</f>
        <v>#REF!</v>
      </c>
      <c r="R100" s="298" t="e">
        <f>+R44</f>
        <v>#REF!</v>
      </c>
      <c r="S100" s="298">
        <f>+S44</f>
        <v>0</v>
      </c>
      <c r="T100" s="295"/>
      <c r="U100" s="299" t="e">
        <f>+$U$44</f>
        <v>#REF!</v>
      </c>
      <c r="V100" s="299" t="e">
        <f>+$V$44</f>
        <v>#REF!</v>
      </c>
      <c r="W100" s="299" t="e">
        <f>+$W$44</f>
        <v>#REF!</v>
      </c>
      <c r="X100" s="299" t="e">
        <f>+$X$44</f>
        <v>#REF!</v>
      </c>
      <c r="Y100" s="299" t="e">
        <f>+$Y$44</f>
        <v>#REF!</v>
      </c>
      <c r="Z100" s="299">
        <f>+Z44</f>
        <v>0</v>
      </c>
      <c r="AA100" s="295"/>
      <c r="AB100" s="295"/>
      <c r="AC100" s="295"/>
      <c r="AD100" s="295"/>
    </row>
    <row r="101" spans="1:30" ht="15.5" x14ac:dyDescent="0.7">
      <c r="A101" s="305"/>
      <c r="B101" s="295" t="s">
        <v>417</v>
      </c>
      <c r="C101" s="301">
        <f t="shared" ref="C101:C112" si="36">IF(E101&gt;600,600,E101)</f>
        <v>124</v>
      </c>
      <c r="D101" s="301">
        <f t="shared" ref="D101:D112" si="37">E101-C101</f>
        <v>0</v>
      </c>
      <c r="E101" s="469">
        <v>124</v>
      </c>
      <c r="F101" s="295" t="e">
        <f t="shared" ref="F101:F112" si="38">F100</f>
        <v>#REF!</v>
      </c>
      <c r="G101" s="286"/>
      <c r="H101" s="286"/>
      <c r="I101" s="286" t="e">
        <f>ROUND(I$100*$C101,2)</f>
        <v>#REF!</v>
      </c>
      <c r="J101" s="286" t="e">
        <f>ROUND(J$100*$D101,2)</f>
        <v>#REF!</v>
      </c>
      <c r="K101" s="286" t="e">
        <f>ROUND(K$100*$E101,2)</f>
        <v>#REF!</v>
      </c>
      <c r="L101" s="286" t="e">
        <f t="shared" ref="L101:S101" si="39">ROUND(L$100*$E101,2)</f>
        <v>#REF!</v>
      </c>
      <c r="M101" s="286" t="e">
        <f t="shared" si="39"/>
        <v>#REF!</v>
      </c>
      <c r="N101" s="286" t="e">
        <f t="shared" si="39"/>
        <v>#REF!</v>
      </c>
      <c r="O101" s="288">
        <f t="shared" si="39"/>
        <v>0</v>
      </c>
      <c r="P101" s="286" t="e">
        <f t="shared" si="39"/>
        <v>#REF!</v>
      </c>
      <c r="Q101" s="286" t="e">
        <f t="shared" si="39"/>
        <v>#REF!</v>
      </c>
      <c r="R101" s="286" t="e">
        <f t="shared" si="39"/>
        <v>#REF!</v>
      </c>
      <c r="S101" s="286">
        <f t="shared" si="39"/>
        <v>0</v>
      </c>
      <c r="T101" s="286" t="e">
        <f t="shared" ref="T101:T112" si="40">SUM(F101:S101)</f>
        <v>#REF!</v>
      </c>
      <c r="U101" s="286"/>
      <c r="V101" s="286"/>
      <c r="W101" s="286" t="e">
        <f>ROUND(W$100*$C101,2)</f>
        <v>#REF!</v>
      </c>
      <c r="X101" s="286" t="e">
        <f>ROUND(X$100*$D101,2)</f>
        <v>#REF!</v>
      </c>
      <c r="Y101" s="286" t="e">
        <f>ROUND(Y$100*$E101,2)</f>
        <v>#REF!</v>
      </c>
      <c r="Z101" s="286">
        <f>ROUND(Z$100*$E101,2)</f>
        <v>0</v>
      </c>
      <c r="AA101" s="286" t="e">
        <f>SUM(U101:Z101)</f>
        <v>#REF!</v>
      </c>
      <c r="AB101" s="286" t="e">
        <f>T101+AA101</f>
        <v>#REF!</v>
      </c>
      <c r="AC101" s="295"/>
      <c r="AD101" s="295"/>
    </row>
    <row r="102" spans="1:30" ht="15.5" x14ac:dyDescent="0.7">
      <c r="A102" s="305"/>
      <c r="B102" s="295" t="s">
        <v>418</v>
      </c>
      <c r="C102" s="301">
        <f t="shared" si="36"/>
        <v>124</v>
      </c>
      <c r="D102" s="301">
        <f t="shared" si="37"/>
        <v>0</v>
      </c>
      <c r="E102" s="469">
        <v>124</v>
      </c>
      <c r="F102" s="295" t="e">
        <f t="shared" si="38"/>
        <v>#REF!</v>
      </c>
      <c r="G102" s="286"/>
      <c r="H102" s="286"/>
      <c r="I102" s="286" t="e">
        <f>ROUND(I$100*$C102,2)</f>
        <v>#REF!</v>
      </c>
      <c r="J102" s="286" t="e">
        <f t="shared" ref="J102:J112" si="41">ROUND(J$100*$D102,2)</f>
        <v>#REF!</v>
      </c>
      <c r="K102" s="286" t="e">
        <f t="shared" ref="K102:S112" si="42">ROUND(K$100*$E102,2)</f>
        <v>#REF!</v>
      </c>
      <c r="L102" s="286" t="e">
        <f t="shared" si="42"/>
        <v>#REF!</v>
      </c>
      <c r="M102" s="286" t="e">
        <f t="shared" si="42"/>
        <v>#REF!</v>
      </c>
      <c r="N102" s="286" t="e">
        <f t="shared" si="42"/>
        <v>#REF!</v>
      </c>
      <c r="O102" s="288">
        <f t="shared" si="42"/>
        <v>0</v>
      </c>
      <c r="P102" s="286" t="e">
        <f t="shared" si="42"/>
        <v>#REF!</v>
      </c>
      <c r="Q102" s="286" t="e">
        <f t="shared" si="42"/>
        <v>#REF!</v>
      </c>
      <c r="R102" s="286" t="e">
        <f t="shared" si="42"/>
        <v>#REF!</v>
      </c>
      <c r="S102" s="286">
        <f t="shared" si="42"/>
        <v>0</v>
      </c>
      <c r="T102" s="286" t="e">
        <f t="shared" si="40"/>
        <v>#REF!</v>
      </c>
      <c r="U102" s="286"/>
      <c r="V102" s="286"/>
      <c r="W102" s="286" t="e">
        <f t="shared" ref="W102:W112" si="43">ROUND(W$100*$C102,2)</f>
        <v>#REF!</v>
      </c>
      <c r="X102" s="286" t="e">
        <f t="shared" ref="X102:X112" si="44">ROUND(X$100*$D102,2)</f>
        <v>#REF!</v>
      </c>
      <c r="Y102" s="286" t="e">
        <f t="shared" ref="Y102:Z112" si="45">ROUND(Y$100*$E102,2)</f>
        <v>#REF!</v>
      </c>
      <c r="Z102" s="286">
        <f t="shared" si="45"/>
        <v>0</v>
      </c>
      <c r="AA102" s="286" t="e">
        <f t="shared" ref="AA102:AA112" si="46">SUM(U102:Z102)</f>
        <v>#REF!</v>
      </c>
      <c r="AB102" s="286" t="e">
        <f t="shared" ref="AB102:AB112" si="47">T102+AA102</f>
        <v>#REF!</v>
      </c>
      <c r="AC102" s="286"/>
      <c r="AD102" s="286"/>
    </row>
    <row r="103" spans="1:30" ht="15.5" x14ac:dyDescent="0.7">
      <c r="A103" s="305"/>
      <c r="B103" s="295" t="s">
        <v>419</v>
      </c>
      <c r="C103" s="301">
        <f t="shared" si="36"/>
        <v>124</v>
      </c>
      <c r="D103" s="301">
        <f t="shared" si="37"/>
        <v>0</v>
      </c>
      <c r="E103" s="469">
        <v>124</v>
      </c>
      <c r="F103" s="295" t="e">
        <f t="shared" si="38"/>
        <v>#REF!</v>
      </c>
      <c r="G103" s="286"/>
      <c r="H103" s="286"/>
      <c r="I103" s="286" t="e">
        <f>ROUND(I$100*$C103,2)</f>
        <v>#REF!</v>
      </c>
      <c r="J103" s="286" t="e">
        <f t="shared" si="41"/>
        <v>#REF!</v>
      </c>
      <c r="K103" s="286" t="e">
        <f t="shared" si="42"/>
        <v>#REF!</v>
      </c>
      <c r="L103" s="286" t="e">
        <f t="shared" si="42"/>
        <v>#REF!</v>
      </c>
      <c r="M103" s="286" t="e">
        <f t="shared" si="42"/>
        <v>#REF!</v>
      </c>
      <c r="N103" s="286" t="e">
        <f t="shared" si="42"/>
        <v>#REF!</v>
      </c>
      <c r="O103" s="288">
        <f t="shared" si="42"/>
        <v>0</v>
      </c>
      <c r="P103" s="286" t="e">
        <f t="shared" si="42"/>
        <v>#REF!</v>
      </c>
      <c r="Q103" s="286" t="e">
        <f t="shared" si="42"/>
        <v>#REF!</v>
      </c>
      <c r="R103" s="286" t="e">
        <f t="shared" si="42"/>
        <v>#REF!</v>
      </c>
      <c r="S103" s="286">
        <f t="shared" si="42"/>
        <v>0</v>
      </c>
      <c r="T103" s="286" t="e">
        <f t="shared" si="40"/>
        <v>#REF!</v>
      </c>
      <c r="U103" s="286"/>
      <c r="V103" s="286"/>
      <c r="W103" s="286" t="e">
        <f t="shared" si="43"/>
        <v>#REF!</v>
      </c>
      <c r="X103" s="286" t="e">
        <f t="shared" si="44"/>
        <v>#REF!</v>
      </c>
      <c r="Y103" s="286" t="e">
        <f t="shared" si="45"/>
        <v>#REF!</v>
      </c>
      <c r="Z103" s="286">
        <f t="shared" si="45"/>
        <v>0</v>
      </c>
      <c r="AA103" s="286" t="e">
        <f t="shared" si="46"/>
        <v>#REF!</v>
      </c>
      <c r="AB103" s="286" t="e">
        <f t="shared" si="47"/>
        <v>#REF!</v>
      </c>
      <c r="AC103" s="286"/>
      <c r="AD103" s="286"/>
    </row>
    <row r="104" spans="1:30" ht="15.25" x14ac:dyDescent="0.65">
      <c r="A104" s="295"/>
      <c r="B104" s="295" t="s">
        <v>420</v>
      </c>
      <c r="C104" s="301">
        <f t="shared" si="36"/>
        <v>124</v>
      </c>
      <c r="D104" s="301">
        <f t="shared" si="37"/>
        <v>0</v>
      </c>
      <c r="E104" s="469">
        <v>124</v>
      </c>
      <c r="F104" s="295" t="e">
        <f t="shared" si="38"/>
        <v>#REF!</v>
      </c>
      <c r="G104" s="286"/>
      <c r="H104" s="286"/>
      <c r="I104" s="286" t="e">
        <f>ROUND(I$100*$C104,2)</f>
        <v>#REF!</v>
      </c>
      <c r="J104" s="286" t="e">
        <f t="shared" si="41"/>
        <v>#REF!</v>
      </c>
      <c r="K104" s="286" t="e">
        <f t="shared" si="42"/>
        <v>#REF!</v>
      </c>
      <c r="L104" s="286" t="e">
        <f t="shared" si="42"/>
        <v>#REF!</v>
      </c>
      <c r="M104" s="286" t="e">
        <f t="shared" si="42"/>
        <v>#REF!</v>
      </c>
      <c r="N104" s="286" t="e">
        <f t="shared" si="42"/>
        <v>#REF!</v>
      </c>
      <c r="O104" s="288">
        <f t="shared" si="42"/>
        <v>0</v>
      </c>
      <c r="P104" s="286" t="e">
        <f t="shared" si="42"/>
        <v>#REF!</v>
      </c>
      <c r="Q104" s="286" t="e">
        <f t="shared" si="42"/>
        <v>#REF!</v>
      </c>
      <c r="R104" s="286" t="e">
        <f t="shared" si="42"/>
        <v>#REF!</v>
      </c>
      <c r="S104" s="286">
        <f t="shared" si="42"/>
        <v>0</v>
      </c>
      <c r="T104" s="286" t="e">
        <f t="shared" si="40"/>
        <v>#REF!</v>
      </c>
      <c r="U104" s="286"/>
      <c r="V104" s="286"/>
      <c r="W104" s="286" t="e">
        <f t="shared" si="43"/>
        <v>#REF!</v>
      </c>
      <c r="X104" s="286" t="e">
        <f t="shared" si="44"/>
        <v>#REF!</v>
      </c>
      <c r="Y104" s="286" t="e">
        <f t="shared" si="45"/>
        <v>#REF!</v>
      </c>
      <c r="Z104" s="286">
        <f t="shared" si="45"/>
        <v>0</v>
      </c>
      <c r="AA104" s="286" t="e">
        <f t="shared" si="46"/>
        <v>#REF!</v>
      </c>
      <c r="AB104" s="286" t="e">
        <f t="shared" si="47"/>
        <v>#REF!</v>
      </c>
      <c r="AC104" s="286"/>
      <c r="AD104" s="286"/>
    </row>
    <row r="105" spans="1:30" ht="15.25" x14ac:dyDescent="0.65">
      <c r="A105" s="295"/>
      <c r="B105" s="295" t="s">
        <v>11</v>
      </c>
      <c r="C105" s="301">
        <f t="shared" si="36"/>
        <v>124</v>
      </c>
      <c r="D105" s="301">
        <f t="shared" si="37"/>
        <v>0</v>
      </c>
      <c r="E105" s="469">
        <v>124</v>
      </c>
      <c r="F105" s="295" t="e">
        <f t="shared" si="38"/>
        <v>#REF!</v>
      </c>
      <c r="G105" s="286"/>
      <c r="H105" s="286"/>
      <c r="I105" s="286" t="e">
        <f>ROUND(I$100*$C105,2)</f>
        <v>#REF!</v>
      </c>
      <c r="J105" s="286" t="e">
        <f t="shared" si="41"/>
        <v>#REF!</v>
      </c>
      <c r="K105" s="286" t="e">
        <f t="shared" si="42"/>
        <v>#REF!</v>
      </c>
      <c r="L105" s="286" t="e">
        <f t="shared" si="42"/>
        <v>#REF!</v>
      </c>
      <c r="M105" s="286" t="e">
        <f t="shared" si="42"/>
        <v>#REF!</v>
      </c>
      <c r="N105" s="286" t="e">
        <f t="shared" si="42"/>
        <v>#REF!</v>
      </c>
      <c r="O105" s="288">
        <f t="shared" si="42"/>
        <v>0</v>
      </c>
      <c r="P105" s="286" t="e">
        <f t="shared" si="42"/>
        <v>#REF!</v>
      </c>
      <c r="Q105" s="286" t="e">
        <f t="shared" si="42"/>
        <v>#REF!</v>
      </c>
      <c r="R105" s="286" t="e">
        <f t="shared" si="42"/>
        <v>#REF!</v>
      </c>
      <c r="S105" s="286">
        <f t="shared" si="42"/>
        <v>0</v>
      </c>
      <c r="T105" s="286" t="e">
        <f t="shared" si="40"/>
        <v>#REF!</v>
      </c>
      <c r="U105" s="286"/>
      <c r="V105" s="286"/>
      <c r="W105" s="286" t="e">
        <f t="shared" si="43"/>
        <v>#REF!</v>
      </c>
      <c r="X105" s="286" t="e">
        <f t="shared" si="44"/>
        <v>#REF!</v>
      </c>
      <c r="Y105" s="286" t="e">
        <f t="shared" si="45"/>
        <v>#REF!</v>
      </c>
      <c r="Z105" s="286">
        <f t="shared" si="45"/>
        <v>0</v>
      </c>
      <c r="AA105" s="286" t="e">
        <f t="shared" si="46"/>
        <v>#REF!</v>
      </c>
      <c r="AB105" s="286" t="e">
        <f t="shared" si="47"/>
        <v>#REF!</v>
      </c>
      <c r="AC105" s="286"/>
      <c r="AD105" s="286"/>
    </row>
    <row r="106" spans="1:30" ht="15.25" x14ac:dyDescent="0.65">
      <c r="A106" s="295"/>
      <c r="B106" s="295" t="s">
        <v>421</v>
      </c>
      <c r="C106" s="301">
        <f t="shared" si="36"/>
        <v>185</v>
      </c>
      <c r="D106" s="301">
        <f t="shared" si="37"/>
        <v>0</v>
      </c>
      <c r="E106" s="469">
        <v>185</v>
      </c>
      <c r="F106" s="295" t="e">
        <f t="shared" si="38"/>
        <v>#REF!</v>
      </c>
      <c r="G106" s="286" t="e">
        <f>ROUND(G$100*$C106,2)</f>
        <v>#REF!</v>
      </c>
      <c r="H106" s="286" t="e">
        <f>ROUND(H$100*$D106,2)</f>
        <v>#REF!</v>
      </c>
      <c r="I106" s="286"/>
      <c r="J106" s="286"/>
      <c r="K106" s="286" t="e">
        <f t="shared" si="42"/>
        <v>#REF!</v>
      </c>
      <c r="L106" s="286" t="e">
        <f t="shared" si="42"/>
        <v>#REF!</v>
      </c>
      <c r="M106" s="286" t="e">
        <f t="shared" si="42"/>
        <v>#REF!</v>
      </c>
      <c r="N106" s="286" t="e">
        <f t="shared" si="42"/>
        <v>#REF!</v>
      </c>
      <c r="O106" s="288">
        <f t="shared" si="42"/>
        <v>0</v>
      </c>
      <c r="P106" s="286" t="e">
        <f t="shared" si="42"/>
        <v>#REF!</v>
      </c>
      <c r="Q106" s="286" t="e">
        <f t="shared" si="42"/>
        <v>#REF!</v>
      </c>
      <c r="R106" s="286" t="e">
        <f t="shared" si="42"/>
        <v>#REF!</v>
      </c>
      <c r="S106" s="286">
        <f t="shared" si="42"/>
        <v>0</v>
      </c>
      <c r="T106" s="286" t="e">
        <f t="shared" si="40"/>
        <v>#REF!</v>
      </c>
      <c r="U106" s="286" t="e">
        <f>ROUND(U$100*$C106,2)</f>
        <v>#REF!</v>
      </c>
      <c r="V106" s="286" t="e">
        <f>ROUND(V$100*$D106,2)</f>
        <v>#REF!</v>
      </c>
      <c r="W106" s="286"/>
      <c r="X106" s="286"/>
      <c r="Y106" s="286" t="e">
        <f t="shared" si="45"/>
        <v>#REF!</v>
      </c>
      <c r="Z106" s="286">
        <f t="shared" si="45"/>
        <v>0</v>
      </c>
      <c r="AA106" s="286" t="e">
        <f t="shared" si="46"/>
        <v>#REF!</v>
      </c>
      <c r="AB106" s="286" t="e">
        <f t="shared" si="47"/>
        <v>#REF!</v>
      </c>
      <c r="AC106" s="286"/>
      <c r="AD106" s="286"/>
    </row>
    <row r="107" spans="1:30" ht="15.25" x14ac:dyDescent="0.65">
      <c r="A107" s="295"/>
      <c r="B107" s="295" t="s">
        <v>422</v>
      </c>
      <c r="C107" s="301">
        <f t="shared" si="36"/>
        <v>185</v>
      </c>
      <c r="D107" s="301">
        <f t="shared" si="37"/>
        <v>0</v>
      </c>
      <c r="E107" s="469">
        <v>185</v>
      </c>
      <c r="F107" s="295" t="e">
        <f t="shared" si="38"/>
        <v>#REF!</v>
      </c>
      <c r="G107" s="286" t="e">
        <f>ROUND(G$100*$C107,2)</f>
        <v>#REF!</v>
      </c>
      <c r="H107" s="286" t="e">
        <f>ROUND(H$100*$D107,2)</f>
        <v>#REF!</v>
      </c>
      <c r="I107" s="286"/>
      <c r="J107" s="286"/>
      <c r="K107" s="286" t="e">
        <f t="shared" si="42"/>
        <v>#REF!</v>
      </c>
      <c r="L107" s="286" t="e">
        <f t="shared" si="42"/>
        <v>#REF!</v>
      </c>
      <c r="M107" s="286" t="e">
        <f t="shared" si="42"/>
        <v>#REF!</v>
      </c>
      <c r="N107" s="286" t="e">
        <f t="shared" si="42"/>
        <v>#REF!</v>
      </c>
      <c r="O107" s="288">
        <f t="shared" si="42"/>
        <v>0</v>
      </c>
      <c r="P107" s="286" t="e">
        <f t="shared" si="42"/>
        <v>#REF!</v>
      </c>
      <c r="Q107" s="286" t="e">
        <f t="shared" si="42"/>
        <v>#REF!</v>
      </c>
      <c r="R107" s="286" t="e">
        <f t="shared" si="42"/>
        <v>#REF!</v>
      </c>
      <c r="S107" s="286">
        <f t="shared" si="42"/>
        <v>0</v>
      </c>
      <c r="T107" s="286" t="e">
        <f t="shared" si="40"/>
        <v>#REF!</v>
      </c>
      <c r="U107" s="286" t="e">
        <f>ROUND(U$100*$C107,2)</f>
        <v>#REF!</v>
      </c>
      <c r="V107" s="286" t="e">
        <f>ROUND(V$100*$D107,2)</f>
        <v>#REF!</v>
      </c>
      <c r="W107" s="286"/>
      <c r="X107" s="286"/>
      <c r="Y107" s="286" t="e">
        <f t="shared" si="45"/>
        <v>#REF!</v>
      </c>
      <c r="Z107" s="286">
        <f t="shared" si="45"/>
        <v>0</v>
      </c>
      <c r="AA107" s="286" t="e">
        <f t="shared" si="46"/>
        <v>#REF!</v>
      </c>
      <c r="AB107" s="286" t="e">
        <f t="shared" si="47"/>
        <v>#REF!</v>
      </c>
      <c r="AC107" s="286"/>
      <c r="AD107" s="286"/>
    </row>
    <row r="108" spans="1:30" ht="15.25" x14ac:dyDescent="0.65">
      <c r="A108" s="295"/>
      <c r="B108" s="295" t="s">
        <v>423</v>
      </c>
      <c r="C108" s="301">
        <f t="shared" si="36"/>
        <v>185</v>
      </c>
      <c r="D108" s="301">
        <f t="shared" si="37"/>
        <v>0</v>
      </c>
      <c r="E108" s="469">
        <v>185</v>
      </c>
      <c r="F108" s="295" t="e">
        <f t="shared" si="38"/>
        <v>#REF!</v>
      </c>
      <c r="G108" s="286" t="e">
        <f>ROUND(G$100*$C108,2)</f>
        <v>#REF!</v>
      </c>
      <c r="H108" s="286" t="e">
        <f>ROUND(H$100*$D108,2)</f>
        <v>#REF!</v>
      </c>
      <c r="I108" s="286"/>
      <c r="J108" s="286"/>
      <c r="K108" s="286" t="e">
        <f t="shared" si="42"/>
        <v>#REF!</v>
      </c>
      <c r="L108" s="286" t="e">
        <f t="shared" si="42"/>
        <v>#REF!</v>
      </c>
      <c r="M108" s="286" t="e">
        <f t="shared" si="42"/>
        <v>#REF!</v>
      </c>
      <c r="N108" s="286" t="e">
        <f t="shared" si="42"/>
        <v>#REF!</v>
      </c>
      <c r="O108" s="288">
        <f t="shared" si="42"/>
        <v>0</v>
      </c>
      <c r="P108" s="286" t="e">
        <f t="shared" si="42"/>
        <v>#REF!</v>
      </c>
      <c r="Q108" s="286" t="e">
        <f t="shared" si="42"/>
        <v>#REF!</v>
      </c>
      <c r="R108" s="286" t="e">
        <f t="shared" si="42"/>
        <v>#REF!</v>
      </c>
      <c r="S108" s="286">
        <f t="shared" si="42"/>
        <v>0</v>
      </c>
      <c r="T108" s="286" t="e">
        <f t="shared" si="40"/>
        <v>#REF!</v>
      </c>
      <c r="U108" s="286" t="e">
        <f>ROUND(U$100*$C108,2)</f>
        <v>#REF!</v>
      </c>
      <c r="V108" s="286" t="e">
        <f>ROUND(V$100*$D108,2)</f>
        <v>#REF!</v>
      </c>
      <c r="W108" s="286"/>
      <c r="X108" s="286"/>
      <c r="Y108" s="286" t="e">
        <f t="shared" si="45"/>
        <v>#REF!</v>
      </c>
      <c r="Z108" s="286">
        <f t="shared" si="45"/>
        <v>0</v>
      </c>
      <c r="AA108" s="286" t="e">
        <f t="shared" si="46"/>
        <v>#REF!</v>
      </c>
      <c r="AB108" s="286" t="e">
        <f t="shared" si="47"/>
        <v>#REF!</v>
      </c>
      <c r="AC108" s="286"/>
      <c r="AD108" s="286"/>
    </row>
    <row r="109" spans="1:30" ht="15.25" x14ac:dyDescent="0.65">
      <c r="A109" s="295"/>
      <c r="B109" s="295" t="s">
        <v>424</v>
      </c>
      <c r="C109" s="301">
        <f t="shared" si="36"/>
        <v>185</v>
      </c>
      <c r="D109" s="301">
        <f t="shared" si="37"/>
        <v>0</v>
      </c>
      <c r="E109" s="469">
        <v>185</v>
      </c>
      <c r="F109" s="295" t="e">
        <f t="shared" si="38"/>
        <v>#REF!</v>
      </c>
      <c r="G109" s="286" t="e">
        <f>ROUND(G$100*$C109,2)</f>
        <v>#REF!</v>
      </c>
      <c r="H109" s="286" t="e">
        <f>ROUND(H$100*$D109,2)</f>
        <v>#REF!</v>
      </c>
      <c r="I109" s="286"/>
      <c r="J109" s="286"/>
      <c r="K109" s="286" t="e">
        <f t="shared" si="42"/>
        <v>#REF!</v>
      </c>
      <c r="L109" s="286" t="e">
        <f t="shared" si="42"/>
        <v>#REF!</v>
      </c>
      <c r="M109" s="286" t="e">
        <f t="shared" si="42"/>
        <v>#REF!</v>
      </c>
      <c r="N109" s="286" t="e">
        <f t="shared" si="42"/>
        <v>#REF!</v>
      </c>
      <c r="O109" s="288">
        <f t="shared" si="42"/>
        <v>0</v>
      </c>
      <c r="P109" s="286" t="e">
        <f t="shared" si="42"/>
        <v>#REF!</v>
      </c>
      <c r="Q109" s="286" t="e">
        <f t="shared" si="42"/>
        <v>#REF!</v>
      </c>
      <c r="R109" s="286" t="e">
        <f t="shared" si="42"/>
        <v>#REF!</v>
      </c>
      <c r="S109" s="286">
        <f t="shared" si="42"/>
        <v>0</v>
      </c>
      <c r="T109" s="286" t="e">
        <f t="shared" si="40"/>
        <v>#REF!</v>
      </c>
      <c r="U109" s="286" t="e">
        <f>ROUND(U$100*$C109,2)</f>
        <v>#REF!</v>
      </c>
      <c r="V109" s="286" t="e">
        <f>ROUND(V$100*$D109,2)</f>
        <v>#REF!</v>
      </c>
      <c r="W109" s="286"/>
      <c r="X109" s="286"/>
      <c r="Y109" s="286" t="e">
        <f t="shared" si="45"/>
        <v>#REF!</v>
      </c>
      <c r="Z109" s="286">
        <f t="shared" si="45"/>
        <v>0</v>
      </c>
      <c r="AA109" s="286" t="e">
        <f t="shared" si="46"/>
        <v>#REF!</v>
      </c>
      <c r="AB109" s="286" t="e">
        <f t="shared" si="47"/>
        <v>#REF!</v>
      </c>
      <c r="AC109" s="286"/>
      <c r="AD109" s="286"/>
    </row>
    <row r="110" spans="1:30" ht="15.25" x14ac:dyDescent="0.65">
      <c r="A110" s="295"/>
      <c r="B110" s="295" t="s">
        <v>425</v>
      </c>
      <c r="C110" s="301">
        <f t="shared" si="36"/>
        <v>124</v>
      </c>
      <c r="D110" s="301">
        <f t="shared" si="37"/>
        <v>0</v>
      </c>
      <c r="E110" s="469">
        <v>124</v>
      </c>
      <c r="F110" s="295" t="e">
        <f t="shared" si="38"/>
        <v>#REF!</v>
      </c>
      <c r="G110" s="286"/>
      <c r="H110" s="286"/>
      <c r="I110" s="286" t="e">
        <f>ROUND(I$100*$C110,2)</f>
        <v>#REF!</v>
      </c>
      <c r="J110" s="286" t="e">
        <f t="shared" si="41"/>
        <v>#REF!</v>
      </c>
      <c r="K110" s="286" t="e">
        <f t="shared" si="42"/>
        <v>#REF!</v>
      </c>
      <c r="L110" s="286" t="e">
        <f t="shared" si="42"/>
        <v>#REF!</v>
      </c>
      <c r="M110" s="286" t="e">
        <f t="shared" si="42"/>
        <v>#REF!</v>
      </c>
      <c r="N110" s="286" t="e">
        <f t="shared" si="42"/>
        <v>#REF!</v>
      </c>
      <c r="O110" s="288">
        <f t="shared" si="42"/>
        <v>0</v>
      </c>
      <c r="P110" s="286" t="e">
        <f t="shared" si="42"/>
        <v>#REF!</v>
      </c>
      <c r="Q110" s="286" t="e">
        <f t="shared" si="42"/>
        <v>#REF!</v>
      </c>
      <c r="R110" s="286" t="e">
        <f t="shared" si="42"/>
        <v>#REF!</v>
      </c>
      <c r="S110" s="286">
        <f t="shared" si="42"/>
        <v>0</v>
      </c>
      <c r="T110" s="286" t="e">
        <f t="shared" si="40"/>
        <v>#REF!</v>
      </c>
      <c r="U110" s="286"/>
      <c r="V110" s="286"/>
      <c r="W110" s="286" t="e">
        <f t="shared" si="43"/>
        <v>#REF!</v>
      </c>
      <c r="X110" s="286" t="e">
        <f t="shared" si="44"/>
        <v>#REF!</v>
      </c>
      <c r="Y110" s="286" t="e">
        <f t="shared" si="45"/>
        <v>#REF!</v>
      </c>
      <c r="Z110" s="286">
        <f t="shared" si="45"/>
        <v>0</v>
      </c>
      <c r="AA110" s="286" t="e">
        <f t="shared" si="46"/>
        <v>#REF!</v>
      </c>
      <c r="AB110" s="286" t="e">
        <f t="shared" si="47"/>
        <v>#REF!</v>
      </c>
      <c r="AC110" s="286"/>
      <c r="AD110" s="286"/>
    </row>
    <row r="111" spans="1:30" ht="15.25" x14ac:dyDescent="0.65">
      <c r="A111" s="295"/>
      <c r="B111" s="295" t="s">
        <v>426</v>
      </c>
      <c r="C111" s="301">
        <f t="shared" si="36"/>
        <v>124</v>
      </c>
      <c r="D111" s="301">
        <f t="shared" si="37"/>
        <v>0</v>
      </c>
      <c r="E111" s="469">
        <v>124</v>
      </c>
      <c r="F111" s="295" t="e">
        <f t="shared" si="38"/>
        <v>#REF!</v>
      </c>
      <c r="G111" s="286"/>
      <c r="H111" s="286"/>
      <c r="I111" s="286" t="e">
        <f>ROUND(I$100*$C111,2)</f>
        <v>#REF!</v>
      </c>
      <c r="J111" s="286" t="e">
        <f t="shared" si="41"/>
        <v>#REF!</v>
      </c>
      <c r="K111" s="286" t="e">
        <f t="shared" si="42"/>
        <v>#REF!</v>
      </c>
      <c r="L111" s="286" t="e">
        <f t="shared" si="42"/>
        <v>#REF!</v>
      </c>
      <c r="M111" s="286" t="e">
        <f t="shared" si="42"/>
        <v>#REF!</v>
      </c>
      <c r="N111" s="286" t="e">
        <f t="shared" si="42"/>
        <v>#REF!</v>
      </c>
      <c r="O111" s="288">
        <f t="shared" si="42"/>
        <v>0</v>
      </c>
      <c r="P111" s="286" t="e">
        <f t="shared" si="42"/>
        <v>#REF!</v>
      </c>
      <c r="Q111" s="286" t="e">
        <f t="shared" si="42"/>
        <v>#REF!</v>
      </c>
      <c r="R111" s="286" t="e">
        <f t="shared" si="42"/>
        <v>#REF!</v>
      </c>
      <c r="S111" s="286">
        <f t="shared" si="42"/>
        <v>0</v>
      </c>
      <c r="T111" s="286" t="e">
        <f t="shared" si="40"/>
        <v>#REF!</v>
      </c>
      <c r="U111" s="286"/>
      <c r="V111" s="286"/>
      <c r="W111" s="286" t="e">
        <f t="shared" si="43"/>
        <v>#REF!</v>
      </c>
      <c r="X111" s="286" t="e">
        <f t="shared" si="44"/>
        <v>#REF!</v>
      </c>
      <c r="Y111" s="286" t="e">
        <f t="shared" si="45"/>
        <v>#REF!</v>
      </c>
      <c r="Z111" s="286">
        <f t="shared" si="45"/>
        <v>0</v>
      </c>
      <c r="AA111" s="286" t="e">
        <f t="shared" si="46"/>
        <v>#REF!</v>
      </c>
      <c r="AB111" s="286" t="e">
        <f t="shared" si="47"/>
        <v>#REF!</v>
      </c>
      <c r="AC111" s="286"/>
      <c r="AD111" s="286"/>
    </row>
    <row r="112" spans="1:30" ht="15.25" x14ac:dyDescent="0.65">
      <c r="A112" s="295"/>
      <c r="B112" s="295" t="s">
        <v>427</v>
      </c>
      <c r="C112" s="320">
        <f t="shared" si="36"/>
        <v>124</v>
      </c>
      <c r="D112" s="320">
        <f t="shared" si="37"/>
        <v>0</v>
      </c>
      <c r="E112" s="471">
        <v>124</v>
      </c>
      <c r="F112" s="312" t="e">
        <f t="shared" si="38"/>
        <v>#REF!</v>
      </c>
      <c r="G112" s="286"/>
      <c r="H112" s="286"/>
      <c r="I112" s="287" t="e">
        <f>ROUND(I$100*$C112,2)</f>
        <v>#REF!</v>
      </c>
      <c r="J112" s="287" t="e">
        <f t="shared" si="41"/>
        <v>#REF!</v>
      </c>
      <c r="K112" s="287" t="e">
        <f t="shared" si="42"/>
        <v>#REF!</v>
      </c>
      <c r="L112" s="287" t="e">
        <f t="shared" si="42"/>
        <v>#REF!</v>
      </c>
      <c r="M112" s="287" t="e">
        <f t="shared" si="42"/>
        <v>#REF!</v>
      </c>
      <c r="N112" s="287" t="e">
        <f t="shared" si="42"/>
        <v>#REF!</v>
      </c>
      <c r="O112" s="321">
        <f t="shared" si="42"/>
        <v>0</v>
      </c>
      <c r="P112" s="287" t="e">
        <f t="shared" si="42"/>
        <v>#REF!</v>
      </c>
      <c r="Q112" s="287" t="e">
        <f t="shared" si="42"/>
        <v>#REF!</v>
      </c>
      <c r="R112" s="287" t="e">
        <f t="shared" si="42"/>
        <v>#REF!</v>
      </c>
      <c r="S112" s="287">
        <f t="shared" si="42"/>
        <v>0</v>
      </c>
      <c r="T112" s="287" t="e">
        <f t="shared" si="40"/>
        <v>#REF!</v>
      </c>
      <c r="U112" s="287"/>
      <c r="V112" s="287"/>
      <c r="W112" s="287" t="e">
        <f t="shared" si="43"/>
        <v>#REF!</v>
      </c>
      <c r="X112" s="287" t="e">
        <f t="shared" si="44"/>
        <v>#REF!</v>
      </c>
      <c r="Y112" s="287" t="e">
        <f>ROUND(Y$100*$E112,2)</f>
        <v>#REF!</v>
      </c>
      <c r="Z112" s="287">
        <f t="shared" si="45"/>
        <v>0</v>
      </c>
      <c r="AA112" s="287" t="e">
        <f t="shared" si="46"/>
        <v>#REF!</v>
      </c>
      <c r="AB112" s="287" t="e">
        <f t="shared" si="47"/>
        <v>#REF!</v>
      </c>
      <c r="AC112" s="286"/>
      <c r="AD112" s="286"/>
    </row>
    <row r="113" spans="1:30" ht="15.25" x14ac:dyDescent="0.65">
      <c r="A113" s="295"/>
      <c r="B113" s="308" t="s">
        <v>19</v>
      </c>
      <c r="C113" s="301">
        <f t="shared" ref="C113:AB113" si="48">SUM(C101:C112)</f>
        <v>1732</v>
      </c>
      <c r="D113" s="301">
        <f t="shared" si="48"/>
        <v>0</v>
      </c>
      <c r="E113" s="322">
        <f t="shared" si="48"/>
        <v>1732</v>
      </c>
      <c r="F113" s="286" t="e">
        <f t="shared" si="48"/>
        <v>#REF!</v>
      </c>
      <c r="G113" s="286" t="e">
        <f t="shared" si="48"/>
        <v>#REF!</v>
      </c>
      <c r="H113" s="286" t="e">
        <f t="shared" si="48"/>
        <v>#REF!</v>
      </c>
      <c r="I113" s="286" t="e">
        <f t="shared" si="48"/>
        <v>#REF!</v>
      </c>
      <c r="J113" s="286" t="e">
        <f t="shared" si="48"/>
        <v>#REF!</v>
      </c>
      <c r="K113" s="286" t="e">
        <f t="shared" si="48"/>
        <v>#REF!</v>
      </c>
      <c r="L113" s="286" t="e">
        <f t="shared" si="48"/>
        <v>#REF!</v>
      </c>
      <c r="M113" s="286" t="e">
        <f t="shared" si="48"/>
        <v>#REF!</v>
      </c>
      <c r="N113" s="286" t="e">
        <f t="shared" si="48"/>
        <v>#REF!</v>
      </c>
      <c r="O113" s="288">
        <f t="shared" si="48"/>
        <v>0</v>
      </c>
      <c r="P113" s="286" t="e">
        <f t="shared" si="48"/>
        <v>#REF!</v>
      </c>
      <c r="Q113" s="286" t="e">
        <f t="shared" si="48"/>
        <v>#REF!</v>
      </c>
      <c r="R113" s="286" t="e">
        <f t="shared" si="48"/>
        <v>#REF!</v>
      </c>
      <c r="S113" s="286">
        <f t="shared" si="48"/>
        <v>0</v>
      </c>
      <c r="T113" s="286" t="e">
        <f t="shared" si="48"/>
        <v>#REF!</v>
      </c>
      <c r="U113" s="286" t="e">
        <f t="shared" si="48"/>
        <v>#REF!</v>
      </c>
      <c r="V113" s="286" t="e">
        <f t="shared" si="48"/>
        <v>#REF!</v>
      </c>
      <c r="W113" s="286" t="e">
        <f t="shared" si="48"/>
        <v>#REF!</v>
      </c>
      <c r="X113" s="286" t="e">
        <f t="shared" si="48"/>
        <v>#REF!</v>
      </c>
      <c r="Y113" s="286" t="e">
        <f t="shared" si="48"/>
        <v>#REF!</v>
      </c>
      <c r="Z113" s="286">
        <f t="shared" si="48"/>
        <v>0</v>
      </c>
      <c r="AA113" s="286" t="e">
        <f>SUM(AA101:AA112)</f>
        <v>#REF!</v>
      </c>
      <c r="AB113" s="286" t="e">
        <f t="shared" si="48"/>
        <v>#REF!</v>
      </c>
      <c r="AC113" s="323"/>
      <c r="AD113" s="287"/>
    </row>
    <row r="114" spans="1:30" ht="15.25" x14ac:dyDescent="0.65">
      <c r="A114" s="295"/>
      <c r="B114" s="295"/>
      <c r="C114" s="301"/>
      <c r="D114" s="301"/>
      <c r="E114" s="301"/>
      <c r="F114" s="295"/>
      <c r="G114" s="286"/>
      <c r="H114" s="286"/>
      <c r="I114" s="286"/>
      <c r="J114" s="286"/>
      <c r="K114" s="286"/>
      <c r="L114" s="286"/>
      <c r="M114" s="286"/>
      <c r="N114" s="286"/>
      <c r="O114" s="288"/>
      <c r="P114" s="286"/>
      <c r="Q114" s="286"/>
      <c r="R114" s="286"/>
      <c r="S114" s="286"/>
      <c r="T114" s="286"/>
      <c r="U114" s="286"/>
      <c r="V114" s="286"/>
      <c r="W114" s="286"/>
      <c r="X114" s="286"/>
      <c r="Y114" s="286"/>
      <c r="Z114" s="286"/>
      <c r="AA114" s="286"/>
      <c r="AB114" s="286"/>
      <c r="AC114" s="286"/>
      <c r="AD114" s="286"/>
    </row>
    <row r="115" spans="1:30" ht="15.25" x14ac:dyDescent="0.65">
      <c r="A115" s="295"/>
      <c r="B115" s="295" t="s">
        <v>428</v>
      </c>
      <c r="C115" s="301">
        <f t="shared" ref="C115:AB115" si="49">SUM(C106:C109)</f>
        <v>740</v>
      </c>
      <c r="D115" s="301">
        <f t="shared" si="49"/>
        <v>0</v>
      </c>
      <c r="E115" s="301">
        <f t="shared" si="49"/>
        <v>740</v>
      </c>
      <c r="F115" s="286" t="e">
        <f t="shared" si="49"/>
        <v>#REF!</v>
      </c>
      <c r="G115" s="286" t="e">
        <f t="shared" si="49"/>
        <v>#REF!</v>
      </c>
      <c r="H115" s="286" t="e">
        <f t="shared" si="49"/>
        <v>#REF!</v>
      </c>
      <c r="I115" s="286">
        <f t="shared" si="49"/>
        <v>0</v>
      </c>
      <c r="J115" s="286">
        <f t="shared" si="49"/>
        <v>0</v>
      </c>
      <c r="K115" s="286" t="e">
        <f t="shared" si="49"/>
        <v>#REF!</v>
      </c>
      <c r="L115" s="286" t="e">
        <f t="shared" si="49"/>
        <v>#REF!</v>
      </c>
      <c r="M115" s="286" t="e">
        <f t="shared" si="49"/>
        <v>#REF!</v>
      </c>
      <c r="N115" s="286" t="e">
        <f t="shared" si="49"/>
        <v>#REF!</v>
      </c>
      <c r="O115" s="288">
        <f t="shared" si="49"/>
        <v>0</v>
      </c>
      <c r="P115" s="286" t="e">
        <f t="shared" si="49"/>
        <v>#REF!</v>
      </c>
      <c r="Q115" s="286" t="e">
        <f t="shared" si="49"/>
        <v>#REF!</v>
      </c>
      <c r="R115" s="286" t="e">
        <f t="shared" si="49"/>
        <v>#REF!</v>
      </c>
      <c r="S115" s="286">
        <f t="shared" si="49"/>
        <v>0</v>
      </c>
      <c r="T115" s="286" t="e">
        <f t="shared" si="49"/>
        <v>#REF!</v>
      </c>
      <c r="U115" s="286" t="e">
        <f t="shared" si="49"/>
        <v>#REF!</v>
      </c>
      <c r="V115" s="286" t="e">
        <f t="shared" si="49"/>
        <v>#REF!</v>
      </c>
      <c r="W115" s="286">
        <f t="shared" si="49"/>
        <v>0</v>
      </c>
      <c r="X115" s="286">
        <f t="shared" si="49"/>
        <v>0</v>
      </c>
      <c r="Y115" s="286" t="e">
        <f t="shared" si="49"/>
        <v>#REF!</v>
      </c>
      <c r="Z115" s="286">
        <f t="shared" si="49"/>
        <v>0</v>
      </c>
      <c r="AA115" s="286" t="e">
        <f t="shared" si="49"/>
        <v>#REF!</v>
      </c>
      <c r="AB115" s="286" t="e">
        <f t="shared" si="49"/>
        <v>#REF!</v>
      </c>
      <c r="AC115" s="286"/>
      <c r="AD115" s="286"/>
    </row>
    <row r="116" spans="1:30" ht="15.25" x14ac:dyDescent="0.65">
      <c r="A116" s="295"/>
      <c r="B116" s="295" t="s">
        <v>429</v>
      </c>
      <c r="C116" s="301">
        <f t="shared" ref="C116:AB116" si="50">C113-C115</f>
        <v>992</v>
      </c>
      <c r="D116" s="301">
        <f t="shared" si="50"/>
        <v>0</v>
      </c>
      <c r="E116" s="301">
        <f t="shared" si="50"/>
        <v>992</v>
      </c>
      <c r="F116" s="286" t="e">
        <f t="shared" si="50"/>
        <v>#REF!</v>
      </c>
      <c r="G116" s="286" t="e">
        <f t="shared" si="50"/>
        <v>#REF!</v>
      </c>
      <c r="H116" s="286" t="e">
        <f t="shared" si="50"/>
        <v>#REF!</v>
      </c>
      <c r="I116" s="286" t="e">
        <f t="shared" si="50"/>
        <v>#REF!</v>
      </c>
      <c r="J116" s="286" t="e">
        <f t="shared" si="50"/>
        <v>#REF!</v>
      </c>
      <c r="K116" s="286" t="e">
        <f t="shared" si="50"/>
        <v>#REF!</v>
      </c>
      <c r="L116" s="286" t="e">
        <f t="shared" si="50"/>
        <v>#REF!</v>
      </c>
      <c r="M116" s="286" t="e">
        <f t="shared" si="50"/>
        <v>#REF!</v>
      </c>
      <c r="N116" s="286" t="e">
        <f t="shared" si="50"/>
        <v>#REF!</v>
      </c>
      <c r="O116" s="288">
        <f t="shared" si="50"/>
        <v>0</v>
      </c>
      <c r="P116" s="286" t="e">
        <f t="shared" si="50"/>
        <v>#REF!</v>
      </c>
      <c r="Q116" s="286" t="e">
        <f t="shared" si="50"/>
        <v>#REF!</v>
      </c>
      <c r="R116" s="286" t="e">
        <f t="shared" si="50"/>
        <v>#REF!</v>
      </c>
      <c r="S116" s="286">
        <f t="shared" si="50"/>
        <v>0</v>
      </c>
      <c r="T116" s="286" t="e">
        <f t="shared" si="50"/>
        <v>#REF!</v>
      </c>
      <c r="U116" s="286" t="e">
        <f t="shared" si="50"/>
        <v>#REF!</v>
      </c>
      <c r="V116" s="286" t="e">
        <f t="shared" si="50"/>
        <v>#REF!</v>
      </c>
      <c r="W116" s="286" t="e">
        <f t="shared" si="50"/>
        <v>#REF!</v>
      </c>
      <c r="X116" s="286" t="e">
        <f t="shared" si="50"/>
        <v>#REF!</v>
      </c>
      <c r="Y116" s="286" t="e">
        <f t="shared" si="50"/>
        <v>#REF!</v>
      </c>
      <c r="Z116" s="286">
        <f t="shared" si="50"/>
        <v>0</v>
      </c>
      <c r="AA116" s="286" t="e">
        <f t="shared" si="50"/>
        <v>#REF!</v>
      </c>
      <c r="AB116" s="286" t="e">
        <f t="shared" si="50"/>
        <v>#REF!</v>
      </c>
      <c r="AC116" s="286"/>
      <c r="AD116" s="286"/>
    </row>
    <row r="117" spans="1:30" ht="15.25" x14ac:dyDescent="0.65">
      <c r="A117" s="295"/>
      <c r="B117" s="295" t="s">
        <v>430</v>
      </c>
      <c r="C117" s="301">
        <f>ROUND(AVERAGE(C101:C112),0)</f>
        <v>144</v>
      </c>
      <c r="D117" s="301">
        <f>ROUND(AVERAGE(D101:D112),0)</f>
        <v>0</v>
      </c>
      <c r="E117" s="301">
        <f>ROUND(AVERAGE(E101:E112),0)</f>
        <v>144</v>
      </c>
      <c r="F117" s="288" t="e">
        <f>ROUND(AVERAGE(F101:F112),2)</f>
        <v>#REF!</v>
      </c>
      <c r="G117" s="288" t="e">
        <f t="shared" ref="G117:Z117" si="51">ROUND(AVERAGE(G101:G112),2)</f>
        <v>#REF!</v>
      </c>
      <c r="H117" s="288" t="e">
        <f t="shared" si="51"/>
        <v>#REF!</v>
      </c>
      <c r="I117" s="288" t="e">
        <f t="shared" si="51"/>
        <v>#REF!</v>
      </c>
      <c r="J117" s="288" t="e">
        <f t="shared" si="51"/>
        <v>#REF!</v>
      </c>
      <c r="K117" s="288" t="e">
        <f t="shared" si="51"/>
        <v>#REF!</v>
      </c>
      <c r="L117" s="288" t="e">
        <f t="shared" si="51"/>
        <v>#REF!</v>
      </c>
      <c r="M117" s="288" t="e">
        <f t="shared" si="51"/>
        <v>#REF!</v>
      </c>
      <c r="N117" s="288" t="e">
        <f t="shared" si="51"/>
        <v>#REF!</v>
      </c>
      <c r="O117" s="288">
        <f t="shared" si="51"/>
        <v>0</v>
      </c>
      <c r="P117" s="288" t="e">
        <f t="shared" si="51"/>
        <v>#REF!</v>
      </c>
      <c r="Q117" s="288" t="e">
        <f t="shared" si="51"/>
        <v>#REF!</v>
      </c>
      <c r="R117" s="288" t="e">
        <f t="shared" si="51"/>
        <v>#REF!</v>
      </c>
      <c r="S117" s="288">
        <f t="shared" si="51"/>
        <v>0</v>
      </c>
      <c r="T117" s="288" t="e">
        <f t="shared" si="51"/>
        <v>#REF!</v>
      </c>
      <c r="U117" s="288" t="e">
        <f t="shared" si="51"/>
        <v>#REF!</v>
      </c>
      <c r="V117" s="288" t="e">
        <f t="shared" si="51"/>
        <v>#REF!</v>
      </c>
      <c r="W117" s="288" t="e">
        <f t="shared" si="51"/>
        <v>#REF!</v>
      </c>
      <c r="X117" s="288" t="e">
        <f t="shared" si="51"/>
        <v>#REF!</v>
      </c>
      <c r="Y117" s="288" t="e">
        <f t="shared" si="51"/>
        <v>#REF!</v>
      </c>
      <c r="Z117" s="288">
        <f t="shared" si="51"/>
        <v>0</v>
      </c>
      <c r="AA117" s="288" t="e">
        <f>ROUND(AVERAGE(AA101:AA112),2)</f>
        <v>#REF!</v>
      </c>
      <c r="AB117" s="288" t="e">
        <f>ROUND(AVERAGE(AB101:AB112),2)</f>
        <v>#REF!</v>
      </c>
      <c r="AC117" s="286"/>
      <c r="AD117" s="286"/>
    </row>
    <row r="118" spans="1:30" ht="15.25" x14ac:dyDescent="0.65">
      <c r="A118" s="295"/>
      <c r="B118" s="295"/>
      <c r="C118" s="295"/>
      <c r="D118" s="295"/>
      <c r="E118" s="295"/>
      <c r="G118" s="286"/>
      <c r="H118" s="286"/>
      <c r="I118" s="286"/>
      <c r="J118" s="286"/>
      <c r="K118" s="286"/>
      <c r="L118" s="286"/>
      <c r="M118" s="286"/>
      <c r="N118" s="286"/>
      <c r="O118" s="286"/>
      <c r="P118" s="286"/>
      <c r="Q118" s="286"/>
      <c r="R118" s="286"/>
      <c r="S118" s="286"/>
      <c r="T118" s="286"/>
      <c r="U118" s="295"/>
      <c r="V118" s="295"/>
      <c r="W118" s="295"/>
      <c r="X118" s="295"/>
      <c r="Y118" s="295"/>
      <c r="Z118" s="295"/>
      <c r="AA118" s="286"/>
      <c r="AB118" s="286"/>
      <c r="AC118" s="295"/>
      <c r="AD118" s="295"/>
    </row>
    <row r="119" spans="1:30" ht="15.25" x14ac:dyDescent="0.65">
      <c r="A119" s="295"/>
      <c r="B119" s="295"/>
      <c r="C119" s="295"/>
      <c r="D119" s="295"/>
      <c r="E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row>
    <row r="120" spans="1:30" ht="15.5" x14ac:dyDescent="0.7">
      <c r="A120" s="305" t="s">
        <v>431</v>
      </c>
      <c r="B120" s="295"/>
      <c r="C120" s="295"/>
      <c r="D120" s="295"/>
      <c r="E120" s="295"/>
      <c r="F120" s="635" t="s">
        <v>397</v>
      </c>
      <c r="G120" s="636"/>
      <c r="H120" s="636"/>
      <c r="I120" s="636"/>
      <c r="J120" s="636"/>
      <c r="K120" s="636"/>
      <c r="L120" s="636"/>
      <c r="M120" s="636"/>
      <c r="N120" s="636"/>
      <c r="O120" s="636"/>
      <c r="P120" s="636"/>
      <c r="Q120" s="636"/>
      <c r="R120" s="636"/>
      <c r="S120" s="636"/>
      <c r="T120" s="295"/>
      <c r="U120" s="305" t="s">
        <v>398</v>
      </c>
      <c r="V120" s="295"/>
      <c r="W120" s="295"/>
      <c r="X120" s="295"/>
      <c r="Y120" s="295"/>
      <c r="Z120" s="295"/>
      <c r="AA120" s="295"/>
      <c r="AB120" s="295"/>
      <c r="AC120" s="295"/>
      <c r="AD120" s="295"/>
    </row>
    <row r="121" spans="1:30" ht="15.5" x14ac:dyDescent="0.7">
      <c r="A121" s="312"/>
      <c r="B121" s="312"/>
      <c r="C121" s="312"/>
      <c r="D121" s="312"/>
      <c r="E121" s="312"/>
      <c r="F121" s="305"/>
      <c r="G121" s="305" t="s">
        <v>399</v>
      </c>
      <c r="H121" s="305"/>
      <c r="I121" s="305"/>
      <c r="J121" s="305"/>
      <c r="K121" s="305"/>
      <c r="L121" s="305"/>
      <c r="M121" s="305"/>
      <c r="N121" s="295"/>
      <c r="O121" s="305"/>
      <c r="P121" s="305"/>
      <c r="Q121" s="295"/>
      <c r="R121" s="305"/>
      <c r="S121" s="305"/>
      <c r="T121" s="305"/>
      <c r="U121" s="295"/>
      <c r="V121" s="305"/>
      <c r="W121" s="305"/>
      <c r="X121" s="305"/>
      <c r="Y121" s="305"/>
      <c r="Z121" s="305"/>
      <c r="AA121" s="305"/>
      <c r="AB121" s="305"/>
      <c r="AC121" s="305"/>
      <c r="AD121" s="305"/>
    </row>
    <row r="122" spans="1:30" ht="15.5" x14ac:dyDescent="0.7">
      <c r="A122" s="312"/>
      <c r="B122" s="324"/>
      <c r="C122" s="312"/>
      <c r="D122" s="312"/>
      <c r="E122" s="312"/>
      <c r="F122" s="305"/>
      <c r="G122" s="305" t="s">
        <v>400</v>
      </c>
      <c r="H122" s="305"/>
      <c r="I122" s="305" t="s">
        <v>401</v>
      </c>
      <c r="J122" s="305"/>
      <c r="K122" s="305"/>
      <c r="L122" s="313"/>
      <c r="M122" s="305"/>
      <c r="N122" s="305"/>
      <c r="O122" s="305"/>
      <c r="P122" s="305"/>
      <c r="Q122" s="305"/>
      <c r="R122" s="305"/>
      <c r="S122" s="305"/>
      <c r="T122" s="305"/>
      <c r="U122" s="305" t="s">
        <v>400</v>
      </c>
      <c r="V122" s="305"/>
      <c r="W122" s="305" t="s">
        <v>401</v>
      </c>
      <c r="X122" s="305"/>
      <c r="Y122" s="305"/>
      <c r="Z122" s="305"/>
      <c r="AA122" s="305"/>
      <c r="AB122" s="285" t="s">
        <v>19</v>
      </c>
      <c r="AC122" s="305"/>
      <c r="AD122" s="305"/>
    </row>
    <row r="123" spans="1:30" ht="31" x14ac:dyDescent="0.7">
      <c r="A123" s="315"/>
      <c r="B123" s="315"/>
      <c r="C123" s="285"/>
      <c r="D123" s="285" t="s">
        <v>402</v>
      </c>
      <c r="E123" s="315"/>
      <c r="F123" s="285" t="s">
        <v>403</v>
      </c>
      <c r="G123" s="285"/>
      <c r="H123" s="285" t="s">
        <v>402</v>
      </c>
      <c r="I123" s="285"/>
      <c r="J123" s="285" t="s">
        <v>402</v>
      </c>
      <c r="K123" s="285"/>
      <c r="L123" s="285"/>
      <c r="M123" s="285"/>
      <c r="N123" s="285"/>
      <c r="O123" s="325" t="s">
        <v>404</v>
      </c>
      <c r="P123" s="285"/>
      <c r="Q123" s="285"/>
      <c r="R123" s="285"/>
      <c r="S123" s="285"/>
      <c r="T123" s="285" t="s">
        <v>19</v>
      </c>
      <c r="U123" s="285"/>
      <c r="V123" s="285" t="s">
        <v>402</v>
      </c>
      <c r="W123" s="285"/>
      <c r="X123" s="285" t="s">
        <v>402</v>
      </c>
      <c r="Y123" s="285"/>
      <c r="Z123" s="285"/>
      <c r="AA123" s="285" t="s">
        <v>19</v>
      </c>
      <c r="AB123" s="285" t="s">
        <v>405</v>
      </c>
      <c r="AC123" s="285" t="s">
        <v>432</v>
      </c>
      <c r="AD123" s="285"/>
    </row>
    <row r="124" spans="1:30" ht="31" x14ac:dyDescent="0.7">
      <c r="A124" s="316"/>
      <c r="B124" s="316"/>
      <c r="C124" s="570" t="s">
        <v>393</v>
      </c>
      <c r="D124" s="570">
        <v>600</v>
      </c>
      <c r="E124" s="570" t="s">
        <v>19</v>
      </c>
      <c r="F124" s="570" t="s">
        <v>406</v>
      </c>
      <c r="G124" s="570" t="s">
        <v>393</v>
      </c>
      <c r="H124" s="570">
        <v>600</v>
      </c>
      <c r="I124" s="570" t="s">
        <v>393</v>
      </c>
      <c r="J124" s="570">
        <v>600</v>
      </c>
      <c r="K124" s="570" t="s">
        <v>407</v>
      </c>
      <c r="L124" s="570" t="s">
        <v>453</v>
      </c>
      <c r="M124" s="570" t="str">
        <f>M97</f>
        <v>ZEC</v>
      </c>
      <c r="N124" s="570" t="str">
        <f>N41</f>
        <v>CIP</v>
      </c>
      <c r="O124" s="325" t="s">
        <v>408</v>
      </c>
      <c r="P124" s="570" t="s">
        <v>560</v>
      </c>
      <c r="Q124" s="570" t="s">
        <v>454</v>
      </c>
      <c r="R124" s="570" t="s">
        <v>409</v>
      </c>
      <c r="S124" s="570" t="s">
        <v>410</v>
      </c>
      <c r="T124" s="570" t="s">
        <v>405</v>
      </c>
      <c r="U124" s="570" t="s">
        <v>393</v>
      </c>
      <c r="V124" s="570">
        <v>600</v>
      </c>
      <c r="W124" s="570" t="s">
        <v>393</v>
      </c>
      <c r="X124" s="570">
        <v>600</v>
      </c>
      <c r="Y124" s="570" t="s">
        <v>277</v>
      </c>
      <c r="Z124" s="570" t="s">
        <v>411</v>
      </c>
      <c r="AA124" s="570" t="s">
        <v>412</v>
      </c>
      <c r="AB124" s="570" t="s">
        <v>413</v>
      </c>
      <c r="AC124" s="570" t="s">
        <v>433</v>
      </c>
      <c r="AD124" s="570" t="s">
        <v>434</v>
      </c>
    </row>
    <row r="125" spans="1:30" ht="15.5" x14ac:dyDescent="0.7">
      <c r="A125" s="316"/>
      <c r="B125" s="285" t="s">
        <v>414</v>
      </c>
      <c r="C125" s="570"/>
      <c r="D125" s="570"/>
      <c r="E125" s="570"/>
      <c r="F125" s="295">
        <f t="shared" ref="F125:J126" si="52">+F69</f>
        <v>0</v>
      </c>
      <c r="G125" s="298">
        <f t="shared" si="52"/>
        <v>0</v>
      </c>
      <c r="H125" s="298">
        <f t="shared" si="52"/>
        <v>0</v>
      </c>
      <c r="I125" s="298">
        <f t="shared" si="52"/>
        <v>0</v>
      </c>
      <c r="J125" s="298">
        <f t="shared" si="52"/>
        <v>0</v>
      </c>
      <c r="K125" s="570"/>
      <c r="L125" s="570"/>
      <c r="M125" s="570"/>
      <c r="N125" s="570"/>
      <c r="O125" s="332">
        <f>+O69</f>
        <v>0</v>
      </c>
      <c r="P125" s="570"/>
      <c r="Q125" s="570"/>
      <c r="R125" s="570"/>
      <c r="S125" s="570"/>
      <c r="T125" s="570"/>
      <c r="U125" s="570"/>
      <c r="V125" s="570"/>
      <c r="W125" s="570"/>
      <c r="X125" s="570"/>
      <c r="Y125" s="318"/>
      <c r="Z125" s="570"/>
      <c r="AA125" s="570"/>
      <c r="AB125" s="570"/>
      <c r="AC125" s="570"/>
      <c r="AD125" s="570"/>
    </row>
    <row r="126" spans="1:30" ht="15.5" x14ac:dyDescent="0.7">
      <c r="A126" s="316"/>
      <c r="B126" s="285" t="s">
        <v>415</v>
      </c>
      <c r="C126" s="570"/>
      <c r="D126" s="570"/>
      <c r="E126" s="570"/>
      <c r="F126" s="295" t="e">
        <f>+F70</f>
        <v>#REF!</v>
      </c>
      <c r="G126" s="298" t="e">
        <f t="shared" si="52"/>
        <v>#REF!</v>
      </c>
      <c r="H126" s="298" t="e">
        <f t="shared" si="52"/>
        <v>#REF!</v>
      </c>
      <c r="I126" s="298" t="e">
        <f t="shared" si="52"/>
        <v>#REF!</v>
      </c>
      <c r="J126" s="298" t="e">
        <f t="shared" si="52"/>
        <v>#REF!</v>
      </c>
      <c r="K126" s="570"/>
      <c r="L126" s="570"/>
      <c r="M126" s="570"/>
      <c r="N126" s="570"/>
      <c r="O126" s="332">
        <f>+O70</f>
        <v>0</v>
      </c>
      <c r="P126" s="570"/>
      <c r="Q126" s="570"/>
      <c r="R126" s="570"/>
      <c r="S126" s="570"/>
      <c r="T126" s="570"/>
      <c r="U126" s="570"/>
      <c r="V126" s="570"/>
      <c r="W126" s="570"/>
      <c r="X126" s="570"/>
      <c r="Y126" s="570"/>
      <c r="Z126" s="570"/>
      <c r="AA126" s="570"/>
      <c r="AB126" s="570"/>
      <c r="AC126" s="570"/>
      <c r="AD126" s="570"/>
    </row>
    <row r="127" spans="1:30" ht="15.5" x14ac:dyDescent="0.7">
      <c r="A127" s="295"/>
      <c r="B127" s="313" t="s">
        <v>416</v>
      </c>
      <c r="C127" s="295"/>
      <c r="D127" s="295"/>
      <c r="E127" s="295"/>
      <c r="F127" s="286" t="e">
        <f>F126+F125</f>
        <v>#REF!</v>
      </c>
      <c r="G127" s="326" t="e">
        <f>G126+G125</f>
        <v>#REF!</v>
      </c>
      <c r="H127" s="326" t="e">
        <f>H126+H125</f>
        <v>#REF!</v>
      </c>
      <c r="I127" s="326" t="e">
        <f>I126+I125</f>
        <v>#REF!</v>
      </c>
      <c r="J127" s="326" t="e">
        <f>J126+J125</f>
        <v>#REF!</v>
      </c>
      <c r="K127" s="298" t="e">
        <f>+K71</f>
        <v>#REF!</v>
      </c>
      <c r="L127" s="298" t="e">
        <f>+L71</f>
        <v>#REF!</v>
      </c>
      <c r="M127" s="298" t="e">
        <f>+M71</f>
        <v>#REF!</v>
      </c>
      <c r="N127" s="298" t="e">
        <f>+N71</f>
        <v>#REF!</v>
      </c>
      <c r="O127" s="327">
        <f>SUM(O125:O126)</f>
        <v>0</v>
      </c>
      <c r="P127" s="298" t="e">
        <f>+P71</f>
        <v>#REF!</v>
      </c>
      <c r="Q127" s="298" t="e">
        <f>+Q71</f>
        <v>#REF!</v>
      </c>
      <c r="R127" s="299" t="e">
        <f>+R71</f>
        <v>#REF!</v>
      </c>
      <c r="S127" s="299">
        <f>+S71</f>
        <v>0</v>
      </c>
      <c r="T127" s="286"/>
      <c r="U127" s="299" t="e">
        <f>+#REF!</f>
        <v>#REF!</v>
      </c>
      <c r="V127" s="299" t="e">
        <f>+#REF!</f>
        <v>#REF!</v>
      </c>
      <c r="W127" s="299" t="e">
        <f>+#REF!</f>
        <v>#REF!</v>
      </c>
      <c r="X127" s="299" t="e">
        <f>+#REF!</f>
        <v>#REF!</v>
      </c>
      <c r="Y127" s="299" t="e">
        <f>$Y$71</f>
        <v>#REF!</v>
      </c>
      <c r="Z127" s="329">
        <v>0</v>
      </c>
      <c r="AA127" s="286"/>
      <c r="AB127" s="330"/>
      <c r="AC127" s="330"/>
      <c r="AD127" s="330"/>
    </row>
    <row r="128" spans="1:30" ht="15.5" x14ac:dyDescent="0.7">
      <c r="A128" s="305"/>
      <c r="B128" s="295" t="s">
        <v>417</v>
      </c>
      <c r="C128" s="301">
        <f t="shared" ref="C128:C139" si="53">IF(E128&gt;600,600,E128)</f>
        <v>124</v>
      </c>
      <c r="D128" s="301">
        <f t="shared" ref="D128:D139" si="54">E128-C128</f>
        <v>0</v>
      </c>
      <c r="E128" s="301">
        <f t="shared" ref="E128:E139" si="55">E101</f>
        <v>124</v>
      </c>
      <c r="F128" s="286" t="e">
        <f t="shared" ref="F128:F139" si="56">F127</f>
        <v>#REF!</v>
      </c>
      <c r="G128" s="286"/>
      <c r="H128" s="286"/>
      <c r="I128" s="286" t="e">
        <f>ROUND(I$127*$C128,2)</f>
        <v>#REF!</v>
      </c>
      <c r="J128" s="286" t="e">
        <f>ROUND(J$127*$D128,2)</f>
        <v>#REF!</v>
      </c>
      <c r="K128" s="286" t="e">
        <f>ROUND(K$127*$E128,2)</f>
        <v>#REF!</v>
      </c>
      <c r="L128" s="286" t="e">
        <f t="shared" ref="L128:S128" si="57">ROUND(L$127*$E128,2)</f>
        <v>#REF!</v>
      </c>
      <c r="M128" s="286" t="e">
        <f t="shared" si="57"/>
        <v>#REF!</v>
      </c>
      <c r="N128" s="286" t="e">
        <f t="shared" si="57"/>
        <v>#REF!</v>
      </c>
      <c r="O128" s="288">
        <f t="shared" si="57"/>
        <v>0</v>
      </c>
      <c r="P128" s="286" t="e">
        <f t="shared" si="57"/>
        <v>#REF!</v>
      </c>
      <c r="Q128" s="286" t="e">
        <f t="shared" si="57"/>
        <v>#REF!</v>
      </c>
      <c r="R128" s="286" t="e">
        <f t="shared" si="57"/>
        <v>#REF!</v>
      </c>
      <c r="S128" s="286">
        <f t="shared" si="57"/>
        <v>0</v>
      </c>
      <c r="T128" s="286" t="e">
        <f t="shared" ref="T128:T139" si="58">SUM(F128:S128)</f>
        <v>#REF!</v>
      </c>
      <c r="U128" s="328"/>
      <c r="V128" s="328"/>
      <c r="W128" s="286" t="e">
        <f>ROUND(W$127*$C128,2)</f>
        <v>#REF!</v>
      </c>
      <c r="X128" s="286" t="e">
        <f>ROUND(X$127*$D128,2)</f>
        <v>#REF!</v>
      </c>
      <c r="Y128" s="286" t="e">
        <f>ROUND(Y$127*$E128,2)</f>
        <v>#REF!</v>
      </c>
      <c r="Z128" s="286">
        <f>ROUND(Z$127*$E128,2)</f>
        <v>0</v>
      </c>
      <c r="AA128" s="286" t="e">
        <f>SUM(U128:Z128)</f>
        <v>#REF!</v>
      </c>
      <c r="AB128" s="288" t="e">
        <f>T128+AA128</f>
        <v>#REF!</v>
      </c>
      <c r="AC128" s="288" t="e">
        <f t="shared" ref="AC128:AC140" si="59">AB128-AB101</f>
        <v>#REF!</v>
      </c>
      <c r="AD128" s="288" t="e">
        <f t="shared" ref="AD128:AD140" si="60">ROUND((AC128/AB101)*100,2)</f>
        <v>#REF!</v>
      </c>
    </row>
    <row r="129" spans="1:30" ht="15.5" x14ac:dyDescent="0.7">
      <c r="A129" s="305"/>
      <c r="B129" s="295" t="s">
        <v>418</v>
      </c>
      <c r="C129" s="301">
        <f t="shared" si="53"/>
        <v>124</v>
      </c>
      <c r="D129" s="301">
        <f t="shared" si="54"/>
        <v>0</v>
      </c>
      <c r="E129" s="301">
        <f t="shared" si="55"/>
        <v>124</v>
      </c>
      <c r="F129" s="295" t="e">
        <f t="shared" si="56"/>
        <v>#REF!</v>
      </c>
      <c r="G129" s="286"/>
      <c r="H129" s="286"/>
      <c r="I129" s="286" t="e">
        <f t="shared" ref="I129:I139" si="61">ROUND(I$127*$C129,2)</f>
        <v>#REF!</v>
      </c>
      <c r="J129" s="286" t="e">
        <f t="shared" ref="J129:J139" si="62">ROUND(J$127*$D129,2)</f>
        <v>#REF!</v>
      </c>
      <c r="K129" s="286" t="e">
        <f t="shared" ref="K129:S139" si="63">ROUND(K$127*$E129,2)</f>
        <v>#REF!</v>
      </c>
      <c r="L129" s="286" t="e">
        <f t="shared" si="63"/>
        <v>#REF!</v>
      </c>
      <c r="M129" s="286" t="e">
        <f t="shared" si="63"/>
        <v>#REF!</v>
      </c>
      <c r="N129" s="286" t="e">
        <f t="shared" si="63"/>
        <v>#REF!</v>
      </c>
      <c r="O129" s="288">
        <f t="shared" si="63"/>
        <v>0</v>
      </c>
      <c r="P129" s="286" t="e">
        <f t="shared" si="63"/>
        <v>#REF!</v>
      </c>
      <c r="Q129" s="286" t="e">
        <f t="shared" si="63"/>
        <v>#REF!</v>
      </c>
      <c r="R129" s="286" t="e">
        <f t="shared" si="63"/>
        <v>#REF!</v>
      </c>
      <c r="S129" s="286">
        <f t="shared" si="63"/>
        <v>0</v>
      </c>
      <c r="T129" s="286" t="e">
        <f t="shared" si="58"/>
        <v>#REF!</v>
      </c>
      <c r="U129" s="286"/>
      <c r="V129" s="286"/>
      <c r="W129" s="286" t="e">
        <f t="shared" ref="W129:W132" si="64">ROUND(W$127*$C129,2)</f>
        <v>#REF!</v>
      </c>
      <c r="X129" s="286" t="e">
        <f t="shared" ref="X129:X139" si="65">ROUND(X$127*$D129,2)</f>
        <v>#REF!</v>
      </c>
      <c r="Y129" s="286" t="e">
        <f t="shared" ref="Y129:Z139" si="66">ROUND(Y$127*$E129,2)</f>
        <v>#REF!</v>
      </c>
      <c r="Z129" s="286">
        <f t="shared" si="66"/>
        <v>0</v>
      </c>
      <c r="AA129" s="286" t="e">
        <f t="shared" ref="AA129:AA139" si="67">SUM(U129:Z129)</f>
        <v>#REF!</v>
      </c>
      <c r="AB129" s="288" t="e">
        <f t="shared" ref="AB129:AB139" si="68">T129+AA129</f>
        <v>#REF!</v>
      </c>
      <c r="AC129" s="288" t="e">
        <f t="shared" si="59"/>
        <v>#REF!</v>
      </c>
      <c r="AD129" s="288" t="e">
        <f t="shared" si="60"/>
        <v>#REF!</v>
      </c>
    </row>
    <row r="130" spans="1:30" ht="15.5" x14ac:dyDescent="0.7">
      <c r="A130" s="305"/>
      <c r="B130" s="295" t="s">
        <v>419</v>
      </c>
      <c r="C130" s="301">
        <f t="shared" si="53"/>
        <v>124</v>
      </c>
      <c r="D130" s="301">
        <f t="shared" si="54"/>
        <v>0</v>
      </c>
      <c r="E130" s="301">
        <f t="shared" si="55"/>
        <v>124</v>
      </c>
      <c r="F130" s="295" t="e">
        <f t="shared" si="56"/>
        <v>#REF!</v>
      </c>
      <c r="G130" s="286"/>
      <c r="H130" s="286"/>
      <c r="I130" s="286" t="e">
        <f t="shared" si="61"/>
        <v>#REF!</v>
      </c>
      <c r="J130" s="286" t="e">
        <f t="shared" si="62"/>
        <v>#REF!</v>
      </c>
      <c r="K130" s="286" t="e">
        <f t="shared" si="63"/>
        <v>#REF!</v>
      </c>
      <c r="L130" s="286" t="e">
        <f t="shared" si="63"/>
        <v>#REF!</v>
      </c>
      <c r="M130" s="286" t="e">
        <f t="shared" si="63"/>
        <v>#REF!</v>
      </c>
      <c r="N130" s="286" t="e">
        <f t="shared" si="63"/>
        <v>#REF!</v>
      </c>
      <c r="O130" s="288">
        <f t="shared" si="63"/>
        <v>0</v>
      </c>
      <c r="P130" s="286" t="e">
        <f t="shared" si="63"/>
        <v>#REF!</v>
      </c>
      <c r="Q130" s="286" t="e">
        <f t="shared" si="63"/>
        <v>#REF!</v>
      </c>
      <c r="R130" s="286" t="e">
        <f t="shared" si="63"/>
        <v>#REF!</v>
      </c>
      <c r="S130" s="286">
        <f t="shared" si="63"/>
        <v>0</v>
      </c>
      <c r="T130" s="286" t="e">
        <f t="shared" si="58"/>
        <v>#REF!</v>
      </c>
      <c r="U130" s="286"/>
      <c r="V130" s="286"/>
      <c r="W130" s="286" t="e">
        <f t="shared" si="64"/>
        <v>#REF!</v>
      </c>
      <c r="X130" s="286" t="e">
        <f t="shared" si="65"/>
        <v>#REF!</v>
      </c>
      <c r="Y130" s="286" t="e">
        <f t="shared" si="66"/>
        <v>#REF!</v>
      </c>
      <c r="Z130" s="286">
        <f t="shared" si="66"/>
        <v>0</v>
      </c>
      <c r="AA130" s="286" t="e">
        <f t="shared" si="67"/>
        <v>#REF!</v>
      </c>
      <c r="AB130" s="288" t="e">
        <f t="shared" si="68"/>
        <v>#REF!</v>
      </c>
      <c r="AC130" s="288" t="e">
        <f t="shared" si="59"/>
        <v>#REF!</v>
      </c>
      <c r="AD130" s="288" t="e">
        <f t="shared" si="60"/>
        <v>#REF!</v>
      </c>
    </row>
    <row r="131" spans="1:30" ht="15.25" x14ac:dyDescent="0.65">
      <c r="A131" s="295"/>
      <c r="B131" s="295" t="s">
        <v>420</v>
      </c>
      <c r="C131" s="301">
        <f t="shared" si="53"/>
        <v>124</v>
      </c>
      <c r="D131" s="301">
        <f t="shared" si="54"/>
        <v>0</v>
      </c>
      <c r="E131" s="301">
        <f t="shared" si="55"/>
        <v>124</v>
      </c>
      <c r="F131" s="295" t="e">
        <f t="shared" si="56"/>
        <v>#REF!</v>
      </c>
      <c r="G131" s="286"/>
      <c r="H131" s="286"/>
      <c r="I131" s="286" t="e">
        <f t="shared" si="61"/>
        <v>#REF!</v>
      </c>
      <c r="J131" s="286" t="e">
        <f t="shared" si="62"/>
        <v>#REF!</v>
      </c>
      <c r="K131" s="286" t="e">
        <f t="shared" si="63"/>
        <v>#REF!</v>
      </c>
      <c r="L131" s="286" t="e">
        <f t="shared" si="63"/>
        <v>#REF!</v>
      </c>
      <c r="M131" s="286" t="e">
        <f t="shared" si="63"/>
        <v>#REF!</v>
      </c>
      <c r="N131" s="286" t="e">
        <f t="shared" si="63"/>
        <v>#REF!</v>
      </c>
      <c r="O131" s="288">
        <f t="shared" si="63"/>
        <v>0</v>
      </c>
      <c r="P131" s="286" t="e">
        <f t="shared" si="63"/>
        <v>#REF!</v>
      </c>
      <c r="Q131" s="286" t="e">
        <f t="shared" si="63"/>
        <v>#REF!</v>
      </c>
      <c r="R131" s="286" t="e">
        <f t="shared" si="63"/>
        <v>#REF!</v>
      </c>
      <c r="S131" s="286">
        <f t="shared" si="63"/>
        <v>0</v>
      </c>
      <c r="T131" s="286" t="e">
        <f t="shared" si="58"/>
        <v>#REF!</v>
      </c>
      <c r="U131" s="286"/>
      <c r="V131" s="286"/>
      <c r="W131" s="286" t="e">
        <f t="shared" si="64"/>
        <v>#REF!</v>
      </c>
      <c r="X131" s="286" t="e">
        <f t="shared" si="65"/>
        <v>#REF!</v>
      </c>
      <c r="Y131" s="286" t="e">
        <f t="shared" si="66"/>
        <v>#REF!</v>
      </c>
      <c r="Z131" s="286">
        <f t="shared" si="66"/>
        <v>0</v>
      </c>
      <c r="AA131" s="286" t="e">
        <f t="shared" si="67"/>
        <v>#REF!</v>
      </c>
      <c r="AB131" s="288" t="e">
        <f t="shared" si="68"/>
        <v>#REF!</v>
      </c>
      <c r="AC131" s="288" t="e">
        <f t="shared" si="59"/>
        <v>#REF!</v>
      </c>
      <c r="AD131" s="288" t="e">
        <f t="shared" si="60"/>
        <v>#REF!</v>
      </c>
    </row>
    <row r="132" spans="1:30" ht="15.25" x14ac:dyDescent="0.65">
      <c r="A132" s="295"/>
      <c r="B132" s="295" t="s">
        <v>11</v>
      </c>
      <c r="C132" s="301">
        <f t="shared" si="53"/>
        <v>124</v>
      </c>
      <c r="D132" s="301">
        <f t="shared" si="54"/>
        <v>0</v>
      </c>
      <c r="E132" s="301">
        <f t="shared" si="55"/>
        <v>124</v>
      </c>
      <c r="F132" s="295" t="e">
        <f t="shared" si="56"/>
        <v>#REF!</v>
      </c>
      <c r="G132" s="286"/>
      <c r="H132" s="286"/>
      <c r="I132" s="286" t="e">
        <f t="shared" si="61"/>
        <v>#REF!</v>
      </c>
      <c r="J132" s="286" t="e">
        <f t="shared" si="62"/>
        <v>#REF!</v>
      </c>
      <c r="K132" s="286" t="e">
        <f t="shared" si="63"/>
        <v>#REF!</v>
      </c>
      <c r="L132" s="286" t="e">
        <f t="shared" si="63"/>
        <v>#REF!</v>
      </c>
      <c r="M132" s="286" t="e">
        <f t="shared" si="63"/>
        <v>#REF!</v>
      </c>
      <c r="N132" s="286" t="e">
        <f t="shared" si="63"/>
        <v>#REF!</v>
      </c>
      <c r="O132" s="288">
        <f t="shared" si="63"/>
        <v>0</v>
      </c>
      <c r="P132" s="286" t="e">
        <f t="shared" si="63"/>
        <v>#REF!</v>
      </c>
      <c r="Q132" s="286" t="e">
        <f t="shared" si="63"/>
        <v>#REF!</v>
      </c>
      <c r="R132" s="286" t="e">
        <f t="shared" si="63"/>
        <v>#REF!</v>
      </c>
      <c r="S132" s="286">
        <f t="shared" si="63"/>
        <v>0</v>
      </c>
      <c r="T132" s="286" t="e">
        <f t="shared" si="58"/>
        <v>#REF!</v>
      </c>
      <c r="U132" s="286"/>
      <c r="V132" s="286"/>
      <c r="W132" s="286" t="e">
        <f t="shared" si="64"/>
        <v>#REF!</v>
      </c>
      <c r="X132" s="286" t="e">
        <f t="shared" si="65"/>
        <v>#REF!</v>
      </c>
      <c r="Y132" s="286" t="e">
        <f t="shared" si="66"/>
        <v>#REF!</v>
      </c>
      <c r="Z132" s="286">
        <f t="shared" si="66"/>
        <v>0</v>
      </c>
      <c r="AA132" s="286" t="e">
        <f t="shared" si="67"/>
        <v>#REF!</v>
      </c>
      <c r="AB132" s="288" t="e">
        <f t="shared" si="68"/>
        <v>#REF!</v>
      </c>
      <c r="AC132" s="288" t="e">
        <f t="shared" si="59"/>
        <v>#REF!</v>
      </c>
      <c r="AD132" s="288" t="e">
        <f t="shared" si="60"/>
        <v>#REF!</v>
      </c>
    </row>
    <row r="133" spans="1:30" ht="15.25" x14ac:dyDescent="0.65">
      <c r="A133" s="295"/>
      <c r="B133" s="295" t="s">
        <v>421</v>
      </c>
      <c r="C133" s="301">
        <f t="shared" si="53"/>
        <v>185</v>
      </c>
      <c r="D133" s="301">
        <f t="shared" si="54"/>
        <v>0</v>
      </c>
      <c r="E133" s="301">
        <f t="shared" si="55"/>
        <v>185</v>
      </c>
      <c r="F133" s="295" t="e">
        <f t="shared" si="56"/>
        <v>#REF!</v>
      </c>
      <c r="G133" s="286" t="e">
        <f>ROUND(G$127*$C133,2)</f>
        <v>#REF!</v>
      </c>
      <c r="H133" s="286" t="e">
        <f>ROUND(H$127*$D133,2)</f>
        <v>#REF!</v>
      </c>
      <c r="I133" s="286"/>
      <c r="J133" s="286"/>
      <c r="K133" s="286" t="e">
        <f t="shared" si="63"/>
        <v>#REF!</v>
      </c>
      <c r="L133" s="286" t="e">
        <f t="shared" si="63"/>
        <v>#REF!</v>
      </c>
      <c r="M133" s="286" t="e">
        <f t="shared" si="63"/>
        <v>#REF!</v>
      </c>
      <c r="N133" s="286" t="e">
        <f t="shared" si="63"/>
        <v>#REF!</v>
      </c>
      <c r="O133" s="288">
        <f t="shared" si="63"/>
        <v>0</v>
      </c>
      <c r="P133" s="286" t="e">
        <f t="shared" si="63"/>
        <v>#REF!</v>
      </c>
      <c r="Q133" s="286" t="e">
        <f t="shared" si="63"/>
        <v>#REF!</v>
      </c>
      <c r="R133" s="286" t="e">
        <f t="shared" si="63"/>
        <v>#REF!</v>
      </c>
      <c r="S133" s="286">
        <f t="shared" si="63"/>
        <v>0</v>
      </c>
      <c r="T133" s="286" t="e">
        <f t="shared" si="58"/>
        <v>#REF!</v>
      </c>
      <c r="U133" s="286" t="e">
        <f>ROUND(U$127*$C133,2)</f>
        <v>#REF!</v>
      </c>
      <c r="V133" s="286" t="e">
        <f>ROUND(V$127*$D133,2)</f>
        <v>#REF!</v>
      </c>
      <c r="W133" s="286"/>
      <c r="X133" s="286"/>
      <c r="Y133" s="286" t="e">
        <f t="shared" si="66"/>
        <v>#REF!</v>
      </c>
      <c r="Z133" s="286">
        <f t="shared" si="66"/>
        <v>0</v>
      </c>
      <c r="AA133" s="286" t="e">
        <f t="shared" si="67"/>
        <v>#REF!</v>
      </c>
      <c r="AB133" s="288" t="e">
        <f t="shared" si="68"/>
        <v>#REF!</v>
      </c>
      <c r="AC133" s="288" t="e">
        <f t="shared" si="59"/>
        <v>#REF!</v>
      </c>
      <c r="AD133" s="288" t="e">
        <f t="shared" si="60"/>
        <v>#REF!</v>
      </c>
    </row>
    <row r="134" spans="1:30" ht="15.25" x14ac:dyDescent="0.65">
      <c r="A134" s="295"/>
      <c r="B134" s="295" t="s">
        <v>422</v>
      </c>
      <c r="C134" s="301">
        <f t="shared" si="53"/>
        <v>185</v>
      </c>
      <c r="D134" s="301">
        <f t="shared" si="54"/>
        <v>0</v>
      </c>
      <c r="E134" s="301">
        <f t="shared" si="55"/>
        <v>185</v>
      </c>
      <c r="F134" s="295" t="e">
        <f t="shared" si="56"/>
        <v>#REF!</v>
      </c>
      <c r="G134" s="286" t="e">
        <f>ROUND(G$127*$C134,2)</f>
        <v>#REF!</v>
      </c>
      <c r="H134" s="286" t="e">
        <f>ROUND(H$127*$D134,2)</f>
        <v>#REF!</v>
      </c>
      <c r="I134" s="286"/>
      <c r="J134" s="286"/>
      <c r="K134" s="286" t="e">
        <f t="shared" si="63"/>
        <v>#REF!</v>
      </c>
      <c r="L134" s="286" t="e">
        <f t="shared" si="63"/>
        <v>#REF!</v>
      </c>
      <c r="M134" s="286" t="e">
        <f t="shared" si="63"/>
        <v>#REF!</v>
      </c>
      <c r="N134" s="286" t="e">
        <f t="shared" si="63"/>
        <v>#REF!</v>
      </c>
      <c r="O134" s="288">
        <f t="shared" si="63"/>
        <v>0</v>
      </c>
      <c r="P134" s="286" t="e">
        <f t="shared" si="63"/>
        <v>#REF!</v>
      </c>
      <c r="Q134" s="286" t="e">
        <f t="shared" si="63"/>
        <v>#REF!</v>
      </c>
      <c r="R134" s="286" t="e">
        <f t="shared" si="63"/>
        <v>#REF!</v>
      </c>
      <c r="S134" s="286">
        <f t="shared" si="63"/>
        <v>0</v>
      </c>
      <c r="T134" s="286" t="e">
        <f t="shared" si="58"/>
        <v>#REF!</v>
      </c>
      <c r="U134" s="286" t="e">
        <f t="shared" ref="U134:U136" si="69">ROUND(U$127*$C134,2)</f>
        <v>#REF!</v>
      </c>
      <c r="V134" s="286" t="e">
        <f>ROUND(V$127*$D134,2)</f>
        <v>#REF!</v>
      </c>
      <c r="W134" s="286"/>
      <c r="X134" s="286"/>
      <c r="Y134" s="286" t="e">
        <f t="shared" si="66"/>
        <v>#REF!</v>
      </c>
      <c r="Z134" s="286">
        <f t="shared" si="66"/>
        <v>0</v>
      </c>
      <c r="AA134" s="286" t="e">
        <f t="shared" si="67"/>
        <v>#REF!</v>
      </c>
      <c r="AB134" s="288" t="e">
        <f t="shared" si="68"/>
        <v>#REF!</v>
      </c>
      <c r="AC134" s="288" t="e">
        <f t="shared" si="59"/>
        <v>#REF!</v>
      </c>
      <c r="AD134" s="288" t="e">
        <f t="shared" si="60"/>
        <v>#REF!</v>
      </c>
    </row>
    <row r="135" spans="1:30" ht="15.25" x14ac:dyDescent="0.65">
      <c r="A135" s="295"/>
      <c r="B135" s="295" t="s">
        <v>423</v>
      </c>
      <c r="C135" s="301">
        <f t="shared" si="53"/>
        <v>185</v>
      </c>
      <c r="D135" s="301">
        <f t="shared" si="54"/>
        <v>0</v>
      </c>
      <c r="E135" s="301">
        <f t="shared" si="55"/>
        <v>185</v>
      </c>
      <c r="F135" s="295" t="e">
        <f t="shared" si="56"/>
        <v>#REF!</v>
      </c>
      <c r="G135" s="286" t="e">
        <f>ROUND(G$127*$C135,2)</f>
        <v>#REF!</v>
      </c>
      <c r="H135" s="286" t="e">
        <f>ROUND(H$127*$D135,2)</f>
        <v>#REF!</v>
      </c>
      <c r="I135" s="286"/>
      <c r="J135" s="286"/>
      <c r="K135" s="286" t="e">
        <f t="shared" si="63"/>
        <v>#REF!</v>
      </c>
      <c r="L135" s="286" t="e">
        <f t="shared" si="63"/>
        <v>#REF!</v>
      </c>
      <c r="M135" s="286" t="e">
        <f t="shared" si="63"/>
        <v>#REF!</v>
      </c>
      <c r="N135" s="286" t="e">
        <f t="shared" si="63"/>
        <v>#REF!</v>
      </c>
      <c r="O135" s="288">
        <f t="shared" si="63"/>
        <v>0</v>
      </c>
      <c r="P135" s="286" t="e">
        <f t="shared" si="63"/>
        <v>#REF!</v>
      </c>
      <c r="Q135" s="286" t="e">
        <f t="shared" si="63"/>
        <v>#REF!</v>
      </c>
      <c r="R135" s="286" t="e">
        <f t="shared" si="63"/>
        <v>#REF!</v>
      </c>
      <c r="S135" s="286">
        <f t="shared" si="63"/>
        <v>0</v>
      </c>
      <c r="T135" s="286" t="e">
        <f t="shared" si="58"/>
        <v>#REF!</v>
      </c>
      <c r="U135" s="286" t="e">
        <f t="shared" si="69"/>
        <v>#REF!</v>
      </c>
      <c r="V135" s="286" t="e">
        <f>ROUND(V$127*$D135,2)</f>
        <v>#REF!</v>
      </c>
      <c r="W135" s="286"/>
      <c r="X135" s="286"/>
      <c r="Y135" s="286" t="e">
        <f t="shared" si="66"/>
        <v>#REF!</v>
      </c>
      <c r="Z135" s="286">
        <f t="shared" si="66"/>
        <v>0</v>
      </c>
      <c r="AA135" s="286" t="e">
        <f t="shared" si="67"/>
        <v>#REF!</v>
      </c>
      <c r="AB135" s="288" t="e">
        <f t="shared" si="68"/>
        <v>#REF!</v>
      </c>
      <c r="AC135" s="288" t="e">
        <f t="shared" si="59"/>
        <v>#REF!</v>
      </c>
      <c r="AD135" s="288" t="e">
        <f t="shared" si="60"/>
        <v>#REF!</v>
      </c>
    </row>
    <row r="136" spans="1:30" ht="15.25" x14ac:dyDescent="0.65">
      <c r="A136" s="295"/>
      <c r="B136" s="295" t="s">
        <v>424</v>
      </c>
      <c r="C136" s="301">
        <f t="shared" si="53"/>
        <v>185</v>
      </c>
      <c r="D136" s="301">
        <f t="shared" si="54"/>
        <v>0</v>
      </c>
      <c r="E136" s="301">
        <f t="shared" si="55"/>
        <v>185</v>
      </c>
      <c r="F136" s="295" t="e">
        <f t="shared" si="56"/>
        <v>#REF!</v>
      </c>
      <c r="G136" s="286" t="e">
        <f>ROUND(G$127*$C136,2)</f>
        <v>#REF!</v>
      </c>
      <c r="H136" s="286" t="e">
        <f>ROUND(H$127*$D136,2)</f>
        <v>#REF!</v>
      </c>
      <c r="I136" s="286"/>
      <c r="J136" s="286"/>
      <c r="K136" s="286" t="e">
        <f t="shared" si="63"/>
        <v>#REF!</v>
      </c>
      <c r="L136" s="286" t="e">
        <f t="shared" si="63"/>
        <v>#REF!</v>
      </c>
      <c r="M136" s="286" t="e">
        <f t="shared" si="63"/>
        <v>#REF!</v>
      </c>
      <c r="N136" s="286" t="e">
        <f t="shared" si="63"/>
        <v>#REF!</v>
      </c>
      <c r="O136" s="288">
        <f t="shared" si="63"/>
        <v>0</v>
      </c>
      <c r="P136" s="286" t="e">
        <f t="shared" si="63"/>
        <v>#REF!</v>
      </c>
      <c r="Q136" s="286" t="e">
        <f t="shared" si="63"/>
        <v>#REF!</v>
      </c>
      <c r="R136" s="286" t="e">
        <f t="shared" si="63"/>
        <v>#REF!</v>
      </c>
      <c r="S136" s="286">
        <f t="shared" si="63"/>
        <v>0</v>
      </c>
      <c r="T136" s="286" t="e">
        <f t="shared" si="58"/>
        <v>#REF!</v>
      </c>
      <c r="U136" s="286" t="e">
        <f t="shared" si="69"/>
        <v>#REF!</v>
      </c>
      <c r="V136" s="286" t="e">
        <f>ROUND(V$127*$D136,2)</f>
        <v>#REF!</v>
      </c>
      <c r="W136" s="286"/>
      <c r="X136" s="286"/>
      <c r="Y136" s="286" t="e">
        <f t="shared" si="66"/>
        <v>#REF!</v>
      </c>
      <c r="Z136" s="286">
        <f t="shared" si="66"/>
        <v>0</v>
      </c>
      <c r="AA136" s="286" t="e">
        <f t="shared" si="67"/>
        <v>#REF!</v>
      </c>
      <c r="AB136" s="288" t="e">
        <f t="shared" si="68"/>
        <v>#REF!</v>
      </c>
      <c r="AC136" s="288" t="e">
        <f t="shared" si="59"/>
        <v>#REF!</v>
      </c>
      <c r="AD136" s="288" t="e">
        <f t="shared" si="60"/>
        <v>#REF!</v>
      </c>
    </row>
    <row r="137" spans="1:30" ht="15.25" x14ac:dyDescent="0.65">
      <c r="A137" s="295"/>
      <c r="B137" s="295" t="s">
        <v>425</v>
      </c>
      <c r="C137" s="301">
        <f t="shared" si="53"/>
        <v>124</v>
      </c>
      <c r="D137" s="301">
        <f t="shared" si="54"/>
        <v>0</v>
      </c>
      <c r="E137" s="301">
        <f t="shared" si="55"/>
        <v>124</v>
      </c>
      <c r="F137" s="295" t="e">
        <f t="shared" si="56"/>
        <v>#REF!</v>
      </c>
      <c r="G137" s="286"/>
      <c r="H137" s="286"/>
      <c r="I137" s="286" t="e">
        <f t="shared" si="61"/>
        <v>#REF!</v>
      </c>
      <c r="J137" s="286" t="e">
        <f t="shared" si="62"/>
        <v>#REF!</v>
      </c>
      <c r="K137" s="286" t="e">
        <f t="shared" si="63"/>
        <v>#REF!</v>
      </c>
      <c r="L137" s="286" t="e">
        <f t="shared" si="63"/>
        <v>#REF!</v>
      </c>
      <c r="M137" s="286" t="e">
        <f t="shared" si="63"/>
        <v>#REF!</v>
      </c>
      <c r="N137" s="286" t="e">
        <f t="shared" si="63"/>
        <v>#REF!</v>
      </c>
      <c r="O137" s="288">
        <f t="shared" si="63"/>
        <v>0</v>
      </c>
      <c r="P137" s="286" t="e">
        <f t="shared" si="63"/>
        <v>#REF!</v>
      </c>
      <c r="Q137" s="286" t="e">
        <f t="shared" si="63"/>
        <v>#REF!</v>
      </c>
      <c r="R137" s="286" t="e">
        <f t="shared" si="63"/>
        <v>#REF!</v>
      </c>
      <c r="S137" s="286">
        <f t="shared" si="63"/>
        <v>0</v>
      </c>
      <c r="T137" s="286" t="e">
        <f t="shared" si="58"/>
        <v>#REF!</v>
      </c>
      <c r="U137" s="295"/>
      <c r="V137" s="295"/>
      <c r="W137" s="286" t="e">
        <f>ROUND(W$127*$C137,2)</f>
        <v>#REF!</v>
      </c>
      <c r="X137" s="286" t="e">
        <f t="shared" si="65"/>
        <v>#REF!</v>
      </c>
      <c r="Y137" s="286" t="e">
        <f t="shared" si="66"/>
        <v>#REF!</v>
      </c>
      <c r="Z137" s="286">
        <f t="shared" si="66"/>
        <v>0</v>
      </c>
      <c r="AA137" s="286" t="e">
        <f t="shared" si="67"/>
        <v>#REF!</v>
      </c>
      <c r="AB137" s="288" t="e">
        <f t="shared" si="68"/>
        <v>#REF!</v>
      </c>
      <c r="AC137" s="288" t="e">
        <f t="shared" si="59"/>
        <v>#REF!</v>
      </c>
      <c r="AD137" s="288" t="e">
        <f t="shared" si="60"/>
        <v>#REF!</v>
      </c>
    </row>
    <row r="138" spans="1:30" ht="15.25" x14ac:dyDescent="0.65">
      <c r="A138" s="295"/>
      <c r="B138" s="295" t="s">
        <v>426</v>
      </c>
      <c r="C138" s="301">
        <f t="shared" si="53"/>
        <v>124</v>
      </c>
      <c r="D138" s="301">
        <f t="shared" si="54"/>
        <v>0</v>
      </c>
      <c r="E138" s="301">
        <f t="shared" si="55"/>
        <v>124</v>
      </c>
      <c r="F138" s="295" t="e">
        <f t="shared" si="56"/>
        <v>#REF!</v>
      </c>
      <c r="G138" s="286"/>
      <c r="H138" s="286"/>
      <c r="I138" s="286" t="e">
        <f t="shared" si="61"/>
        <v>#REF!</v>
      </c>
      <c r="J138" s="286" t="e">
        <f t="shared" si="62"/>
        <v>#REF!</v>
      </c>
      <c r="K138" s="286" t="e">
        <f t="shared" si="63"/>
        <v>#REF!</v>
      </c>
      <c r="L138" s="286" t="e">
        <f t="shared" si="63"/>
        <v>#REF!</v>
      </c>
      <c r="M138" s="286" t="e">
        <f t="shared" si="63"/>
        <v>#REF!</v>
      </c>
      <c r="N138" s="286" t="e">
        <f t="shared" si="63"/>
        <v>#REF!</v>
      </c>
      <c r="O138" s="288">
        <f t="shared" si="63"/>
        <v>0</v>
      </c>
      <c r="P138" s="286" t="e">
        <f t="shared" si="63"/>
        <v>#REF!</v>
      </c>
      <c r="Q138" s="286" t="e">
        <f t="shared" si="63"/>
        <v>#REF!</v>
      </c>
      <c r="R138" s="286" t="e">
        <f t="shared" si="63"/>
        <v>#REF!</v>
      </c>
      <c r="S138" s="286">
        <f t="shared" si="63"/>
        <v>0</v>
      </c>
      <c r="T138" s="286" t="e">
        <f t="shared" si="58"/>
        <v>#REF!</v>
      </c>
      <c r="U138" s="286"/>
      <c r="V138" s="286"/>
      <c r="W138" s="286" t="e">
        <f>ROUND(W$127*$C138,2)</f>
        <v>#REF!</v>
      </c>
      <c r="X138" s="286" t="e">
        <f t="shared" si="65"/>
        <v>#REF!</v>
      </c>
      <c r="Y138" s="286" t="e">
        <f t="shared" si="66"/>
        <v>#REF!</v>
      </c>
      <c r="Z138" s="286">
        <f t="shared" si="66"/>
        <v>0</v>
      </c>
      <c r="AA138" s="286" t="e">
        <f t="shared" si="67"/>
        <v>#REF!</v>
      </c>
      <c r="AB138" s="288" t="e">
        <f t="shared" si="68"/>
        <v>#REF!</v>
      </c>
      <c r="AC138" s="288" t="e">
        <f t="shared" si="59"/>
        <v>#REF!</v>
      </c>
      <c r="AD138" s="288" t="e">
        <f t="shared" si="60"/>
        <v>#REF!</v>
      </c>
    </row>
    <row r="139" spans="1:30" ht="15.25" x14ac:dyDescent="0.65">
      <c r="A139" s="295"/>
      <c r="B139" s="295" t="s">
        <v>427</v>
      </c>
      <c r="C139" s="320">
        <f t="shared" si="53"/>
        <v>124</v>
      </c>
      <c r="D139" s="320">
        <f t="shared" si="54"/>
        <v>0</v>
      </c>
      <c r="E139" s="301">
        <f t="shared" si="55"/>
        <v>124</v>
      </c>
      <c r="F139" s="312" t="e">
        <f t="shared" si="56"/>
        <v>#REF!</v>
      </c>
      <c r="G139" s="286"/>
      <c r="H139" s="286"/>
      <c r="I139" s="287" t="e">
        <f t="shared" si="61"/>
        <v>#REF!</v>
      </c>
      <c r="J139" s="287" t="e">
        <f t="shared" si="62"/>
        <v>#REF!</v>
      </c>
      <c r="K139" s="287" t="e">
        <f t="shared" si="63"/>
        <v>#REF!</v>
      </c>
      <c r="L139" s="287" t="e">
        <f t="shared" si="63"/>
        <v>#REF!</v>
      </c>
      <c r="M139" s="287" t="e">
        <f t="shared" si="63"/>
        <v>#REF!</v>
      </c>
      <c r="N139" s="287" t="e">
        <f t="shared" si="63"/>
        <v>#REF!</v>
      </c>
      <c r="O139" s="321">
        <f t="shared" si="63"/>
        <v>0</v>
      </c>
      <c r="P139" s="287" t="e">
        <f t="shared" si="63"/>
        <v>#REF!</v>
      </c>
      <c r="Q139" s="287" t="e">
        <f t="shared" si="63"/>
        <v>#REF!</v>
      </c>
      <c r="R139" s="287" t="e">
        <f t="shared" si="63"/>
        <v>#REF!</v>
      </c>
      <c r="S139" s="287">
        <f t="shared" si="63"/>
        <v>0</v>
      </c>
      <c r="T139" s="287" t="e">
        <f t="shared" si="58"/>
        <v>#REF!</v>
      </c>
      <c r="U139" s="286"/>
      <c r="V139" s="286"/>
      <c r="W139" s="287" t="e">
        <f>ROUND(W$127*$C139,2)</f>
        <v>#REF!</v>
      </c>
      <c r="X139" s="287" t="e">
        <f t="shared" si="65"/>
        <v>#REF!</v>
      </c>
      <c r="Y139" s="287" t="e">
        <f t="shared" si="66"/>
        <v>#REF!</v>
      </c>
      <c r="Z139" s="287">
        <f t="shared" si="66"/>
        <v>0</v>
      </c>
      <c r="AA139" s="287" t="e">
        <f t="shared" si="67"/>
        <v>#REF!</v>
      </c>
      <c r="AB139" s="321" t="e">
        <f t="shared" si="68"/>
        <v>#REF!</v>
      </c>
      <c r="AC139" s="321" t="e">
        <f t="shared" si="59"/>
        <v>#REF!</v>
      </c>
      <c r="AD139" s="288" t="e">
        <f t="shared" si="60"/>
        <v>#REF!</v>
      </c>
    </row>
    <row r="140" spans="1:30" ht="15.25" x14ac:dyDescent="0.65">
      <c r="A140" s="295"/>
      <c r="B140" s="308" t="s">
        <v>19</v>
      </c>
      <c r="C140" s="301">
        <f t="shared" ref="C140:Z140" si="70">SUM(C128:C139)</f>
        <v>1732</v>
      </c>
      <c r="D140" s="301">
        <f t="shared" si="70"/>
        <v>0</v>
      </c>
      <c r="E140" s="301">
        <f t="shared" si="70"/>
        <v>1732</v>
      </c>
      <c r="F140" s="286" t="e">
        <f t="shared" si="70"/>
        <v>#REF!</v>
      </c>
      <c r="G140" s="286" t="e">
        <f t="shared" si="70"/>
        <v>#REF!</v>
      </c>
      <c r="H140" s="286" t="e">
        <f t="shared" si="70"/>
        <v>#REF!</v>
      </c>
      <c r="I140" s="286" t="e">
        <f t="shared" si="70"/>
        <v>#REF!</v>
      </c>
      <c r="J140" s="286" t="e">
        <f t="shared" si="70"/>
        <v>#REF!</v>
      </c>
      <c r="K140" s="286" t="e">
        <f t="shared" si="70"/>
        <v>#REF!</v>
      </c>
      <c r="L140" s="286" t="e">
        <f t="shared" si="70"/>
        <v>#REF!</v>
      </c>
      <c r="M140" s="286" t="e">
        <f t="shared" si="70"/>
        <v>#REF!</v>
      </c>
      <c r="N140" s="286" t="e">
        <f t="shared" si="70"/>
        <v>#REF!</v>
      </c>
      <c r="O140" s="288">
        <f t="shared" si="70"/>
        <v>0</v>
      </c>
      <c r="P140" s="286" t="e">
        <f t="shared" si="70"/>
        <v>#REF!</v>
      </c>
      <c r="Q140" s="286" t="e">
        <f t="shared" si="70"/>
        <v>#REF!</v>
      </c>
      <c r="R140" s="286" t="e">
        <f t="shared" si="70"/>
        <v>#REF!</v>
      </c>
      <c r="S140" s="286">
        <f t="shared" si="70"/>
        <v>0</v>
      </c>
      <c r="T140" s="286" t="e">
        <f t="shared" si="70"/>
        <v>#REF!</v>
      </c>
      <c r="U140" s="286" t="e">
        <f t="shared" si="70"/>
        <v>#REF!</v>
      </c>
      <c r="V140" s="286" t="e">
        <f t="shared" si="70"/>
        <v>#REF!</v>
      </c>
      <c r="W140" s="286" t="e">
        <f t="shared" si="70"/>
        <v>#REF!</v>
      </c>
      <c r="X140" s="286" t="e">
        <f t="shared" si="70"/>
        <v>#REF!</v>
      </c>
      <c r="Y140" s="286" t="e">
        <f t="shared" si="70"/>
        <v>#REF!</v>
      </c>
      <c r="Z140" s="286">
        <f t="shared" si="70"/>
        <v>0</v>
      </c>
      <c r="AA140" s="288" t="e">
        <f>SUM(AA128:AA139)</f>
        <v>#REF!</v>
      </c>
      <c r="AB140" s="288" t="e">
        <f>SUM(AB128:AB139)</f>
        <v>#REF!</v>
      </c>
      <c r="AC140" s="288" t="e">
        <f t="shared" si="59"/>
        <v>#REF!</v>
      </c>
      <c r="AD140" s="288" t="e">
        <f t="shared" si="60"/>
        <v>#REF!</v>
      </c>
    </row>
    <row r="141" spans="1:30" ht="15.25" x14ac:dyDescent="0.65">
      <c r="A141" s="295"/>
      <c r="B141" s="295"/>
      <c r="C141" s="301"/>
      <c r="D141" s="301"/>
      <c r="E141" s="301"/>
      <c r="F141" s="295"/>
      <c r="G141" s="286"/>
      <c r="H141" s="286"/>
      <c r="I141" s="286"/>
      <c r="J141" s="286"/>
      <c r="K141" s="286"/>
      <c r="L141" s="286"/>
      <c r="M141" s="286"/>
      <c r="N141" s="286"/>
      <c r="O141" s="288"/>
      <c r="P141" s="286"/>
      <c r="Q141" s="286"/>
      <c r="R141" s="286"/>
      <c r="S141" s="286"/>
      <c r="T141" s="286"/>
      <c r="U141" s="286"/>
      <c r="V141" s="286"/>
      <c r="W141" s="286"/>
      <c r="X141" s="286"/>
      <c r="Y141" s="286"/>
      <c r="Z141" s="286"/>
      <c r="AA141" s="286"/>
      <c r="AB141" s="288"/>
      <c r="AC141" s="288"/>
      <c r="AD141" s="288"/>
    </row>
    <row r="142" spans="1:30" ht="15.25" x14ac:dyDescent="0.65">
      <c r="A142" s="295"/>
      <c r="B142" s="295" t="s">
        <v>428</v>
      </c>
      <c r="C142" s="301">
        <f t="shared" ref="C142:Y142" si="71">SUM(C133:C136)</f>
        <v>740</v>
      </c>
      <c r="D142" s="301">
        <f t="shared" si="71"/>
        <v>0</v>
      </c>
      <c r="E142" s="301">
        <f t="shared" si="71"/>
        <v>740</v>
      </c>
      <c r="F142" s="286" t="e">
        <f t="shared" si="71"/>
        <v>#REF!</v>
      </c>
      <c r="G142" s="286" t="e">
        <f t="shared" si="71"/>
        <v>#REF!</v>
      </c>
      <c r="H142" s="286" t="e">
        <f t="shared" si="71"/>
        <v>#REF!</v>
      </c>
      <c r="I142" s="286">
        <f t="shared" si="71"/>
        <v>0</v>
      </c>
      <c r="J142" s="286">
        <f t="shared" si="71"/>
        <v>0</v>
      </c>
      <c r="K142" s="286" t="e">
        <f t="shared" si="71"/>
        <v>#REF!</v>
      </c>
      <c r="L142" s="286" t="e">
        <f t="shared" si="71"/>
        <v>#REF!</v>
      </c>
      <c r="M142" s="286" t="e">
        <f t="shared" si="71"/>
        <v>#REF!</v>
      </c>
      <c r="N142" s="286" t="e">
        <f t="shared" si="71"/>
        <v>#REF!</v>
      </c>
      <c r="O142" s="288">
        <f t="shared" si="71"/>
        <v>0</v>
      </c>
      <c r="P142" s="286" t="e">
        <f t="shared" si="71"/>
        <v>#REF!</v>
      </c>
      <c r="Q142" s="286" t="e">
        <f t="shared" si="71"/>
        <v>#REF!</v>
      </c>
      <c r="R142" s="286" t="e">
        <f t="shared" si="71"/>
        <v>#REF!</v>
      </c>
      <c r="S142" s="286">
        <f t="shared" si="71"/>
        <v>0</v>
      </c>
      <c r="T142" s="286" t="e">
        <f t="shared" si="71"/>
        <v>#REF!</v>
      </c>
      <c r="U142" s="286" t="e">
        <f t="shared" si="71"/>
        <v>#REF!</v>
      </c>
      <c r="V142" s="286" t="e">
        <f t="shared" si="71"/>
        <v>#REF!</v>
      </c>
      <c r="W142" s="286">
        <f t="shared" si="71"/>
        <v>0</v>
      </c>
      <c r="X142" s="286">
        <f t="shared" si="71"/>
        <v>0</v>
      </c>
      <c r="Y142" s="286" t="e">
        <f t="shared" si="71"/>
        <v>#REF!</v>
      </c>
      <c r="Z142" s="286">
        <f>SUM(Z133:Z136)</f>
        <v>0</v>
      </c>
      <c r="AA142" s="286" t="e">
        <f>SUM(AA133:AA136)</f>
        <v>#REF!</v>
      </c>
      <c r="AB142" s="288" t="e">
        <f>SUM(AB133:AB136)</f>
        <v>#REF!</v>
      </c>
      <c r="AC142" s="288" t="e">
        <f>AB142-AB115</f>
        <v>#REF!</v>
      </c>
      <c r="AD142" s="288" t="e">
        <f>ROUND((AC142/AB115)*100,2)</f>
        <v>#REF!</v>
      </c>
    </row>
    <row r="143" spans="1:30" ht="15.25" x14ac:dyDescent="0.65">
      <c r="A143" s="295"/>
      <c r="B143" s="295" t="s">
        <v>429</v>
      </c>
      <c r="C143" s="301">
        <f t="shared" ref="C143:AB143" si="72">C140-C142</f>
        <v>992</v>
      </c>
      <c r="D143" s="301">
        <f t="shared" si="72"/>
        <v>0</v>
      </c>
      <c r="E143" s="301">
        <f t="shared" si="72"/>
        <v>992</v>
      </c>
      <c r="F143" s="286" t="e">
        <f t="shared" si="72"/>
        <v>#REF!</v>
      </c>
      <c r="G143" s="286" t="e">
        <f t="shared" si="72"/>
        <v>#REF!</v>
      </c>
      <c r="H143" s="286" t="e">
        <f t="shared" si="72"/>
        <v>#REF!</v>
      </c>
      <c r="I143" s="286" t="e">
        <f t="shared" si="72"/>
        <v>#REF!</v>
      </c>
      <c r="J143" s="286" t="e">
        <f t="shared" si="72"/>
        <v>#REF!</v>
      </c>
      <c r="K143" s="286" t="e">
        <f t="shared" si="72"/>
        <v>#REF!</v>
      </c>
      <c r="L143" s="286" t="e">
        <f t="shared" si="72"/>
        <v>#REF!</v>
      </c>
      <c r="M143" s="286" t="e">
        <f t="shared" si="72"/>
        <v>#REF!</v>
      </c>
      <c r="N143" s="286" t="e">
        <f t="shared" si="72"/>
        <v>#REF!</v>
      </c>
      <c r="O143" s="288">
        <f t="shared" si="72"/>
        <v>0</v>
      </c>
      <c r="P143" s="286" t="e">
        <f t="shared" si="72"/>
        <v>#REF!</v>
      </c>
      <c r="Q143" s="286" t="e">
        <f t="shared" si="72"/>
        <v>#REF!</v>
      </c>
      <c r="R143" s="286" t="e">
        <f t="shared" si="72"/>
        <v>#REF!</v>
      </c>
      <c r="S143" s="286">
        <f t="shared" si="72"/>
        <v>0</v>
      </c>
      <c r="T143" s="286" t="e">
        <f t="shared" si="72"/>
        <v>#REF!</v>
      </c>
      <c r="U143" s="286" t="e">
        <f t="shared" si="72"/>
        <v>#REF!</v>
      </c>
      <c r="V143" s="286" t="e">
        <f t="shared" si="72"/>
        <v>#REF!</v>
      </c>
      <c r="W143" s="286" t="e">
        <f t="shared" si="72"/>
        <v>#REF!</v>
      </c>
      <c r="X143" s="286" t="e">
        <f t="shared" si="72"/>
        <v>#REF!</v>
      </c>
      <c r="Y143" s="286" t="e">
        <f t="shared" si="72"/>
        <v>#REF!</v>
      </c>
      <c r="Z143" s="286">
        <f t="shared" si="72"/>
        <v>0</v>
      </c>
      <c r="AA143" s="286" t="e">
        <f t="shared" si="72"/>
        <v>#REF!</v>
      </c>
      <c r="AB143" s="288" t="e">
        <f t="shared" si="72"/>
        <v>#REF!</v>
      </c>
      <c r="AC143" s="288" t="e">
        <f>AB143-AB116</f>
        <v>#REF!</v>
      </c>
      <c r="AD143" s="288" t="e">
        <f>ROUND((AC143/AB116)*100,2)</f>
        <v>#REF!</v>
      </c>
    </row>
    <row r="144" spans="1:30" ht="15.25" x14ac:dyDescent="0.65">
      <c r="A144" s="295"/>
      <c r="B144" s="295" t="s">
        <v>430</v>
      </c>
      <c r="C144" s="301">
        <f>ROUND(AVERAGE(C128:C139),0)</f>
        <v>144</v>
      </c>
      <c r="D144" s="301">
        <f>ROUND(AVERAGE(D128:D139),0)</f>
        <v>0</v>
      </c>
      <c r="E144" s="301">
        <f>ROUND(AVERAGE(E128:E139),0)</f>
        <v>144</v>
      </c>
      <c r="F144" s="286" t="e">
        <f>ROUND(AVERAGE(F128:F139),2)</f>
        <v>#REF!</v>
      </c>
      <c r="G144" s="286" t="e">
        <f t="shared" ref="G144:AB144" si="73">ROUND(AVERAGE(G128:G139),2)</f>
        <v>#REF!</v>
      </c>
      <c r="H144" s="286" t="e">
        <f t="shared" si="73"/>
        <v>#REF!</v>
      </c>
      <c r="I144" s="286" t="e">
        <f t="shared" si="73"/>
        <v>#REF!</v>
      </c>
      <c r="J144" s="286" t="e">
        <f t="shared" si="73"/>
        <v>#REF!</v>
      </c>
      <c r="K144" s="286" t="e">
        <f t="shared" si="73"/>
        <v>#REF!</v>
      </c>
      <c r="L144" s="286" t="e">
        <f t="shared" si="73"/>
        <v>#REF!</v>
      </c>
      <c r="M144" s="286" t="e">
        <f t="shared" si="73"/>
        <v>#REF!</v>
      </c>
      <c r="N144" s="286" t="e">
        <f t="shared" si="73"/>
        <v>#REF!</v>
      </c>
      <c r="O144" s="288">
        <f t="shared" si="73"/>
        <v>0</v>
      </c>
      <c r="P144" s="286" t="e">
        <f t="shared" si="73"/>
        <v>#REF!</v>
      </c>
      <c r="Q144" s="286" t="e">
        <f t="shared" si="73"/>
        <v>#REF!</v>
      </c>
      <c r="R144" s="286" t="e">
        <f t="shared" si="73"/>
        <v>#REF!</v>
      </c>
      <c r="S144" s="286">
        <f t="shared" si="73"/>
        <v>0</v>
      </c>
      <c r="T144" s="286" t="e">
        <f t="shared" si="73"/>
        <v>#REF!</v>
      </c>
      <c r="U144" s="286" t="e">
        <f t="shared" si="73"/>
        <v>#REF!</v>
      </c>
      <c r="V144" s="286" t="e">
        <f t="shared" si="73"/>
        <v>#REF!</v>
      </c>
      <c r="W144" s="286" t="e">
        <f t="shared" si="73"/>
        <v>#REF!</v>
      </c>
      <c r="X144" s="286" t="e">
        <f t="shared" si="73"/>
        <v>#REF!</v>
      </c>
      <c r="Y144" s="288" t="e">
        <f t="shared" si="73"/>
        <v>#REF!</v>
      </c>
      <c r="Z144" s="286">
        <f t="shared" si="73"/>
        <v>0</v>
      </c>
      <c r="AA144" s="286" t="e">
        <f t="shared" si="73"/>
        <v>#REF!</v>
      </c>
      <c r="AB144" s="286" t="e">
        <f t="shared" si="73"/>
        <v>#REF!</v>
      </c>
      <c r="AC144" s="288" t="e">
        <f>+AB144-AB117</f>
        <v>#REF!</v>
      </c>
      <c r="AD144" s="288" t="e">
        <f>ROUND(+AC144/AB117,6)</f>
        <v>#REF!</v>
      </c>
    </row>
    <row r="146" spans="1:30" ht="15.25" x14ac:dyDescent="0.65">
      <c r="A146" s="295"/>
      <c r="B146" s="295"/>
      <c r="C146" s="301"/>
      <c r="D146" s="301"/>
      <c r="E146" s="301"/>
      <c r="F146" s="286"/>
      <c r="G146" s="286"/>
      <c r="H146" s="286"/>
      <c r="I146" s="286"/>
      <c r="J146" s="286"/>
      <c r="K146" s="286"/>
      <c r="L146" s="286"/>
      <c r="M146" s="286"/>
      <c r="N146" s="286"/>
      <c r="O146" s="288"/>
      <c r="P146" s="286"/>
      <c r="Q146" s="286"/>
      <c r="R146" s="286"/>
      <c r="S146" s="286"/>
      <c r="T146" s="286"/>
      <c r="U146" s="286"/>
      <c r="V146" s="286"/>
      <c r="W146" s="286"/>
      <c r="X146" s="286"/>
      <c r="Y146" s="286"/>
      <c r="Z146" s="286"/>
      <c r="AA146" s="286"/>
      <c r="AB146" s="286"/>
      <c r="AC146" s="288"/>
      <c r="AD146" s="288"/>
    </row>
    <row r="150" spans="1:30" ht="15.5" x14ac:dyDescent="0.7">
      <c r="A150" s="305" t="s">
        <v>396</v>
      </c>
      <c r="B150" s="295"/>
      <c r="C150" s="295"/>
      <c r="D150" s="295"/>
      <c r="E150" s="295"/>
      <c r="F150" s="635" t="s">
        <v>397</v>
      </c>
      <c r="G150" s="636"/>
      <c r="H150" s="636"/>
      <c r="I150" s="636"/>
      <c r="J150" s="636"/>
      <c r="K150" s="636"/>
      <c r="L150" s="636"/>
      <c r="M150" s="636"/>
      <c r="N150" s="636"/>
      <c r="O150" s="636"/>
      <c r="P150" s="636"/>
      <c r="Q150" s="636"/>
      <c r="R150" s="636"/>
      <c r="S150" s="636"/>
      <c r="T150" s="295"/>
      <c r="U150" s="305" t="s">
        <v>398</v>
      </c>
      <c r="V150" s="295"/>
      <c r="W150" s="295"/>
      <c r="X150" s="295"/>
      <c r="Y150" s="295"/>
      <c r="Z150" s="295"/>
      <c r="AA150" s="295"/>
      <c r="AB150" s="295"/>
      <c r="AC150" s="295"/>
      <c r="AD150" s="295"/>
    </row>
    <row r="151" spans="1:30" ht="15.5" x14ac:dyDescent="0.7">
      <c r="A151" s="312"/>
      <c r="B151" s="295"/>
      <c r="C151" s="295"/>
      <c r="D151" s="312"/>
      <c r="E151" s="312"/>
      <c r="F151" s="305"/>
      <c r="G151" s="305" t="s">
        <v>399</v>
      </c>
      <c r="H151" s="305"/>
      <c r="I151" s="305"/>
      <c r="J151" s="305"/>
      <c r="K151" s="305"/>
      <c r="L151" s="313"/>
      <c r="M151" s="305"/>
      <c r="N151" s="305"/>
      <c r="O151" s="305"/>
      <c r="P151" s="305"/>
      <c r="Q151" s="305"/>
      <c r="R151" s="305"/>
      <c r="S151" s="305"/>
      <c r="T151" s="305"/>
      <c r="U151" s="295"/>
      <c r="V151" s="305"/>
      <c r="W151" s="305"/>
      <c r="X151" s="305"/>
      <c r="Y151" s="305"/>
      <c r="Z151" s="305"/>
      <c r="AA151" s="305"/>
      <c r="AB151" s="305"/>
      <c r="AC151" s="305"/>
      <c r="AD151" s="305"/>
    </row>
    <row r="152" spans="1:30" ht="15.5" x14ac:dyDescent="0.7">
      <c r="A152" s="312"/>
      <c r="B152" s="314"/>
      <c r="C152" s="295"/>
      <c r="D152" s="312"/>
      <c r="E152" s="312"/>
      <c r="F152" s="305"/>
      <c r="G152" s="305" t="s">
        <v>400</v>
      </c>
      <c r="H152" s="305"/>
      <c r="I152" s="305" t="s">
        <v>401</v>
      </c>
      <c r="J152" s="305"/>
      <c r="K152" s="305"/>
      <c r="L152" s="295"/>
      <c r="M152" s="305"/>
      <c r="N152" s="305"/>
      <c r="O152" s="305"/>
      <c r="P152" s="305"/>
      <c r="Q152" s="305"/>
      <c r="R152" s="305"/>
      <c r="S152" s="305"/>
      <c r="T152" s="305"/>
      <c r="U152" s="305" t="s">
        <v>400</v>
      </c>
      <c r="V152" s="305"/>
      <c r="W152" s="305" t="s">
        <v>401</v>
      </c>
      <c r="X152" s="305"/>
      <c r="Y152" s="305"/>
      <c r="Z152" s="305"/>
      <c r="AA152" s="305"/>
      <c r="AB152" s="285" t="s">
        <v>19</v>
      </c>
      <c r="AC152" s="305"/>
      <c r="AD152" s="305"/>
    </row>
    <row r="153" spans="1:30" ht="15.5" x14ac:dyDescent="0.7">
      <c r="A153" s="315"/>
      <c r="B153" s="295"/>
      <c r="C153" s="295"/>
      <c r="D153" s="285" t="s">
        <v>402</v>
      </c>
      <c r="E153" s="315"/>
      <c r="F153" s="285" t="s">
        <v>403</v>
      </c>
      <c r="G153" s="285"/>
      <c r="H153" s="285" t="s">
        <v>402</v>
      </c>
      <c r="I153" s="285"/>
      <c r="J153" s="285" t="s">
        <v>402</v>
      </c>
      <c r="K153" s="285"/>
      <c r="L153" s="285"/>
      <c r="M153" s="285"/>
      <c r="N153" s="285"/>
      <c r="O153" s="285" t="s">
        <v>404</v>
      </c>
      <c r="P153" s="285"/>
      <c r="Q153" s="285"/>
      <c r="R153" s="285"/>
      <c r="S153" s="285"/>
      <c r="T153" s="285" t="s">
        <v>19</v>
      </c>
      <c r="U153" s="285"/>
      <c r="V153" s="285" t="s">
        <v>402</v>
      </c>
      <c r="W153" s="285"/>
      <c r="X153" s="285" t="s">
        <v>402</v>
      </c>
      <c r="Y153" s="285"/>
      <c r="Z153" s="285"/>
      <c r="AA153" s="285" t="s">
        <v>19</v>
      </c>
      <c r="AB153" s="285" t="s">
        <v>405</v>
      </c>
      <c r="AC153" s="305"/>
      <c r="AD153" s="285"/>
    </row>
    <row r="154" spans="1:30" ht="15.5" x14ac:dyDescent="0.7">
      <c r="A154" s="316"/>
      <c r="B154" s="316"/>
      <c r="C154" s="570" t="s">
        <v>393</v>
      </c>
      <c r="D154" s="570">
        <v>600</v>
      </c>
      <c r="E154" s="570" t="s">
        <v>19</v>
      </c>
      <c r="F154" s="570" t="s">
        <v>406</v>
      </c>
      <c r="G154" s="570" t="s">
        <v>393</v>
      </c>
      <c r="H154" s="570">
        <v>600</v>
      </c>
      <c r="I154" s="570" t="s">
        <v>393</v>
      </c>
      <c r="J154" s="570">
        <v>600</v>
      </c>
      <c r="K154" s="570" t="s">
        <v>407</v>
      </c>
      <c r="L154" s="570" t="s">
        <v>453</v>
      </c>
      <c r="M154" s="570" t="str">
        <f>M124</f>
        <v>ZEC</v>
      </c>
      <c r="N154" s="570" t="str">
        <f>N41</f>
        <v>CIP</v>
      </c>
      <c r="O154" s="570" t="s">
        <v>408</v>
      </c>
      <c r="P154" s="570" t="s">
        <v>560</v>
      </c>
      <c r="Q154" s="570" t="s">
        <v>454</v>
      </c>
      <c r="R154" s="570" t="s">
        <v>409</v>
      </c>
      <c r="S154" s="570" t="s">
        <v>410</v>
      </c>
      <c r="T154" s="570" t="s">
        <v>405</v>
      </c>
      <c r="U154" s="570" t="s">
        <v>393</v>
      </c>
      <c r="V154" s="570">
        <v>600</v>
      </c>
      <c r="W154" s="570" t="s">
        <v>393</v>
      </c>
      <c r="X154" s="570">
        <v>600</v>
      </c>
      <c r="Y154" s="570" t="s">
        <v>277</v>
      </c>
      <c r="Z154" s="570" t="s">
        <v>411</v>
      </c>
      <c r="AA154" s="570" t="s">
        <v>412</v>
      </c>
      <c r="AB154" s="570" t="s">
        <v>413</v>
      </c>
      <c r="AC154" s="285"/>
      <c r="AD154" s="285"/>
    </row>
    <row r="155" spans="1:30" ht="15.5" x14ac:dyDescent="0.7">
      <c r="A155" s="316"/>
      <c r="B155" s="285" t="s">
        <v>414</v>
      </c>
      <c r="C155" s="317"/>
      <c r="D155" s="570"/>
      <c r="E155" s="570"/>
      <c r="F155" s="295">
        <f t="shared" ref="F155:J156" si="74">+F98</f>
        <v>0</v>
      </c>
      <c r="G155" s="295">
        <f t="shared" si="74"/>
        <v>0</v>
      </c>
      <c r="H155" s="298">
        <f t="shared" si="74"/>
        <v>0</v>
      </c>
      <c r="I155" s="298">
        <f t="shared" si="74"/>
        <v>0</v>
      </c>
      <c r="J155" s="298">
        <f t="shared" si="74"/>
        <v>0</v>
      </c>
      <c r="K155" s="570"/>
      <c r="L155" s="570"/>
      <c r="M155" s="570"/>
      <c r="N155" s="570"/>
      <c r="O155" s="327">
        <f>+O98</f>
        <v>0</v>
      </c>
      <c r="P155" s="570"/>
      <c r="Q155" s="570"/>
      <c r="R155" s="570"/>
      <c r="S155" s="570"/>
      <c r="T155" s="570"/>
      <c r="U155" s="570"/>
      <c r="V155" s="570"/>
      <c r="W155" s="570"/>
      <c r="X155" s="570"/>
      <c r="Y155" s="318"/>
      <c r="Z155" s="570"/>
      <c r="AA155" s="570"/>
      <c r="AB155" s="570"/>
      <c r="AC155" s="285"/>
      <c r="AD155" s="285"/>
    </row>
    <row r="156" spans="1:30" ht="15.5" x14ac:dyDescent="0.7">
      <c r="A156" s="316"/>
      <c r="B156" s="285" t="s">
        <v>415</v>
      </c>
      <c r="C156" s="570"/>
      <c r="D156" s="570"/>
      <c r="E156" s="570"/>
      <c r="F156" s="295" t="e">
        <f t="shared" si="74"/>
        <v>#REF!</v>
      </c>
      <c r="G156" s="295" t="e">
        <f t="shared" si="74"/>
        <v>#REF!</v>
      </c>
      <c r="H156" s="298" t="e">
        <f t="shared" si="74"/>
        <v>#REF!</v>
      </c>
      <c r="I156" s="298" t="e">
        <f t="shared" si="74"/>
        <v>#REF!</v>
      </c>
      <c r="J156" s="298" t="e">
        <f t="shared" si="74"/>
        <v>#REF!</v>
      </c>
      <c r="K156" s="570"/>
      <c r="L156" s="570"/>
      <c r="M156" s="570"/>
      <c r="N156" s="570"/>
      <c r="O156" s="327">
        <f>+O99</f>
        <v>0</v>
      </c>
      <c r="P156" s="570"/>
      <c r="Q156" s="570"/>
      <c r="R156" s="570"/>
      <c r="S156" s="570"/>
      <c r="T156" s="570"/>
      <c r="U156" s="570"/>
      <c r="V156" s="570"/>
      <c r="W156" s="570"/>
      <c r="X156" s="570"/>
      <c r="Y156" s="570"/>
      <c r="Z156" s="570"/>
      <c r="AA156" s="570"/>
      <c r="AB156" s="570"/>
      <c r="AC156" s="285"/>
      <c r="AD156" s="285"/>
    </row>
    <row r="157" spans="1:30" ht="15.5" x14ac:dyDescent="0.7">
      <c r="A157" s="295"/>
      <c r="B157" s="313" t="s">
        <v>416</v>
      </c>
      <c r="C157" s="295"/>
      <c r="D157" s="295"/>
      <c r="E157" s="319"/>
      <c r="F157" s="295" t="e">
        <f>+F156+F155</f>
        <v>#REF!</v>
      </c>
      <c r="G157" s="299" t="e">
        <f>SUM(G155:G156)</f>
        <v>#REF!</v>
      </c>
      <c r="H157" s="299" t="e">
        <f>SUM(H155:H156)</f>
        <v>#REF!</v>
      </c>
      <c r="I157" s="299" t="e">
        <f>SUM(I155:I156)</f>
        <v>#REF!</v>
      </c>
      <c r="J157" s="299" t="e">
        <f>SUM(J155:J156)</f>
        <v>#REF!</v>
      </c>
      <c r="K157" s="298" t="e">
        <f>+K100</f>
        <v>#REF!</v>
      </c>
      <c r="L157" s="298" t="e">
        <f>+L100</f>
        <v>#REF!</v>
      </c>
      <c r="M157" s="298" t="e">
        <f>+M100</f>
        <v>#REF!</v>
      </c>
      <c r="N157" s="298" t="e">
        <f>+N100</f>
        <v>#REF!</v>
      </c>
      <c r="O157" s="303">
        <f>SUM(O155:O156)</f>
        <v>0</v>
      </c>
      <c r="P157" s="298" t="e">
        <f>+P100</f>
        <v>#REF!</v>
      </c>
      <c r="Q157" s="298" t="e">
        <f>+Q100</f>
        <v>#REF!</v>
      </c>
      <c r="R157" s="298" t="e">
        <f>+R100</f>
        <v>#REF!</v>
      </c>
      <c r="S157" s="298">
        <f>+S100</f>
        <v>0</v>
      </c>
      <c r="T157" s="295"/>
      <c r="U157" s="299" t="e">
        <f t="shared" ref="U157:Z157" si="75">+U100</f>
        <v>#REF!</v>
      </c>
      <c r="V157" s="299" t="e">
        <f t="shared" si="75"/>
        <v>#REF!</v>
      </c>
      <c r="W157" s="299" t="e">
        <f t="shared" si="75"/>
        <v>#REF!</v>
      </c>
      <c r="X157" s="299" t="e">
        <f t="shared" si="75"/>
        <v>#REF!</v>
      </c>
      <c r="Y157" s="299" t="e">
        <f t="shared" si="75"/>
        <v>#REF!</v>
      </c>
      <c r="Z157" s="299">
        <f t="shared" si="75"/>
        <v>0</v>
      </c>
      <c r="AA157" s="295"/>
      <c r="AB157" s="295"/>
      <c r="AC157" s="295"/>
      <c r="AD157" s="295"/>
    </row>
    <row r="158" spans="1:30" ht="15.5" x14ac:dyDescent="0.7">
      <c r="A158" s="305"/>
      <c r="B158" s="295" t="s">
        <v>417</v>
      </c>
      <c r="C158" s="301">
        <f t="shared" ref="C158:C169" si="76">IF(E158&gt;600,600,E158)</f>
        <v>248</v>
      </c>
      <c r="D158" s="301">
        <f t="shared" ref="D158:D169" si="77">E158-C158</f>
        <v>0</v>
      </c>
      <c r="E158" s="469">
        <v>248</v>
      </c>
      <c r="F158" s="295" t="e">
        <f t="shared" ref="F158:F169" si="78">F157</f>
        <v>#REF!</v>
      </c>
      <c r="G158" s="286"/>
      <c r="H158" s="286"/>
      <c r="I158" s="286" t="e">
        <f>ROUND(I$157*$C158,2)</f>
        <v>#REF!</v>
      </c>
      <c r="J158" s="286" t="e">
        <f>ROUND(J$157*$D158,2)</f>
        <v>#REF!</v>
      </c>
      <c r="K158" s="286" t="e">
        <f>ROUND(K$157*$E158,2)</f>
        <v>#REF!</v>
      </c>
      <c r="L158" s="286" t="e">
        <f t="shared" ref="L158:S158" si="79">ROUND(L$157*$E158,2)</f>
        <v>#REF!</v>
      </c>
      <c r="M158" s="286" t="e">
        <f t="shared" si="79"/>
        <v>#REF!</v>
      </c>
      <c r="N158" s="286" t="e">
        <f t="shared" si="79"/>
        <v>#REF!</v>
      </c>
      <c r="O158" s="288">
        <f t="shared" si="79"/>
        <v>0</v>
      </c>
      <c r="P158" s="286" t="e">
        <f t="shared" si="79"/>
        <v>#REF!</v>
      </c>
      <c r="Q158" s="286" t="e">
        <f t="shared" si="79"/>
        <v>#REF!</v>
      </c>
      <c r="R158" s="286" t="e">
        <f t="shared" si="79"/>
        <v>#REF!</v>
      </c>
      <c r="S158" s="286">
        <f t="shared" si="79"/>
        <v>0</v>
      </c>
      <c r="T158" s="286" t="e">
        <f t="shared" ref="T158:T169" si="80">SUM(F158:S158)</f>
        <v>#REF!</v>
      </c>
      <c r="U158" s="286"/>
      <c r="V158" s="286"/>
      <c r="W158" s="286" t="e">
        <f>ROUND(W$157*$C158,2)</f>
        <v>#REF!</v>
      </c>
      <c r="X158" s="286" t="e">
        <f>ROUND(X$157*$D158,2)</f>
        <v>#REF!</v>
      </c>
      <c r="Y158" s="286" t="e">
        <f>ROUND(Y$157*$E158,2)</f>
        <v>#REF!</v>
      </c>
      <c r="Z158" s="286">
        <f>ROUND(Z$157*$E158,2)</f>
        <v>0</v>
      </c>
      <c r="AA158" s="286" t="e">
        <f>SUM(U158:Z158)</f>
        <v>#REF!</v>
      </c>
      <c r="AB158" s="286" t="e">
        <f>T158+AA158</f>
        <v>#REF!</v>
      </c>
      <c r="AC158" s="295"/>
      <c r="AD158" s="295"/>
    </row>
    <row r="159" spans="1:30" ht="15.5" x14ac:dyDescent="0.7">
      <c r="A159" s="305"/>
      <c r="B159" s="295" t="s">
        <v>418</v>
      </c>
      <c r="C159" s="301">
        <f t="shared" si="76"/>
        <v>248</v>
      </c>
      <c r="D159" s="301">
        <f t="shared" si="77"/>
        <v>0</v>
      </c>
      <c r="E159" s="469">
        <v>248</v>
      </c>
      <c r="F159" s="295" t="e">
        <f t="shared" si="78"/>
        <v>#REF!</v>
      </c>
      <c r="G159" s="286"/>
      <c r="H159" s="286"/>
      <c r="I159" s="286" t="e">
        <f t="shared" ref="I159:I169" si="81">ROUND(I$157*$C159,2)</f>
        <v>#REF!</v>
      </c>
      <c r="J159" s="286" t="e">
        <f t="shared" ref="J159:J169" si="82">ROUND(J$157*$D159,2)</f>
        <v>#REF!</v>
      </c>
      <c r="K159" s="286" t="e">
        <f t="shared" ref="K159:S169" si="83">ROUND(K$157*$E159,2)</f>
        <v>#REF!</v>
      </c>
      <c r="L159" s="286" t="e">
        <f t="shared" si="83"/>
        <v>#REF!</v>
      </c>
      <c r="M159" s="286" t="e">
        <f t="shared" si="83"/>
        <v>#REF!</v>
      </c>
      <c r="N159" s="286" t="e">
        <f t="shared" si="83"/>
        <v>#REF!</v>
      </c>
      <c r="O159" s="288">
        <f t="shared" si="83"/>
        <v>0</v>
      </c>
      <c r="P159" s="286" t="e">
        <f t="shared" si="83"/>
        <v>#REF!</v>
      </c>
      <c r="Q159" s="286" t="e">
        <f t="shared" si="83"/>
        <v>#REF!</v>
      </c>
      <c r="R159" s="286" t="e">
        <f t="shared" si="83"/>
        <v>#REF!</v>
      </c>
      <c r="S159" s="286">
        <f t="shared" si="83"/>
        <v>0</v>
      </c>
      <c r="T159" s="286" t="e">
        <f t="shared" si="80"/>
        <v>#REF!</v>
      </c>
      <c r="U159" s="286"/>
      <c r="V159" s="286"/>
      <c r="W159" s="286" t="e">
        <f t="shared" ref="W159:W169" si="84">ROUND(W$157*$C159,2)</f>
        <v>#REF!</v>
      </c>
      <c r="X159" s="286" t="e">
        <f t="shared" ref="X159:X169" si="85">ROUND(X$157*$D159,2)</f>
        <v>#REF!</v>
      </c>
      <c r="Y159" s="286" t="e">
        <f t="shared" ref="Y159:Z169" si="86">ROUND(Y$157*$E159,2)</f>
        <v>#REF!</v>
      </c>
      <c r="Z159" s="286">
        <f t="shared" si="86"/>
        <v>0</v>
      </c>
      <c r="AA159" s="286" t="e">
        <f t="shared" ref="AA159:AA169" si="87">SUM(U159:Z159)</f>
        <v>#REF!</v>
      </c>
      <c r="AB159" s="286" t="e">
        <f t="shared" ref="AB159:AB169" si="88">T159+AA159</f>
        <v>#REF!</v>
      </c>
      <c r="AC159" s="286"/>
      <c r="AD159" s="286"/>
    </row>
    <row r="160" spans="1:30" ht="15.5" x14ac:dyDescent="0.7">
      <c r="A160" s="305"/>
      <c r="B160" s="295" t="s">
        <v>419</v>
      </c>
      <c r="C160" s="301">
        <f t="shared" si="76"/>
        <v>248</v>
      </c>
      <c r="D160" s="301">
        <f t="shared" si="77"/>
        <v>0</v>
      </c>
      <c r="E160" s="469">
        <v>248</v>
      </c>
      <c r="F160" s="295" t="e">
        <f t="shared" si="78"/>
        <v>#REF!</v>
      </c>
      <c r="G160" s="286"/>
      <c r="H160" s="286"/>
      <c r="I160" s="286" t="e">
        <f t="shared" si="81"/>
        <v>#REF!</v>
      </c>
      <c r="J160" s="286" t="e">
        <f t="shared" si="82"/>
        <v>#REF!</v>
      </c>
      <c r="K160" s="286" t="e">
        <f t="shared" si="83"/>
        <v>#REF!</v>
      </c>
      <c r="L160" s="286" t="e">
        <f t="shared" si="83"/>
        <v>#REF!</v>
      </c>
      <c r="M160" s="286" t="e">
        <f t="shared" si="83"/>
        <v>#REF!</v>
      </c>
      <c r="N160" s="286" t="e">
        <f t="shared" si="83"/>
        <v>#REF!</v>
      </c>
      <c r="O160" s="288">
        <f t="shared" si="83"/>
        <v>0</v>
      </c>
      <c r="P160" s="286" t="e">
        <f t="shared" si="83"/>
        <v>#REF!</v>
      </c>
      <c r="Q160" s="286" t="e">
        <f t="shared" si="83"/>
        <v>#REF!</v>
      </c>
      <c r="R160" s="286" t="e">
        <f t="shared" si="83"/>
        <v>#REF!</v>
      </c>
      <c r="S160" s="286">
        <f t="shared" si="83"/>
        <v>0</v>
      </c>
      <c r="T160" s="286" t="e">
        <f t="shared" si="80"/>
        <v>#REF!</v>
      </c>
      <c r="U160" s="286"/>
      <c r="V160" s="286"/>
      <c r="W160" s="286" t="e">
        <f t="shared" si="84"/>
        <v>#REF!</v>
      </c>
      <c r="X160" s="286" t="e">
        <f t="shared" si="85"/>
        <v>#REF!</v>
      </c>
      <c r="Y160" s="286" t="e">
        <f t="shared" si="86"/>
        <v>#REF!</v>
      </c>
      <c r="Z160" s="286">
        <f t="shared" si="86"/>
        <v>0</v>
      </c>
      <c r="AA160" s="286" t="e">
        <f t="shared" si="87"/>
        <v>#REF!</v>
      </c>
      <c r="AB160" s="286" t="e">
        <f t="shared" si="88"/>
        <v>#REF!</v>
      </c>
      <c r="AC160" s="286"/>
      <c r="AD160" s="286"/>
    </row>
    <row r="161" spans="1:30" ht="15.25" x14ac:dyDescent="0.65">
      <c r="A161" s="295"/>
      <c r="B161" s="295" t="s">
        <v>420</v>
      </c>
      <c r="C161" s="301">
        <f t="shared" si="76"/>
        <v>248</v>
      </c>
      <c r="D161" s="301">
        <f t="shared" si="77"/>
        <v>0</v>
      </c>
      <c r="E161" s="469">
        <v>248</v>
      </c>
      <c r="F161" s="295" t="e">
        <f t="shared" si="78"/>
        <v>#REF!</v>
      </c>
      <c r="G161" s="286"/>
      <c r="H161" s="286"/>
      <c r="I161" s="286" t="e">
        <f t="shared" si="81"/>
        <v>#REF!</v>
      </c>
      <c r="J161" s="286" t="e">
        <f t="shared" si="82"/>
        <v>#REF!</v>
      </c>
      <c r="K161" s="286" t="e">
        <f t="shared" si="83"/>
        <v>#REF!</v>
      </c>
      <c r="L161" s="286" t="e">
        <f t="shared" si="83"/>
        <v>#REF!</v>
      </c>
      <c r="M161" s="286" t="e">
        <f t="shared" si="83"/>
        <v>#REF!</v>
      </c>
      <c r="N161" s="286" t="e">
        <f t="shared" si="83"/>
        <v>#REF!</v>
      </c>
      <c r="O161" s="288">
        <f t="shared" si="83"/>
        <v>0</v>
      </c>
      <c r="P161" s="286" t="e">
        <f t="shared" si="83"/>
        <v>#REF!</v>
      </c>
      <c r="Q161" s="286" t="e">
        <f t="shared" si="83"/>
        <v>#REF!</v>
      </c>
      <c r="R161" s="286" t="e">
        <f t="shared" si="83"/>
        <v>#REF!</v>
      </c>
      <c r="S161" s="286">
        <f t="shared" si="83"/>
        <v>0</v>
      </c>
      <c r="T161" s="286" t="e">
        <f t="shared" si="80"/>
        <v>#REF!</v>
      </c>
      <c r="U161" s="286"/>
      <c r="V161" s="286"/>
      <c r="W161" s="286" t="e">
        <f t="shared" si="84"/>
        <v>#REF!</v>
      </c>
      <c r="X161" s="286" t="e">
        <f t="shared" si="85"/>
        <v>#REF!</v>
      </c>
      <c r="Y161" s="286" t="e">
        <f t="shared" si="86"/>
        <v>#REF!</v>
      </c>
      <c r="Z161" s="286">
        <f t="shared" si="86"/>
        <v>0</v>
      </c>
      <c r="AA161" s="286" t="e">
        <f t="shared" si="87"/>
        <v>#REF!</v>
      </c>
      <c r="AB161" s="286" t="e">
        <f t="shared" si="88"/>
        <v>#REF!</v>
      </c>
      <c r="AC161" s="286"/>
      <c r="AD161" s="286"/>
    </row>
    <row r="162" spans="1:30" ht="15.25" x14ac:dyDescent="0.65">
      <c r="A162" s="295"/>
      <c r="B162" s="295" t="s">
        <v>11</v>
      </c>
      <c r="C162" s="301">
        <f t="shared" si="76"/>
        <v>248</v>
      </c>
      <c r="D162" s="301">
        <f t="shared" si="77"/>
        <v>0</v>
      </c>
      <c r="E162" s="469">
        <v>248</v>
      </c>
      <c r="F162" s="295" t="e">
        <f t="shared" si="78"/>
        <v>#REF!</v>
      </c>
      <c r="G162" s="286"/>
      <c r="H162" s="286"/>
      <c r="I162" s="286" t="e">
        <f t="shared" si="81"/>
        <v>#REF!</v>
      </c>
      <c r="J162" s="286" t="e">
        <f t="shared" si="82"/>
        <v>#REF!</v>
      </c>
      <c r="K162" s="286" t="e">
        <f t="shared" si="83"/>
        <v>#REF!</v>
      </c>
      <c r="L162" s="286" t="e">
        <f t="shared" si="83"/>
        <v>#REF!</v>
      </c>
      <c r="M162" s="286" t="e">
        <f t="shared" si="83"/>
        <v>#REF!</v>
      </c>
      <c r="N162" s="286" t="e">
        <f t="shared" si="83"/>
        <v>#REF!</v>
      </c>
      <c r="O162" s="288">
        <f t="shared" si="83"/>
        <v>0</v>
      </c>
      <c r="P162" s="286" t="e">
        <f t="shared" si="83"/>
        <v>#REF!</v>
      </c>
      <c r="Q162" s="286" t="e">
        <f t="shared" si="83"/>
        <v>#REF!</v>
      </c>
      <c r="R162" s="286" t="e">
        <f t="shared" si="83"/>
        <v>#REF!</v>
      </c>
      <c r="S162" s="286">
        <f t="shared" si="83"/>
        <v>0</v>
      </c>
      <c r="T162" s="286" t="e">
        <f t="shared" si="80"/>
        <v>#REF!</v>
      </c>
      <c r="U162" s="286"/>
      <c r="V162" s="286"/>
      <c r="W162" s="286" t="e">
        <f t="shared" si="84"/>
        <v>#REF!</v>
      </c>
      <c r="X162" s="286" t="e">
        <f t="shared" si="85"/>
        <v>#REF!</v>
      </c>
      <c r="Y162" s="286" t="e">
        <f t="shared" si="86"/>
        <v>#REF!</v>
      </c>
      <c r="Z162" s="286">
        <f t="shared" si="86"/>
        <v>0</v>
      </c>
      <c r="AA162" s="286" t="e">
        <f t="shared" si="87"/>
        <v>#REF!</v>
      </c>
      <c r="AB162" s="286" t="e">
        <f t="shared" si="88"/>
        <v>#REF!</v>
      </c>
      <c r="AC162" s="286"/>
      <c r="AD162" s="286"/>
    </row>
    <row r="163" spans="1:30" ht="15.25" x14ac:dyDescent="0.65">
      <c r="A163" s="295"/>
      <c r="B163" s="295" t="s">
        <v>421</v>
      </c>
      <c r="C163" s="301">
        <f t="shared" si="76"/>
        <v>370</v>
      </c>
      <c r="D163" s="301">
        <f t="shared" si="77"/>
        <v>0</v>
      </c>
      <c r="E163" s="469">
        <v>370</v>
      </c>
      <c r="F163" s="295" t="e">
        <f t="shared" si="78"/>
        <v>#REF!</v>
      </c>
      <c r="G163" s="286" t="e">
        <f>ROUND(G$157*$C163,2)</f>
        <v>#REF!</v>
      </c>
      <c r="H163" s="286" t="e">
        <f>ROUND(H$157*$D163,2)</f>
        <v>#REF!</v>
      </c>
      <c r="I163" s="286"/>
      <c r="J163" s="286"/>
      <c r="K163" s="286" t="e">
        <f t="shared" si="83"/>
        <v>#REF!</v>
      </c>
      <c r="L163" s="286" t="e">
        <f t="shared" si="83"/>
        <v>#REF!</v>
      </c>
      <c r="M163" s="286" t="e">
        <f t="shared" si="83"/>
        <v>#REF!</v>
      </c>
      <c r="N163" s="286" t="e">
        <f t="shared" si="83"/>
        <v>#REF!</v>
      </c>
      <c r="O163" s="288">
        <f t="shared" si="83"/>
        <v>0</v>
      </c>
      <c r="P163" s="286" t="e">
        <f t="shared" si="83"/>
        <v>#REF!</v>
      </c>
      <c r="Q163" s="286" t="e">
        <f t="shared" si="83"/>
        <v>#REF!</v>
      </c>
      <c r="R163" s="286" t="e">
        <f t="shared" si="83"/>
        <v>#REF!</v>
      </c>
      <c r="S163" s="286">
        <f t="shared" si="83"/>
        <v>0</v>
      </c>
      <c r="T163" s="286" t="e">
        <f t="shared" si="80"/>
        <v>#REF!</v>
      </c>
      <c r="U163" s="286" t="e">
        <f>ROUND(U$157*$C163,2)</f>
        <v>#REF!</v>
      </c>
      <c r="V163" s="286" t="e">
        <f>ROUND(V$157*$D163,2)</f>
        <v>#REF!</v>
      </c>
      <c r="W163" s="286"/>
      <c r="X163" s="286"/>
      <c r="Y163" s="286" t="e">
        <f t="shared" si="86"/>
        <v>#REF!</v>
      </c>
      <c r="Z163" s="286">
        <f t="shared" si="86"/>
        <v>0</v>
      </c>
      <c r="AA163" s="286" t="e">
        <f t="shared" si="87"/>
        <v>#REF!</v>
      </c>
      <c r="AB163" s="286" t="e">
        <f t="shared" si="88"/>
        <v>#REF!</v>
      </c>
      <c r="AC163" s="286"/>
      <c r="AD163" s="286"/>
    </row>
    <row r="164" spans="1:30" ht="15.25" x14ac:dyDescent="0.65">
      <c r="A164" s="295"/>
      <c r="B164" s="295" t="s">
        <v>422</v>
      </c>
      <c r="C164" s="301">
        <f t="shared" si="76"/>
        <v>370</v>
      </c>
      <c r="D164" s="301">
        <f t="shared" si="77"/>
        <v>0</v>
      </c>
      <c r="E164" s="469">
        <v>370</v>
      </c>
      <c r="F164" s="295" t="e">
        <f t="shared" si="78"/>
        <v>#REF!</v>
      </c>
      <c r="G164" s="286" t="e">
        <f>ROUND(G$157*$C164,2)</f>
        <v>#REF!</v>
      </c>
      <c r="H164" s="286" t="e">
        <f>ROUND(H$157*$D164,2)</f>
        <v>#REF!</v>
      </c>
      <c r="I164" s="286"/>
      <c r="J164" s="286"/>
      <c r="K164" s="286" t="e">
        <f t="shared" si="83"/>
        <v>#REF!</v>
      </c>
      <c r="L164" s="286" t="e">
        <f t="shared" si="83"/>
        <v>#REF!</v>
      </c>
      <c r="M164" s="286" t="e">
        <f t="shared" si="83"/>
        <v>#REF!</v>
      </c>
      <c r="N164" s="286" t="e">
        <f t="shared" si="83"/>
        <v>#REF!</v>
      </c>
      <c r="O164" s="288">
        <f t="shared" si="83"/>
        <v>0</v>
      </c>
      <c r="P164" s="286" t="e">
        <f t="shared" si="83"/>
        <v>#REF!</v>
      </c>
      <c r="Q164" s="286" t="e">
        <f t="shared" si="83"/>
        <v>#REF!</v>
      </c>
      <c r="R164" s="286" t="e">
        <f t="shared" si="83"/>
        <v>#REF!</v>
      </c>
      <c r="S164" s="286">
        <f t="shared" si="83"/>
        <v>0</v>
      </c>
      <c r="T164" s="286" t="e">
        <f t="shared" si="80"/>
        <v>#REF!</v>
      </c>
      <c r="U164" s="286" t="e">
        <f>ROUND(U$157*$C164,2)</f>
        <v>#REF!</v>
      </c>
      <c r="V164" s="286" t="e">
        <f>ROUND(V$157*$D164,2)</f>
        <v>#REF!</v>
      </c>
      <c r="W164" s="286"/>
      <c r="X164" s="286"/>
      <c r="Y164" s="286" t="e">
        <f t="shared" si="86"/>
        <v>#REF!</v>
      </c>
      <c r="Z164" s="286">
        <f t="shared" si="86"/>
        <v>0</v>
      </c>
      <c r="AA164" s="286" t="e">
        <f t="shared" si="87"/>
        <v>#REF!</v>
      </c>
      <c r="AB164" s="286" t="e">
        <f t="shared" si="88"/>
        <v>#REF!</v>
      </c>
      <c r="AC164" s="286"/>
      <c r="AD164" s="286"/>
    </row>
    <row r="165" spans="1:30" ht="15.25" x14ac:dyDescent="0.65">
      <c r="A165" s="295"/>
      <c r="B165" s="295" t="s">
        <v>423</v>
      </c>
      <c r="C165" s="301">
        <f t="shared" si="76"/>
        <v>370</v>
      </c>
      <c r="D165" s="301">
        <f t="shared" si="77"/>
        <v>0</v>
      </c>
      <c r="E165" s="469">
        <v>370</v>
      </c>
      <c r="F165" s="295" t="e">
        <f t="shared" si="78"/>
        <v>#REF!</v>
      </c>
      <c r="G165" s="286" t="e">
        <f>ROUND(G$157*$C165,2)</f>
        <v>#REF!</v>
      </c>
      <c r="H165" s="286" t="e">
        <f>ROUND(H$157*$D165,2)</f>
        <v>#REF!</v>
      </c>
      <c r="I165" s="286"/>
      <c r="J165" s="286"/>
      <c r="K165" s="286" t="e">
        <f t="shared" si="83"/>
        <v>#REF!</v>
      </c>
      <c r="L165" s="286" t="e">
        <f t="shared" si="83"/>
        <v>#REF!</v>
      </c>
      <c r="M165" s="286" t="e">
        <f t="shared" si="83"/>
        <v>#REF!</v>
      </c>
      <c r="N165" s="286" t="e">
        <f t="shared" si="83"/>
        <v>#REF!</v>
      </c>
      <c r="O165" s="288">
        <f t="shared" si="83"/>
        <v>0</v>
      </c>
      <c r="P165" s="286" t="e">
        <f t="shared" si="83"/>
        <v>#REF!</v>
      </c>
      <c r="Q165" s="286" t="e">
        <f t="shared" si="83"/>
        <v>#REF!</v>
      </c>
      <c r="R165" s="286" t="e">
        <f t="shared" si="83"/>
        <v>#REF!</v>
      </c>
      <c r="S165" s="286">
        <f t="shared" si="83"/>
        <v>0</v>
      </c>
      <c r="T165" s="286" t="e">
        <f t="shared" si="80"/>
        <v>#REF!</v>
      </c>
      <c r="U165" s="286" t="e">
        <f>ROUND(U$157*$C165,2)</f>
        <v>#REF!</v>
      </c>
      <c r="V165" s="286" t="e">
        <f>ROUND(V$157*$D165,2)</f>
        <v>#REF!</v>
      </c>
      <c r="W165" s="286"/>
      <c r="X165" s="286"/>
      <c r="Y165" s="286" t="e">
        <f t="shared" si="86"/>
        <v>#REF!</v>
      </c>
      <c r="Z165" s="286">
        <f t="shared" si="86"/>
        <v>0</v>
      </c>
      <c r="AA165" s="286" t="e">
        <f t="shared" si="87"/>
        <v>#REF!</v>
      </c>
      <c r="AB165" s="286" t="e">
        <f t="shared" si="88"/>
        <v>#REF!</v>
      </c>
      <c r="AC165" s="286"/>
      <c r="AD165" s="286"/>
    </row>
    <row r="166" spans="1:30" ht="15.25" x14ac:dyDescent="0.65">
      <c r="A166" s="295"/>
      <c r="B166" s="295" t="s">
        <v>424</v>
      </c>
      <c r="C166" s="301">
        <f t="shared" si="76"/>
        <v>370</v>
      </c>
      <c r="D166" s="301">
        <f t="shared" si="77"/>
        <v>0</v>
      </c>
      <c r="E166" s="469">
        <v>370</v>
      </c>
      <c r="F166" s="295" t="e">
        <f t="shared" si="78"/>
        <v>#REF!</v>
      </c>
      <c r="G166" s="286" t="e">
        <f>ROUND(G$157*$C166,2)</f>
        <v>#REF!</v>
      </c>
      <c r="H166" s="286" t="e">
        <f>ROUND(H$157*$D166,2)</f>
        <v>#REF!</v>
      </c>
      <c r="I166" s="286"/>
      <c r="J166" s="286" t="e">
        <f t="shared" si="82"/>
        <v>#REF!</v>
      </c>
      <c r="K166" s="286" t="e">
        <f t="shared" si="83"/>
        <v>#REF!</v>
      </c>
      <c r="L166" s="286" t="e">
        <f t="shared" si="83"/>
        <v>#REF!</v>
      </c>
      <c r="M166" s="286" t="e">
        <f t="shared" si="83"/>
        <v>#REF!</v>
      </c>
      <c r="N166" s="286" t="e">
        <f t="shared" si="83"/>
        <v>#REF!</v>
      </c>
      <c r="O166" s="288">
        <f t="shared" si="83"/>
        <v>0</v>
      </c>
      <c r="P166" s="286" t="e">
        <f t="shared" si="83"/>
        <v>#REF!</v>
      </c>
      <c r="Q166" s="286" t="e">
        <f t="shared" si="83"/>
        <v>#REF!</v>
      </c>
      <c r="R166" s="286" t="e">
        <f t="shared" si="83"/>
        <v>#REF!</v>
      </c>
      <c r="S166" s="286">
        <f t="shared" si="83"/>
        <v>0</v>
      </c>
      <c r="T166" s="286" t="e">
        <f t="shared" si="80"/>
        <v>#REF!</v>
      </c>
      <c r="U166" s="286" t="e">
        <f>ROUND(U$157*$C166,2)</f>
        <v>#REF!</v>
      </c>
      <c r="V166" s="286" t="e">
        <f>ROUND(V$157*$D166,2)</f>
        <v>#REF!</v>
      </c>
      <c r="W166" s="286"/>
      <c r="X166" s="286"/>
      <c r="Y166" s="286" t="e">
        <f t="shared" si="86"/>
        <v>#REF!</v>
      </c>
      <c r="Z166" s="286">
        <f t="shared" si="86"/>
        <v>0</v>
      </c>
      <c r="AA166" s="286" t="e">
        <f t="shared" si="87"/>
        <v>#REF!</v>
      </c>
      <c r="AB166" s="286" t="e">
        <f t="shared" si="88"/>
        <v>#REF!</v>
      </c>
      <c r="AC166" s="286"/>
      <c r="AD166" s="286"/>
    </row>
    <row r="167" spans="1:30" ht="15.25" x14ac:dyDescent="0.65">
      <c r="A167" s="295"/>
      <c r="B167" s="295" t="s">
        <v>425</v>
      </c>
      <c r="C167" s="301">
        <f t="shared" si="76"/>
        <v>248</v>
      </c>
      <c r="D167" s="301">
        <f t="shared" si="77"/>
        <v>0</v>
      </c>
      <c r="E167" s="469">
        <v>248</v>
      </c>
      <c r="F167" s="295" t="e">
        <f t="shared" si="78"/>
        <v>#REF!</v>
      </c>
      <c r="G167" s="286"/>
      <c r="H167" s="286"/>
      <c r="I167" s="286" t="e">
        <f t="shared" si="81"/>
        <v>#REF!</v>
      </c>
      <c r="J167" s="286" t="e">
        <f t="shared" si="82"/>
        <v>#REF!</v>
      </c>
      <c r="K167" s="286" t="e">
        <f t="shared" si="83"/>
        <v>#REF!</v>
      </c>
      <c r="L167" s="286" t="e">
        <f t="shared" si="83"/>
        <v>#REF!</v>
      </c>
      <c r="M167" s="286" t="e">
        <f t="shared" si="83"/>
        <v>#REF!</v>
      </c>
      <c r="N167" s="286" t="e">
        <f t="shared" si="83"/>
        <v>#REF!</v>
      </c>
      <c r="O167" s="288">
        <f t="shared" si="83"/>
        <v>0</v>
      </c>
      <c r="P167" s="286" t="e">
        <f t="shared" si="83"/>
        <v>#REF!</v>
      </c>
      <c r="Q167" s="286" t="e">
        <f t="shared" si="83"/>
        <v>#REF!</v>
      </c>
      <c r="R167" s="286" t="e">
        <f t="shared" si="83"/>
        <v>#REF!</v>
      </c>
      <c r="S167" s="286">
        <f t="shared" si="83"/>
        <v>0</v>
      </c>
      <c r="T167" s="286" t="e">
        <f t="shared" si="80"/>
        <v>#REF!</v>
      </c>
      <c r="U167" s="286"/>
      <c r="V167" s="286"/>
      <c r="W167" s="286" t="e">
        <f t="shared" si="84"/>
        <v>#REF!</v>
      </c>
      <c r="X167" s="286" t="e">
        <f t="shared" si="85"/>
        <v>#REF!</v>
      </c>
      <c r="Y167" s="286" t="e">
        <f t="shared" si="86"/>
        <v>#REF!</v>
      </c>
      <c r="Z167" s="286">
        <f t="shared" si="86"/>
        <v>0</v>
      </c>
      <c r="AA167" s="286" t="e">
        <f t="shared" si="87"/>
        <v>#REF!</v>
      </c>
      <c r="AB167" s="286" t="e">
        <f t="shared" si="88"/>
        <v>#REF!</v>
      </c>
      <c r="AC167" s="286"/>
      <c r="AD167" s="286"/>
    </row>
    <row r="168" spans="1:30" ht="15.25" x14ac:dyDescent="0.65">
      <c r="A168" s="295"/>
      <c r="B168" s="295" t="s">
        <v>426</v>
      </c>
      <c r="C168" s="301">
        <f t="shared" si="76"/>
        <v>248</v>
      </c>
      <c r="D168" s="301">
        <f t="shared" si="77"/>
        <v>0</v>
      </c>
      <c r="E168" s="469">
        <v>248</v>
      </c>
      <c r="F168" s="295" t="e">
        <f t="shared" si="78"/>
        <v>#REF!</v>
      </c>
      <c r="G168" s="286"/>
      <c r="H168" s="286"/>
      <c r="I168" s="286" t="e">
        <f t="shared" si="81"/>
        <v>#REF!</v>
      </c>
      <c r="J168" s="286" t="e">
        <f t="shared" si="82"/>
        <v>#REF!</v>
      </c>
      <c r="K168" s="286" t="e">
        <f t="shared" si="83"/>
        <v>#REF!</v>
      </c>
      <c r="L168" s="286" t="e">
        <f t="shared" si="83"/>
        <v>#REF!</v>
      </c>
      <c r="M168" s="286" t="e">
        <f t="shared" si="83"/>
        <v>#REF!</v>
      </c>
      <c r="N168" s="286" t="e">
        <f t="shared" si="83"/>
        <v>#REF!</v>
      </c>
      <c r="O168" s="288">
        <f t="shared" si="83"/>
        <v>0</v>
      </c>
      <c r="P168" s="286" t="e">
        <f t="shared" si="83"/>
        <v>#REF!</v>
      </c>
      <c r="Q168" s="286" t="e">
        <f t="shared" si="83"/>
        <v>#REF!</v>
      </c>
      <c r="R168" s="286" t="e">
        <f t="shared" si="83"/>
        <v>#REF!</v>
      </c>
      <c r="S168" s="286">
        <f t="shared" si="83"/>
        <v>0</v>
      </c>
      <c r="T168" s="286" t="e">
        <f t="shared" si="80"/>
        <v>#REF!</v>
      </c>
      <c r="U168" s="286"/>
      <c r="V168" s="286"/>
      <c r="W168" s="286" t="e">
        <f t="shared" si="84"/>
        <v>#REF!</v>
      </c>
      <c r="X168" s="286" t="e">
        <f t="shared" si="85"/>
        <v>#REF!</v>
      </c>
      <c r="Y168" s="286" t="e">
        <f t="shared" si="86"/>
        <v>#REF!</v>
      </c>
      <c r="Z168" s="286">
        <f t="shared" si="86"/>
        <v>0</v>
      </c>
      <c r="AA168" s="286" t="e">
        <f t="shared" si="87"/>
        <v>#REF!</v>
      </c>
      <c r="AB168" s="286" t="e">
        <f t="shared" si="88"/>
        <v>#REF!</v>
      </c>
      <c r="AC168" s="286"/>
      <c r="AD168" s="286"/>
    </row>
    <row r="169" spans="1:30" ht="15.25" x14ac:dyDescent="0.65">
      <c r="A169" s="295"/>
      <c r="B169" s="295" t="s">
        <v>427</v>
      </c>
      <c r="C169" s="320">
        <f t="shared" si="76"/>
        <v>248</v>
      </c>
      <c r="D169" s="320">
        <f t="shared" si="77"/>
        <v>0</v>
      </c>
      <c r="E169" s="471">
        <v>248</v>
      </c>
      <c r="F169" s="312" t="e">
        <f t="shared" si="78"/>
        <v>#REF!</v>
      </c>
      <c r="G169" s="286"/>
      <c r="H169" s="286"/>
      <c r="I169" s="287" t="e">
        <f t="shared" si="81"/>
        <v>#REF!</v>
      </c>
      <c r="J169" s="287" t="e">
        <f t="shared" si="82"/>
        <v>#REF!</v>
      </c>
      <c r="K169" s="287" t="e">
        <f t="shared" si="83"/>
        <v>#REF!</v>
      </c>
      <c r="L169" s="287" t="e">
        <f t="shared" si="83"/>
        <v>#REF!</v>
      </c>
      <c r="M169" s="287" t="e">
        <f t="shared" si="83"/>
        <v>#REF!</v>
      </c>
      <c r="N169" s="287" t="e">
        <f t="shared" si="83"/>
        <v>#REF!</v>
      </c>
      <c r="O169" s="321">
        <f t="shared" si="83"/>
        <v>0</v>
      </c>
      <c r="P169" s="287" t="e">
        <f t="shared" si="83"/>
        <v>#REF!</v>
      </c>
      <c r="Q169" s="287" t="e">
        <f t="shared" si="83"/>
        <v>#REF!</v>
      </c>
      <c r="R169" s="287" t="e">
        <f t="shared" si="83"/>
        <v>#REF!</v>
      </c>
      <c r="S169" s="287">
        <f t="shared" si="83"/>
        <v>0</v>
      </c>
      <c r="T169" s="287" t="e">
        <f t="shared" si="80"/>
        <v>#REF!</v>
      </c>
      <c r="U169" s="287"/>
      <c r="V169" s="287"/>
      <c r="W169" s="287" t="e">
        <f t="shared" si="84"/>
        <v>#REF!</v>
      </c>
      <c r="X169" s="287" t="e">
        <f t="shared" si="85"/>
        <v>#REF!</v>
      </c>
      <c r="Y169" s="287" t="e">
        <f t="shared" si="86"/>
        <v>#REF!</v>
      </c>
      <c r="Z169" s="287">
        <f t="shared" si="86"/>
        <v>0</v>
      </c>
      <c r="AA169" s="287" t="e">
        <f t="shared" si="87"/>
        <v>#REF!</v>
      </c>
      <c r="AB169" s="287" t="e">
        <f t="shared" si="88"/>
        <v>#REF!</v>
      </c>
      <c r="AC169" s="286"/>
      <c r="AD169" s="286"/>
    </row>
    <row r="170" spans="1:30" ht="15.25" x14ac:dyDescent="0.65">
      <c r="A170" s="295"/>
      <c r="B170" s="308" t="s">
        <v>19</v>
      </c>
      <c r="C170" s="301">
        <f t="shared" ref="C170:AB170" si="89">SUM(C158:C169)</f>
        <v>3464</v>
      </c>
      <c r="D170" s="301">
        <f t="shared" si="89"/>
        <v>0</v>
      </c>
      <c r="E170" s="322">
        <f t="shared" si="89"/>
        <v>3464</v>
      </c>
      <c r="F170" s="286" t="e">
        <f t="shared" si="89"/>
        <v>#REF!</v>
      </c>
      <c r="G170" s="286" t="e">
        <f t="shared" si="89"/>
        <v>#REF!</v>
      </c>
      <c r="H170" s="286" t="e">
        <f t="shared" si="89"/>
        <v>#REF!</v>
      </c>
      <c r="I170" s="286" t="e">
        <f t="shared" si="89"/>
        <v>#REF!</v>
      </c>
      <c r="J170" s="286" t="e">
        <f t="shared" si="89"/>
        <v>#REF!</v>
      </c>
      <c r="K170" s="286" t="e">
        <f t="shared" si="89"/>
        <v>#REF!</v>
      </c>
      <c r="L170" s="286" t="e">
        <f t="shared" si="89"/>
        <v>#REF!</v>
      </c>
      <c r="M170" s="286" t="e">
        <f t="shared" si="89"/>
        <v>#REF!</v>
      </c>
      <c r="N170" s="286" t="e">
        <f t="shared" si="89"/>
        <v>#REF!</v>
      </c>
      <c r="O170" s="288">
        <f t="shared" si="89"/>
        <v>0</v>
      </c>
      <c r="P170" s="286" t="e">
        <f t="shared" si="89"/>
        <v>#REF!</v>
      </c>
      <c r="Q170" s="286" t="e">
        <f t="shared" si="89"/>
        <v>#REF!</v>
      </c>
      <c r="R170" s="286" t="e">
        <f t="shared" si="89"/>
        <v>#REF!</v>
      </c>
      <c r="S170" s="286">
        <f t="shared" si="89"/>
        <v>0</v>
      </c>
      <c r="T170" s="286" t="e">
        <f t="shared" si="89"/>
        <v>#REF!</v>
      </c>
      <c r="U170" s="286" t="e">
        <f t="shared" si="89"/>
        <v>#REF!</v>
      </c>
      <c r="V170" s="286" t="e">
        <f t="shared" si="89"/>
        <v>#REF!</v>
      </c>
      <c r="W170" s="286" t="e">
        <f t="shared" si="89"/>
        <v>#REF!</v>
      </c>
      <c r="X170" s="286" t="e">
        <f t="shared" si="89"/>
        <v>#REF!</v>
      </c>
      <c r="Y170" s="286" t="e">
        <f t="shared" si="89"/>
        <v>#REF!</v>
      </c>
      <c r="Z170" s="286">
        <f t="shared" si="89"/>
        <v>0</v>
      </c>
      <c r="AA170" s="286" t="e">
        <f t="shared" si="89"/>
        <v>#REF!</v>
      </c>
      <c r="AB170" s="286" t="e">
        <f t="shared" si="89"/>
        <v>#REF!</v>
      </c>
      <c r="AC170" s="323"/>
      <c r="AD170" s="287"/>
    </row>
    <row r="171" spans="1:30" ht="15.25" x14ac:dyDescent="0.65">
      <c r="A171" s="295"/>
      <c r="B171" s="295"/>
      <c r="C171" s="301"/>
      <c r="D171" s="301"/>
      <c r="E171" s="301"/>
      <c r="F171" s="295"/>
      <c r="G171" s="286"/>
      <c r="H171" s="286"/>
      <c r="I171" s="286"/>
      <c r="J171" s="286"/>
      <c r="K171" s="286"/>
      <c r="L171" s="286"/>
      <c r="M171" s="286"/>
      <c r="N171" s="286"/>
      <c r="O171" s="288"/>
      <c r="P171" s="286"/>
      <c r="Q171" s="286"/>
      <c r="R171" s="286"/>
      <c r="S171" s="286"/>
      <c r="T171" s="286"/>
      <c r="U171" s="286"/>
      <c r="V171" s="286"/>
      <c r="W171" s="286"/>
      <c r="X171" s="286"/>
      <c r="Y171" s="286"/>
      <c r="Z171" s="286"/>
      <c r="AA171" s="286"/>
      <c r="AB171" s="286"/>
      <c r="AC171" s="286"/>
      <c r="AD171" s="286"/>
    </row>
    <row r="172" spans="1:30" ht="15.25" x14ac:dyDescent="0.65">
      <c r="A172" s="295"/>
      <c r="B172" s="295" t="s">
        <v>428</v>
      </c>
      <c r="C172" s="301">
        <f t="shared" ref="C172:AB172" si="90">SUM(C163:C166)</f>
        <v>1480</v>
      </c>
      <c r="D172" s="301">
        <f t="shared" si="90"/>
        <v>0</v>
      </c>
      <c r="E172" s="301">
        <f t="shared" si="90"/>
        <v>1480</v>
      </c>
      <c r="F172" s="286" t="e">
        <f t="shared" si="90"/>
        <v>#REF!</v>
      </c>
      <c r="G172" s="286" t="e">
        <f t="shared" si="90"/>
        <v>#REF!</v>
      </c>
      <c r="H172" s="286" t="e">
        <f t="shared" si="90"/>
        <v>#REF!</v>
      </c>
      <c r="I172" s="286">
        <f t="shared" si="90"/>
        <v>0</v>
      </c>
      <c r="J172" s="286" t="e">
        <f t="shared" si="90"/>
        <v>#REF!</v>
      </c>
      <c r="K172" s="286" t="e">
        <f t="shared" si="90"/>
        <v>#REF!</v>
      </c>
      <c r="L172" s="286" t="e">
        <f t="shared" si="90"/>
        <v>#REF!</v>
      </c>
      <c r="M172" s="286" t="e">
        <f t="shared" si="90"/>
        <v>#REF!</v>
      </c>
      <c r="N172" s="286" t="e">
        <f t="shared" si="90"/>
        <v>#REF!</v>
      </c>
      <c r="O172" s="288">
        <f t="shared" si="90"/>
        <v>0</v>
      </c>
      <c r="P172" s="286" t="e">
        <f t="shared" si="90"/>
        <v>#REF!</v>
      </c>
      <c r="Q172" s="286" t="e">
        <f t="shared" si="90"/>
        <v>#REF!</v>
      </c>
      <c r="R172" s="286" t="e">
        <f t="shared" si="90"/>
        <v>#REF!</v>
      </c>
      <c r="S172" s="286">
        <f t="shared" si="90"/>
        <v>0</v>
      </c>
      <c r="T172" s="286" t="e">
        <f t="shared" si="90"/>
        <v>#REF!</v>
      </c>
      <c r="U172" s="286" t="e">
        <f t="shared" si="90"/>
        <v>#REF!</v>
      </c>
      <c r="V172" s="286" t="e">
        <f t="shared" si="90"/>
        <v>#REF!</v>
      </c>
      <c r="W172" s="286">
        <f t="shared" si="90"/>
        <v>0</v>
      </c>
      <c r="X172" s="286">
        <f t="shared" si="90"/>
        <v>0</v>
      </c>
      <c r="Y172" s="286" t="e">
        <f t="shared" si="90"/>
        <v>#REF!</v>
      </c>
      <c r="Z172" s="286">
        <f t="shared" si="90"/>
        <v>0</v>
      </c>
      <c r="AA172" s="286" t="e">
        <f t="shared" si="90"/>
        <v>#REF!</v>
      </c>
      <c r="AB172" s="286" t="e">
        <f t="shared" si="90"/>
        <v>#REF!</v>
      </c>
      <c r="AC172" s="286"/>
      <c r="AD172" s="286"/>
    </row>
    <row r="173" spans="1:30" ht="15.25" x14ac:dyDescent="0.65">
      <c r="A173" s="295"/>
      <c r="B173" s="295" t="s">
        <v>429</v>
      </c>
      <c r="C173" s="301">
        <f t="shared" ref="C173:AB173" si="91">C170-C172</f>
        <v>1984</v>
      </c>
      <c r="D173" s="301">
        <f t="shared" si="91"/>
        <v>0</v>
      </c>
      <c r="E173" s="301">
        <f t="shared" si="91"/>
        <v>1984</v>
      </c>
      <c r="F173" s="286" t="e">
        <f t="shared" si="91"/>
        <v>#REF!</v>
      </c>
      <c r="G173" s="286" t="e">
        <f t="shared" si="91"/>
        <v>#REF!</v>
      </c>
      <c r="H173" s="286" t="e">
        <f t="shared" si="91"/>
        <v>#REF!</v>
      </c>
      <c r="I173" s="286" t="e">
        <f t="shared" si="91"/>
        <v>#REF!</v>
      </c>
      <c r="J173" s="286" t="e">
        <f t="shared" si="91"/>
        <v>#REF!</v>
      </c>
      <c r="K173" s="286" t="e">
        <f t="shared" si="91"/>
        <v>#REF!</v>
      </c>
      <c r="L173" s="286" t="e">
        <f t="shared" si="91"/>
        <v>#REF!</v>
      </c>
      <c r="M173" s="286" t="e">
        <f t="shared" si="91"/>
        <v>#REF!</v>
      </c>
      <c r="N173" s="286" t="e">
        <f t="shared" si="91"/>
        <v>#REF!</v>
      </c>
      <c r="O173" s="288">
        <f t="shared" si="91"/>
        <v>0</v>
      </c>
      <c r="P173" s="286" t="e">
        <f t="shared" si="91"/>
        <v>#REF!</v>
      </c>
      <c r="Q173" s="286" t="e">
        <f t="shared" si="91"/>
        <v>#REF!</v>
      </c>
      <c r="R173" s="286" t="e">
        <f t="shared" si="91"/>
        <v>#REF!</v>
      </c>
      <c r="S173" s="286">
        <f t="shared" si="91"/>
        <v>0</v>
      </c>
      <c r="T173" s="286" t="e">
        <f t="shared" si="91"/>
        <v>#REF!</v>
      </c>
      <c r="U173" s="286" t="e">
        <f t="shared" si="91"/>
        <v>#REF!</v>
      </c>
      <c r="V173" s="286" t="e">
        <f t="shared" si="91"/>
        <v>#REF!</v>
      </c>
      <c r="W173" s="286" t="e">
        <f t="shared" si="91"/>
        <v>#REF!</v>
      </c>
      <c r="X173" s="286" t="e">
        <f t="shared" si="91"/>
        <v>#REF!</v>
      </c>
      <c r="Y173" s="286" t="e">
        <f t="shared" si="91"/>
        <v>#REF!</v>
      </c>
      <c r="Z173" s="286">
        <f t="shared" si="91"/>
        <v>0</v>
      </c>
      <c r="AA173" s="286" t="e">
        <f t="shared" si="91"/>
        <v>#REF!</v>
      </c>
      <c r="AB173" s="286" t="e">
        <f t="shared" si="91"/>
        <v>#REF!</v>
      </c>
      <c r="AC173" s="286"/>
      <c r="AD173" s="286"/>
    </row>
    <row r="174" spans="1:30" ht="15.25" x14ac:dyDescent="0.65">
      <c r="A174" s="295"/>
      <c r="B174" s="295" t="s">
        <v>430</v>
      </c>
      <c r="C174" s="301">
        <f>ROUND(AVERAGE(C158:C169),0)</f>
        <v>289</v>
      </c>
      <c r="D174" s="301">
        <f>ROUND(AVERAGE(D158:D169),0)</f>
        <v>0</v>
      </c>
      <c r="E174" s="301">
        <f>ROUND(AVERAGE(E158:E169),0)</f>
        <v>289</v>
      </c>
      <c r="F174" s="288" t="e">
        <f>ROUND(AVERAGE(F158:F169),2)</f>
        <v>#REF!</v>
      </c>
      <c r="G174" s="288" t="e">
        <f t="shared" ref="G174:Z174" si="92">ROUND(AVERAGE(G158:G169),2)</f>
        <v>#REF!</v>
      </c>
      <c r="H174" s="288" t="e">
        <f t="shared" si="92"/>
        <v>#REF!</v>
      </c>
      <c r="I174" s="288" t="e">
        <f t="shared" si="92"/>
        <v>#REF!</v>
      </c>
      <c r="J174" s="288" t="e">
        <f t="shared" si="92"/>
        <v>#REF!</v>
      </c>
      <c r="K174" s="288" t="e">
        <f t="shared" si="92"/>
        <v>#REF!</v>
      </c>
      <c r="L174" s="288" t="e">
        <f t="shared" si="92"/>
        <v>#REF!</v>
      </c>
      <c r="M174" s="288" t="e">
        <f t="shared" si="92"/>
        <v>#REF!</v>
      </c>
      <c r="N174" s="288" t="e">
        <f t="shared" si="92"/>
        <v>#REF!</v>
      </c>
      <c r="O174" s="288">
        <f t="shared" si="92"/>
        <v>0</v>
      </c>
      <c r="P174" s="288" t="e">
        <f t="shared" si="92"/>
        <v>#REF!</v>
      </c>
      <c r="Q174" s="288" t="e">
        <f t="shared" si="92"/>
        <v>#REF!</v>
      </c>
      <c r="R174" s="288" t="e">
        <f t="shared" si="92"/>
        <v>#REF!</v>
      </c>
      <c r="S174" s="288">
        <f t="shared" si="92"/>
        <v>0</v>
      </c>
      <c r="T174" s="288" t="e">
        <f t="shared" si="92"/>
        <v>#REF!</v>
      </c>
      <c r="U174" s="288" t="e">
        <f t="shared" si="92"/>
        <v>#REF!</v>
      </c>
      <c r="V174" s="288" t="e">
        <f t="shared" si="92"/>
        <v>#REF!</v>
      </c>
      <c r="W174" s="288" t="e">
        <f t="shared" si="92"/>
        <v>#REF!</v>
      </c>
      <c r="X174" s="288" t="e">
        <f t="shared" si="92"/>
        <v>#REF!</v>
      </c>
      <c r="Y174" s="288" t="e">
        <f t="shared" si="92"/>
        <v>#REF!</v>
      </c>
      <c r="Z174" s="288">
        <f t="shared" si="92"/>
        <v>0</v>
      </c>
      <c r="AA174" s="288" t="e">
        <f>ROUND(AVERAGE(AA158:AA169),2)</f>
        <v>#REF!</v>
      </c>
      <c r="AB174" s="288" t="e">
        <f>ROUND(AVERAGE(AB158:AB169),2)</f>
        <v>#REF!</v>
      </c>
      <c r="AC174" s="286"/>
      <c r="AD174" s="286"/>
    </row>
    <row r="175" spans="1:30" ht="15.25" x14ac:dyDescent="0.65">
      <c r="A175" s="295"/>
      <c r="B175" s="295"/>
      <c r="C175" s="295"/>
      <c r="D175" s="295"/>
      <c r="E175" s="295"/>
      <c r="G175" s="286"/>
      <c r="H175" s="286"/>
      <c r="I175" s="286"/>
      <c r="J175" s="286"/>
      <c r="K175" s="286"/>
      <c r="L175" s="286"/>
      <c r="M175" s="286"/>
      <c r="N175" s="286"/>
      <c r="O175" s="286"/>
      <c r="P175" s="286"/>
      <c r="Q175" s="286"/>
      <c r="R175" s="286"/>
      <c r="S175" s="286"/>
      <c r="T175" s="286"/>
      <c r="U175" s="295"/>
      <c r="V175" s="295"/>
      <c r="W175" s="295"/>
      <c r="X175" s="295"/>
      <c r="Y175" s="295"/>
      <c r="Z175" s="295"/>
      <c r="AA175" s="286"/>
      <c r="AB175" s="286"/>
      <c r="AC175" s="295"/>
      <c r="AD175" s="295"/>
    </row>
    <row r="176" spans="1:30" ht="15.25" x14ac:dyDescent="0.65">
      <c r="A176" s="295"/>
      <c r="B176" s="295"/>
      <c r="C176" s="295"/>
      <c r="D176" s="295"/>
      <c r="E176" s="295"/>
      <c r="G176" s="295"/>
      <c r="H176" s="295"/>
      <c r="I176" s="295"/>
      <c r="J176" s="295"/>
      <c r="K176" s="295"/>
      <c r="L176" s="295"/>
      <c r="M176" s="295"/>
      <c r="N176" s="295"/>
      <c r="O176" s="295"/>
      <c r="P176" s="295"/>
      <c r="Q176" s="295"/>
      <c r="R176" s="295"/>
      <c r="S176" s="295"/>
      <c r="T176" s="295"/>
      <c r="U176" s="295"/>
      <c r="V176" s="295"/>
      <c r="W176" s="295"/>
      <c r="X176" s="295"/>
      <c r="Y176" s="295"/>
      <c r="Z176" s="295"/>
      <c r="AA176" s="295"/>
      <c r="AB176" s="295"/>
      <c r="AC176" s="295"/>
      <c r="AD176" s="295"/>
    </row>
    <row r="177" spans="1:30" ht="15.5" x14ac:dyDescent="0.7">
      <c r="A177" s="305" t="s">
        <v>431</v>
      </c>
      <c r="B177" s="295"/>
      <c r="C177" s="295"/>
      <c r="D177" s="295"/>
      <c r="E177" s="295"/>
      <c r="F177" s="635" t="s">
        <v>397</v>
      </c>
      <c r="G177" s="636"/>
      <c r="H177" s="636"/>
      <c r="I177" s="636"/>
      <c r="J177" s="636"/>
      <c r="K177" s="636"/>
      <c r="L177" s="636"/>
      <c r="M177" s="636"/>
      <c r="N177" s="636"/>
      <c r="O177" s="636"/>
      <c r="P177" s="636"/>
      <c r="Q177" s="636"/>
      <c r="R177" s="636"/>
      <c r="S177" s="636"/>
      <c r="T177" s="295"/>
      <c r="U177" s="305" t="s">
        <v>398</v>
      </c>
      <c r="V177" s="295"/>
      <c r="W177" s="295"/>
      <c r="X177" s="295"/>
      <c r="Y177" s="295"/>
      <c r="Z177" s="295"/>
      <c r="AA177" s="295"/>
      <c r="AB177" s="295"/>
      <c r="AC177" s="295"/>
      <c r="AD177" s="295"/>
    </row>
    <row r="178" spans="1:30" ht="15.5" x14ac:dyDescent="0.7">
      <c r="A178" s="312"/>
      <c r="B178" s="312"/>
      <c r="C178" s="312"/>
      <c r="D178" s="312"/>
      <c r="E178" s="312"/>
      <c r="F178" s="305"/>
      <c r="G178" s="305" t="s">
        <v>399</v>
      </c>
      <c r="H178" s="305"/>
      <c r="I178" s="305"/>
      <c r="J178" s="305"/>
      <c r="K178" s="305"/>
      <c r="L178" s="305"/>
      <c r="M178" s="305"/>
      <c r="N178" s="295"/>
      <c r="O178" s="305"/>
      <c r="P178" s="305"/>
      <c r="Q178" s="295"/>
      <c r="R178" s="305"/>
      <c r="S178" s="305"/>
      <c r="T178" s="305"/>
      <c r="U178" s="295"/>
      <c r="V178" s="305"/>
      <c r="W178" s="305"/>
      <c r="X178" s="305"/>
      <c r="Y178" s="305"/>
      <c r="Z178" s="305"/>
      <c r="AA178" s="305"/>
      <c r="AB178" s="305"/>
      <c r="AC178" s="305"/>
      <c r="AD178" s="305"/>
    </row>
    <row r="179" spans="1:30" ht="15.5" x14ac:dyDescent="0.7">
      <c r="A179" s="312"/>
      <c r="B179" s="324"/>
      <c r="C179" s="312"/>
      <c r="D179" s="312"/>
      <c r="E179" s="312"/>
      <c r="F179" s="305"/>
      <c r="G179" s="305" t="s">
        <v>400</v>
      </c>
      <c r="H179" s="305"/>
      <c r="I179" s="305" t="s">
        <v>401</v>
      </c>
      <c r="J179" s="305"/>
      <c r="K179" s="305"/>
      <c r="L179" s="313"/>
      <c r="M179" s="305"/>
      <c r="N179" s="305"/>
      <c r="O179" s="305"/>
      <c r="P179" s="305"/>
      <c r="Q179" s="305"/>
      <c r="R179" s="305"/>
      <c r="S179" s="305"/>
      <c r="T179" s="305"/>
      <c r="U179" s="305" t="s">
        <v>400</v>
      </c>
      <c r="V179" s="305"/>
      <c r="W179" s="305" t="s">
        <v>401</v>
      </c>
      <c r="X179" s="305"/>
      <c r="Y179" s="305"/>
      <c r="Z179" s="305"/>
      <c r="AA179" s="305"/>
      <c r="AB179" s="285" t="s">
        <v>19</v>
      </c>
      <c r="AC179" s="305"/>
      <c r="AD179" s="305"/>
    </row>
    <row r="180" spans="1:30" ht="31" x14ac:dyDescent="0.7">
      <c r="A180" s="315"/>
      <c r="B180" s="315"/>
      <c r="C180" s="285"/>
      <c r="D180" s="285" t="s">
        <v>402</v>
      </c>
      <c r="E180" s="315"/>
      <c r="F180" s="285" t="s">
        <v>403</v>
      </c>
      <c r="G180" s="285"/>
      <c r="H180" s="285" t="s">
        <v>402</v>
      </c>
      <c r="I180" s="285"/>
      <c r="J180" s="285" t="s">
        <v>402</v>
      </c>
      <c r="K180" s="285"/>
      <c r="L180" s="285"/>
      <c r="M180" s="285"/>
      <c r="N180" s="285"/>
      <c r="O180" s="325" t="s">
        <v>404</v>
      </c>
      <c r="P180" s="285"/>
      <c r="Q180" s="285"/>
      <c r="R180" s="285"/>
      <c r="S180" s="285"/>
      <c r="T180" s="285" t="s">
        <v>19</v>
      </c>
      <c r="U180" s="285"/>
      <c r="V180" s="285" t="s">
        <v>402</v>
      </c>
      <c r="W180" s="285"/>
      <c r="X180" s="285" t="s">
        <v>402</v>
      </c>
      <c r="Y180" s="285"/>
      <c r="Z180" s="285"/>
      <c r="AA180" s="285" t="s">
        <v>19</v>
      </c>
      <c r="AB180" s="285" t="s">
        <v>405</v>
      </c>
      <c r="AC180" s="285" t="s">
        <v>432</v>
      </c>
      <c r="AD180" s="285"/>
    </row>
    <row r="181" spans="1:30" ht="31" x14ac:dyDescent="0.7">
      <c r="A181" s="316"/>
      <c r="B181" s="316"/>
      <c r="C181" s="570" t="s">
        <v>393</v>
      </c>
      <c r="D181" s="570">
        <v>600</v>
      </c>
      <c r="E181" s="570" t="s">
        <v>19</v>
      </c>
      <c r="F181" s="570" t="s">
        <v>406</v>
      </c>
      <c r="G181" s="570" t="s">
        <v>393</v>
      </c>
      <c r="H181" s="570">
        <v>600</v>
      </c>
      <c r="I181" s="570" t="s">
        <v>393</v>
      </c>
      <c r="J181" s="570">
        <v>600</v>
      </c>
      <c r="K181" s="570" t="s">
        <v>407</v>
      </c>
      <c r="L181" s="570" t="s">
        <v>453</v>
      </c>
      <c r="M181" s="570" t="str">
        <f>M154</f>
        <v>ZEC</v>
      </c>
      <c r="N181" s="570" t="str">
        <f>N41</f>
        <v>CIP</v>
      </c>
      <c r="O181" s="325" t="s">
        <v>408</v>
      </c>
      <c r="P181" s="570" t="s">
        <v>560</v>
      </c>
      <c r="Q181" s="570" t="s">
        <v>454</v>
      </c>
      <c r="R181" s="570" t="s">
        <v>409</v>
      </c>
      <c r="S181" s="570" t="s">
        <v>410</v>
      </c>
      <c r="T181" s="570" t="s">
        <v>405</v>
      </c>
      <c r="U181" s="570" t="s">
        <v>393</v>
      </c>
      <c r="V181" s="570">
        <v>600</v>
      </c>
      <c r="W181" s="570" t="s">
        <v>393</v>
      </c>
      <c r="X181" s="570">
        <v>600</v>
      </c>
      <c r="Y181" s="570" t="s">
        <v>277</v>
      </c>
      <c r="Z181" s="570" t="s">
        <v>411</v>
      </c>
      <c r="AA181" s="570" t="s">
        <v>412</v>
      </c>
      <c r="AB181" s="570" t="s">
        <v>413</v>
      </c>
      <c r="AC181" s="570" t="s">
        <v>433</v>
      </c>
      <c r="AD181" s="570" t="s">
        <v>434</v>
      </c>
    </row>
    <row r="182" spans="1:30" ht="15.5" x14ac:dyDescent="0.7">
      <c r="A182" s="316"/>
      <c r="B182" s="285" t="s">
        <v>414</v>
      </c>
      <c r="C182" s="570"/>
      <c r="D182" s="570"/>
      <c r="E182" s="570"/>
      <c r="F182" s="295">
        <f t="shared" ref="F182:J183" si="93">+F125</f>
        <v>0</v>
      </c>
      <c r="G182" s="298">
        <f t="shared" si="93"/>
        <v>0</v>
      </c>
      <c r="H182" s="298">
        <f t="shared" si="93"/>
        <v>0</v>
      </c>
      <c r="I182" s="298">
        <f t="shared" si="93"/>
        <v>0</v>
      </c>
      <c r="J182" s="298">
        <f t="shared" si="93"/>
        <v>0</v>
      </c>
      <c r="K182" s="570"/>
      <c r="L182" s="570"/>
      <c r="M182" s="570"/>
      <c r="N182" s="570"/>
      <c r="O182" s="332">
        <f>+O125</f>
        <v>0</v>
      </c>
      <c r="P182" s="570"/>
      <c r="Q182" s="570"/>
      <c r="R182" s="570"/>
      <c r="S182" s="570"/>
      <c r="T182" s="570"/>
      <c r="U182" s="570"/>
      <c r="V182" s="570"/>
      <c r="W182" s="570"/>
      <c r="X182" s="570"/>
      <c r="Y182" s="318"/>
      <c r="Z182" s="570"/>
      <c r="AA182" s="570"/>
      <c r="AB182" s="570"/>
      <c r="AC182" s="570"/>
      <c r="AD182" s="570"/>
    </row>
    <row r="183" spans="1:30" ht="15.5" x14ac:dyDescent="0.7">
      <c r="A183" s="316"/>
      <c r="B183" s="285" t="s">
        <v>415</v>
      </c>
      <c r="C183" s="570"/>
      <c r="D183" s="570"/>
      <c r="E183" s="570"/>
      <c r="F183" s="295" t="e">
        <f t="shared" si="93"/>
        <v>#REF!</v>
      </c>
      <c r="G183" s="298" t="e">
        <f t="shared" si="93"/>
        <v>#REF!</v>
      </c>
      <c r="H183" s="298" t="e">
        <f t="shared" si="93"/>
        <v>#REF!</v>
      </c>
      <c r="I183" s="298" t="e">
        <f t="shared" si="93"/>
        <v>#REF!</v>
      </c>
      <c r="J183" s="298" t="e">
        <f t="shared" si="93"/>
        <v>#REF!</v>
      </c>
      <c r="K183" s="570"/>
      <c r="L183" s="570"/>
      <c r="M183" s="570"/>
      <c r="N183" s="570"/>
      <c r="O183" s="332">
        <f>+O126</f>
        <v>0</v>
      </c>
      <c r="P183" s="570"/>
      <c r="Q183" s="570"/>
      <c r="R183" s="570"/>
      <c r="S183" s="570"/>
      <c r="T183" s="570"/>
      <c r="U183" s="570"/>
      <c r="V183" s="570"/>
      <c r="W183" s="570"/>
      <c r="X183" s="570"/>
      <c r="Y183" s="570"/>
      <c r="Z183" s="570"/>
      <c r="AA183" s="570"/>
      <c r="AB183" s="570"/>
      <c r="AC183" s="570"/>
      <c r="AD183" s="570"/>
    </row>
    <row r="184" spans="1:30" ht="15.5" x14ac:dyDescent="0.7">
      <c r="A184" s="295"/>
      <c r="B184" s="313" t="s">
        <v>416</v>
      </c>
      <c r="C184" s="295"/>
      <c r="D184" s="295"/>
      <c r="E184" s="295"/>
      <c r="F184" s="286" t="e">
        <f>F183+F182</f>
        <v>#REF!</v>
      </c>
      <c r="G184" s="326" t="e">
        <f>G183+G182</f>
        <v>#REF!</v>
      </c>
      <c r="H184" s="326" t="e">
        <f>H183+H182</f>
        <v>#REF!</v>
      </c>
      <c r="I184" s="326" t="e">
        <f>I183+I182</f>
        <v>#REF!</v>
      </c>
      <c r="J184" s="326" t="e">
        <f>J183+J182</f>
        <v>#REF!</v>
      </c>
      <c r="K184" s="298" t="e">
        <f>+K127</f>
        <v>#REF!</v>
      </c>
      <c r="L184" s="298" t="e">
        <f>+L127</f>
        <v>#REF!</v>
      </c>
      <c r="M184" s="298" t="e">
        <f>+M127</f>
        <v>#REF!</v>
      </c>
      <c r="N184" s="298" t="e">
        <f>+N127</f>
        <v>#REF!</v>
      </c>
      <c r="O184" s="327">
        <f>SUM(O182:O183)</f>
        <v>0</v>
      </c>
      <c r="P184" s="299" t="e">
        <f>+P127</f>
        <v>#REF!</v>
      </c>
      <c r="Q184" s="299" t="e">
        <f>+Q127</f>
        <v>#REF!</v>
      </c>
      <c r="R184" s="299" t="e">
        <f>+R127</f>
        <v>#REF!</v>
      </c>
      <c r="S184" s="299">
        <f>+S127</f>
        <v>0</v>
      </c>
      <c r="T184" s="286"/>
      <c r="U184" s="299" t="e">
        <f>+#REF!</f>
        <v>#REF!</v>
      </c>
      <c r="V184" s="299" t="e">
        <f>+#REF!</f>
        <v>#REF!</v>
      </c>
      <c r="W184" s="299" t="e">
        <f>+#REF!</f>
        <v>#REF!</v>
      </c>
      <c r="X184" s="299" t="e">
        <f>+#REF!</f>
        <v>#REF!</v>
      </c>
      <c r="Y184" s="299" t="e">
        <f>Y127</f>
        <v>#REF!</v>
      </c>
      <c r="Z184" s="329">
        <v>0</v>
      </c>
      <c r="AA184" s="286"/>
      <c r="AB184" s="330"/>
      <c r="AC184" s="330"/>
      <c r="AD184" s="330"/>
    </row>
    <row r="185" spans="1:30" ht="15.5" x14ac:dyDescent="0.7">
      <c r="A185" s="305"/>
      <c r="B185" s="295" t="s">
        <v>417</v>
      </c>
      <c r="C185" s="301">
        <f t="shared" ref="C185:C196" si="94">IF(E185&gt;600,600,E185)</f>
        <v>248</v>
      </c>
      <c r="D185" s="301">
        <f t="shared" ref="D185:D196" si="95">E185-C185</f>
        <v>0</v>
      </c>
      <c r="E185" s="301">
        <f t="shared" ref="E185:E196" si="96">E158</f>
        <v>248</v>
      </c>
      <c r="F185" s="286" t="e">
        <f t="shared" ref="F185:F196" si="97">F184</f>
        <v>#REF!</v>
      </c>
      <c r="G185" s="286"/>
      <c r="H185" s="286"/>
      <c r="I185" s="286" t="e">
        <f>ROUND(I$184*$C185,2)</f>
        <v>#REF!</v>
      </c>
      <c r="J185" s="286" t="e">
        <f>ROUND(J$184*$D185,2)</f>
        <v>#REF!</v>
      </c>
      <c r="K185" s="286" t="e">
        <f>ROUND(K$184*$E185,2)</f>
        <v>#REF!</v>
      </c>
      <c r="L185" s="286" t="e">
        <f t="shared" ref="L185:S185" si="98">ROUND(L$184*$E185,2)</f>
        <v>#REF!</v>
      </c>
      <c r="M185" s="286" t="e">
        <f t="shared" si="98"/>
        <v>#REF!</v>
      </c>
      <c r="N185" s="286" t="e">
        <f t="shared" si="98"/>
        <v>#REF!</v>
      </c>
      <c r="O185" s="288">
        <f t="shared" si="98"/>
        <v>0</v>
      </c>
      <c r="P185" s="286" t="e">
        <f t="shared" si="98"/>
        <v>#REF!</v>
      </c>
      <c r="Q185" s="286" t="e">
        <f t="shared" si="98"/>
        <v>#REF!</v>
      </c>
      <c r="R185" s="286" t="e">
        <f t="shared" si="98"/>
        <v>#REF!</v>
      </c>
      <c r="S185" s="286">
        <f t="shared" si="98"/>
        <v>0</v>
      </c>
      <c r="T185" s="286" t="e">
        <f t="shared" ref="T185:T196" si="99">SUM(F185:S185)</f>
        <v>#REF!</v>
      </c>
      <c r="U185" s="328"/>
      <c r="V185" s="328"/>
      <c r="W185" s="286" t="e">
        <f>ROUND(W$184*$C185,2)</f>
        <v>#REF!</v>
      </c>
      <c r="X185" s="286" t="e">
        <f>ROUND(X$184*$D185,2)</f>
        <v>#REF!</v>
      </c>
      <c r="Y185" s="286" t="e">
        <f>ROUND(Y$184*$E185,2)</f>
        <v>#REF!</v>
      </c>
      <c r="Z185" s="286">
        <f>ROUND(Z$184*$E185,2)</f>
        <v>0</v>
      </c>
      <c r="AA185" s="286" t="e">
        <f>SUM(U185:Z185)</f>
        <v>#REF!</v>
      </c>
      <c r="AB185" s="288" t="e">
        <f>T185+AA185</f>
        <v>#REF!</v>
      </c>
      <c r="AC185" s="288" t="e">
        <f t="shared" ref="AC185:AC197" si="100">AB185-AB158</f>
        <v>#REF!</v>
      </c>
      <c r="AD185" s="288" t="e">
        <f t="shared" ref="AD185:AD197" si="101">ROUND((AC185/AB158)*100,2)</f>
        <v>#REF!</v>
      </c>
    </row>
    <row r="186" spans="1:30" ht="15.5" x14ac:dyDescent="0.7">
      <c r="A186" s="305"/>
      <c r="B186" s="295" t="s">
        <v>418</v>
      </c>
      <c r="C186" s="301">
        <f t="shared" si="94"/>
        <v>248</v>
      </c>
      <c r="D186" s="301">
        <f t="shared" si="95"/>
        <v>0</v>
      </c>
      <c r="E186" s="301">
        <f t="shared" si="96"/>
        <v>248</v>
      </c>
      <c r="F186" s="295" t="e">
        <f t="shared" si="97"/>
        <v>#REF!</v>
      </c>
      <c r="G186" s="286"/>
      <c r="H186" s="286"/>
      <c r="I186" s="286" t="e">
        <f t="shared" ref="I186:I196" si="102">ROUND(I$184*$C186,2)</f>
        <v>#REF!</v>
      </c>
      <c r="J186" s="286" t="e">
        <f t="shared" ref="J186:J196" si="103">ROUND(J$184*$D186,2)</f>
        <v>#REF!</v>
      </c>
      <c r="K186" s="286" t="e">
        <f t="shared" ref="K186:S196" si="104">ROUND(K$184*$E186,2)</f>
        <v>#REF!</v>
      </c>
      <c r="L186" s="286" t="e">
        <f t="shared" si="104"/>
        <v>#REF!</v>
      </c>
      <c r="M186" s="286" t="e">
        <f t="shared" si="104"/>
        <v>#REF!</v>
      </c>
      <c r="N186" s="286" t="e">
        <f t="shared" si="104"/>
        <v>#REF!</v>
      </c>
      <c r="O186" s="288">
        <f t="shared" si="104"/>
        <v>0</v>
      </c>
      <c r="P186" s="286" t="e">
        <f t="shared" si="104"/>
        <v>#REF!</v>
      </c>
      <c r="Q186" s="286" t="e">
        <f t="shared" si="104"/>
        <v>#REF!</v>
      </c>
      <c r="R186" s="286" t="e">
        <f t="shared" si="104"/>
        <v>#REF!</v>
      </c>
      <c r="S186" s="286">
        <f t="shared" si="104"/>
        <v>0</v>
      </c>
      <c r="T186" s="286" t="e">
        <f t="shared" si="99"/>
        <v>#REF!</v>
      </c>
      <c r="U186" s="286"/>
      <c r="V186" s="286"/>
      <c r="W186" s="286" t="e">
        <f>ROUND(W$184*$C186,2)</f>
        <v>#REF!</v>
      </c>
      <c r="X186" s="286" t="e">
        <f t="shared" ref="X186:X196" si="105">ROUND(X$184*$D186,2)</f>
        <v>#REF!</v>
      </c>
      <c r="Y186" s="286" t="e">
        <f t="shared" ref="Y186:Z196" si="106">ROUND(Y$184*$E186,2)</f>
        <v>#REF!</v>
      </c>
      <c r="Z186" s="286">
        <f t="shared" si="106"/>
        <v>0</v>
      </c>
      <c r="AA186" s="286" t="e">
        <f t="shared" ref="AA186:AA196" si="107">SUM(U186:Z186)</f>
        <v>#REF!</v>
      </c>
      <c r="AB186" s="288" t="e">
        <f t="shared" ref="AB186:AB196" si="108">T186+AA186</f>
        <v>#REF!</v>
      </c>
      <c r="AC186" s="288" t="e">
        <f t="shared" si="100"/>
        <v>#REF!</v>
      </c>
      <c r="AD186" s="288" t="e">
        <f t="shared" si="101"/>
        <v>#REF!</v>
      </c>
    </row>
    <row r="187" spans="1:30" ht="15.5" x14ac:dyDescent="0.7">
      <c r="A187" s="305"/>
      <c r="B187" s="295" t="s">
        <v>419</v>
      </c>
      <c r="C187" s="301">
        <f t="shared" si="94"/>
        <v>248</v>
      </c>
      <c r="D187" s="301">
        <f t="shared" si="95"/>
        <v>0</v>
      </c>
      <c r="E187" s="301">
        <f t="shared" si="96"/>
        <v>248</v>
      </c>
      <c r="F187" s="295" t="e">
        <f t="shared" si="97"/>
        <v>#REF!</v>
      </c>
      <c r="G187" s="286"/>
      <c r="H187" s="286"/>
      <c r="I187" s="286" t="e">
        <f t="shared" si="102"/>
        <v>#REF!</v>
      </c>
      <c r="J187" s="286" t="e">
        <f t="shared" si="103"/>
        <v>#REF!</v>
      </c>
      <c r="K187" s="286" t="e">
        <f t="shared" si="104"/>
        <v>#REF!</v>
      </c>
      <c r="L187" s="286" t="e">
        <f t="shared" si="104"/>
        <v>#REF!</v>
      </c>
      <c r="M187" s="286" t="e">
        <f t="shared" si="104"/>
        <v>#REF!</v>
      </c>
      <c r="N187" s="286" t="e">
        <f t="shared" si="104"/>
        <v>#REF!</v>
      </c>
      <c r="O187" s="288">
        <f t="shared" si="104"/>
        <v>0</v>
      </c>
      <c r="P187" s="286" t="e">
        <f t="shared" si="104"/>
        <v>#REF!</v>
      </c>
      <c r="Q187" s="286" t="e">
        <f t="shared" si="104"/>
        <v>#REF!</v>
      </c>
      <c r="R187" s="286" t="e">
        <f t="shared" si="104"/>
        <v>#REF!</v>
      </c>
      <c r="S187" s="286">
        <f t="shared" si="104"/>
        <v>0</v>
      </c>
      <c r="T187" s="286" t="e">
        <f t="shared" si="99"/>
        <v>#REF!</v>
      </c>
      <c r="U187" s="286"/>
      <c r="V187" s="286"/>
      <c r="W187" s="286" t="e">
        <f>ROUND(W$184*$C187,2)</f>
        <v>#REF!</v>
      </c>
      <c r="X187" s="286" t="e">
        <f t="shared" si="105"/>
        <v>#REF!</v>
      </c>
      <c r="Y187" s="286" t="e">
        <f t="shared" si="106"/>
        <v>#REF!</v>
      </c>
      <c r="Z187" s="286">
        <f t="shared" si="106"/>
        <v>0</v>
      </c>
      <c r="AA187" s="286" t="e">
        <f t="shared" si="107"/>
        <v>#REF!</v>
      </c>
      <c r="AB187" s="288" t="e">
        <f t="shared" si="108"/>
        <v>#REF!</v>
      </c>
      <c r="AC187" s="288" t="e">
        <f t="shared" si="100"/>
        <v>#REF!</v>
      </c>
      <c r="AD187" s="288" t="e">
        <f t="shared" si="101"/>
        <v>#REF!</v>
      </c>
    </row>
    <row r="188" spans="1:30" ht="15.25" x14ac:dyDescent="0.65">
      <c r="A188" s="295"/>
      <c r="B188" s="295" t="s">
        <v>420</v>
      </c>
      <c r="C188" s="301">
        <f t="shared" si="94"/>
        <v>248</v>
      </c>
      <c r="D188" s="301">
        <f t="shared" si="95"/>
        <v>0</v>
      </c>
      <c r="E188" s="301">
        <f t="shared" si="96"/>
        <v>248</v>
      </c>
      <c r="F188" s="295" t="e">
        <f t="shared" si="97"/>
        <v>#REF!</v>
      </c>
      <c r="G188" s="286"/>
      <c r="H188" s="286"/>
      <c r="I188" s="286" t="e">
        <f t="shared" si="102"/>
        <v>#REF!</v>
      </c>
      <c r="J188" s="286" t="e">
        <f t="shared" si="103"/>
        <v>#REF!</v>
      </c>
      <c r="K188" s="286" t="e">
        <f t="shared" si="104"/>
        <v>#REF!</v>
      </c>
      <c r="L188" s="286" t="e">
        <f t="shared" si="104"/>
        <v>#REF!</v>
      </c>
      <c r="M188" s="286" t="e">
        <f t="shared" si="104"/>
        <v>#REF!</v>
      </c>
      <c r="N188" s="286" t="e">
        <f t="shared" si="104"/>
        <v>#REF!</v>
      </c>
      <c r="O188" s="288">
        <f t="shared" si="104"/>
        <v>0</v>
      </c>
      <c r="P188" s="286" t="e">
        <f t="shared" si="104"/>
        <v>#REF!</v>
      </c>
      <c r="Q188" s="286" t="e">
        <f t="shared" si="104"/>
        <v>#REF!</v>
      </c>
      <c r="R188" s="286" t="e">
        <f t="shared" si="104"/>
        <v>#REF!</v>
      </c>
      <c r="S188" s="286">
        <f t="shared" si="104"/>
        <v>0</v>
      </c>
      <c r="T188" s="286" t="e">
        <f t="shared" si="99"/>
        <v>#REF!</v>
      </c>
      <c r="U188" s="286"/>
      <c r="V188" s="286"/>
      <c r="W188" s="286" t="e">
        <f>ROUND(W$184*$C188,2)</f>
        <v>#REF!</v>
      </c>
      <c r="X188" s="286" t="e">
        <f t="shared" si="105"/>
        <v>#REF!</v>
      </c>
      <c r="Y188" s="286" t="e">
        <f t="shared" si="106"/>
        <v>#REF!</v>
      </c>
      <c r="Z188" s="286">
        <f t="shared" si="106"/>
        <v>0</v>
      </c>
      <c r="AA188" s="286" t="e">
        <f t="shared" si="107"/>
        <v>#REF!</v>
      </c>
      <c r="AB188" s="288" t="e">
        <f t="shared" si="108"/>
        <v>#REF!</v>
      </c>
      <c r="AC188" s="288" t="e">
        <f t="shared" si="100"/>
        <v>#REF!</v>
      </c>
      <c r="AD188" s="288" t="e">
        <f t="shared" si="101"/>
        <v>#REF!</v>
      </c>
    </row>
    <row r="189" spans="1:30" ht="15.25" x14ac:dyDescent="0.65">
      <c r="A189" s="295"/>
      <c r="B189" s="295" t="s">
        <v>11</v>
      </c>
      <c r="C189" s="301">
        <f t="shared" si="94"/>
        <v>248</v>
      </c>
      <c r="D189" s="301">
        <f t="shared" si="95"/>
        <v>0</v>
      </c>
      <c r="E189" s="301">
        <f t="shared" si="96"/>
        <v>248</v>
      </c>
      <c r="F189" s="295" t="e">
        <f t="shared" si="97"/>
        <v>#REF!</v>
      </c>
      <c r="G189" s="286"/>
      <c r="H189" s="286"/>
      <c r="I189" s="286" t="e">
        <f t="shared" si="102"/>
        <v>#REF!</v>
      </c>
      <c r="J189" s="286" t="e">
        <f t="shared" si="103"/>
        <v>#REF!</v>
      </c>
      <c r="K189" s="286" t="e">
        <f t="shared" si="104"/>
        <v>#REF!</v>
      </c>
      <c r="L189" s="286" t="e">
        <f t="shared" si="104"/>
        <v>#REF!</v>
      </c>
      <c r="M189" s="286" t="e">
        <f t="shared" si="104"/>
        <v>#REF!</v>
      </c>
      <c r="N189" s="286" t="e">
        <f t="shared" si="104"/>
        <v>#REF!</v>
      </c>
      <c r="O189" s="288">
        <f t="shared" si="104"/>
        <v>0</v>
      </c>
      <c r="P189" s="286" t="e">
        <f t="shared" si="104"/>
        <v>#REF!</v>
      </c>
      <c r="Q189" s="286" t="e">
        <f t="shared" si="104"/>
        <v>#REF!</v>
      </c>
      <c r="R189" s="286" t="e">
        <f t="shared" si="104"/>
        <v>#REF!</v>
      </c>
      <c r="S189" s="286">
        <f t="shared" si="104"/>
        <v>0</v>
      </c>
      <c r="T189" s="286" t="e">
        <f t="shared" si="99"/>
        <v>#REF!</v>
      </c>
      <c r="U189" s="286"/>
      <c r="V189" s="286"/>
      <c r="W189" s="286" t="e">
        <f>ROUND(W$184*$C189,2)</f>
        <v>#REF!</v>
      </c>
      <c r="X189" s="286" t="e">
        <f t="shared" si="105"/>
        <v>#REF!</v>
      </c>
      <c r="Y189" s="286" t="e">
        <f t="shared" si="106"/>
        <v>#REF!</v>
      </c>
      <c r="Z189" s="286">
        <f t="shared" si="106"/>
        <v>0</v>
      </c>
      <c r="AA189" s="286" t="e">
        <f t="shared" si="107"/>
        <v>#REF!</v>
      </c>
      <c r="AB189" s="288" t="e">
        <f t="shared" si="108"/>
        <v>#REF!</v>
      </c>
      <c r="AC189" s="288" t="e">
        <f t="shared" si="100"/>
        <v>#REF!</v>
      </c>
      <c r="AD189" s="288" t="e">
        <f t="shared" si="101"/>
        <v>#REF!</v>
      </c>
    </row>
    <row r="190" spans="1:30" ht="15.25" x14ac:dyDescent="0.65">
      <c r="A190" s="295"/>
      <c r="B190" s="295" t="s">
        <v>421</v>
      </c>
      <c r="C190" s="301">
        <f t="shared" si="94"/>
        <v>370</v>
      </c>
      <c r="D190" s="301">
        <f t="shared" si="95"/>
        <v>0</v>
      </c>
      <c r="E190" s="301">
        <f t="shared" si="96"/>
        <v>370</v>
      </c>
      <c r="F190" s="295" t="e">
        <f t="shared" si="97"/>
        <v>#REF!</v>
      </c>
      <c r="G190" s="286" t="e">
        <f>ROUND(G$184*$C190,2)</f>
        <v>#REF!</v>
      </c>
      <c r="H190" s="286" t="e">
        <f>ROUND(H$184*$D190,2)</f>
        <v>#REF!</v>
      </c>
      <c r="I190" s="286"/>
      <c r="J190" s="286"/>
      <c r="K190" s="286" t="e">
        <f t="shared" si="104"/>
        <v>#REF!</v>
      </c>
      <c r="L190" s="286" t="e">
        <f t="shared" si="104"/>
        <v>#REF!</v>
      </c>
      <c r="M190" s="286" t="e">
        <f t="shared" si="104"/>
        <v>#REF!</v>
      </c>
      <c r="N190" s="286" t="e">
        <f t="shared" si="104"/>
        <v>#REF!</v>
      </c>
      <c r="O190" s="288">
        <f t="shared" si="104"/>
        <v>0</v>
      </c>
      <c r="P190" s="286" t="e">
        <f t="shared" si="104"/>
        <v>#REF!</v>
      </c>
      <c r="Q190" s="286" t="e">
        <f t="shared" si="104"/>
        <v>#REF!</v>
      </c>
      <c r="R190" s="286" t="e">
        <f t="shared" si="104"/>
        <v>#REF!</v>
      </c>
      <c r="S190" s="286">
        <f t="shared" si="104"/>
        <v>0</v>
      </c>
      <c r="T190" s="286" t="e">
        <f t="shared" si="99"/>
        <v>#REF!</v>
      </c>
      <c r="U190" s="286" t="e">
        <f>ROUND(U$184*$C190,2)</f>
        <v>#REF!</v>
      </c>
      <c r="V190" s="286" t="e">
        <f>ROUND(V$184*$D190,2)</f>
        <v>#REF!</v>
      </c>
      <c r="W190" s="286"/>
      <c r="X190" s="286"/>
      <c r="Y190" s="286" t="e">
        <f t="shared" si="106"/>
        <v>#REF!</v>
      </c>
      <c r="Z190" s="286">
        <f t="shared" si="106"/>
        <v>0</v>
      </c>
      <c r="AA190" s="286" t="e">
        <f t="shared" si="107"/>
        <v>#REF!</v>
      </c>
      <c r="AB190" s="288" t="e">
        <f t="shared" si="108"/>
        <v>#REF!</v>
      </c>
      <c r="AC190" s="288" t="e">
        <f t="shared" si="100"/>
        <v>#REF!</v>
      </c>
      <c r="AD190" s="288" t="e">
        <f t="shared" si="101"/>
        <v>#REF!</v>
      </c>
    </row>
    <row r="191" spans="1:30" ht="15.25" x14ac:dyDescent="0.65">
      <c r="A191" s="295"/>
      <c r="B191" s="295" t="s">
        <v>422</v>
      </c>
      <c r="C191" s="301">
        <f t="shared" si="94"/>
        <v>370</v>
      </c>
      <c r="D191" s="301">
        <f t="shared" si="95"/>
        <v>0</v>
      </c>
      <c r="E191" s="301">
        <f t="shared" si="96"/>
        <v>370</v>
      </c>
      <c r="F191" s="295" t="e">
        <f t="shared" si="97"/>
        <v>#REF!</v>
      </c>
      <c r="G191" s="286" t="e">
        <f>ROUND(G$184*$C191,2)</f>
        <v>#REF!</v>
      </c>
      <c r="H191" s="286" t="e">
        <f>ROUND(H$184*$D191,2)</f>
        <v>#REF!</v>
      </c>
      <c r="I191" s="286"/>
      <c r="J191" s="286"/>
      <c r="K191" s="286" t="e">
        <f t="shared" si="104"/>
        <v>#REF!</v>
      </c>
      <c r="L191" s="286" t="e">
        <f t="shared" si="104"/>
        <v>#REF!</v>
      </c>
      <c r="M191" s="286" t="e">
        <f t="shared" si="104"/>
        <v>#REF!</v>
      </c>
      <c r="N191" s="286" t="e">
        <f t="shared" si="104"/>
        <v>#REF!</v>
      </c>
      <c r="O191" s="288">
        <f t="shared" si="104"/>
        <v>0</v>
      </c>
      <c r="P191" s="286" t="e">
        <f t="shared" si="104"/>
        <v>#REF!</v>
      </c>
      <c r="Q191" s="286" t="e">
        <f t="shared" si="104"/>
        <v>#REF!</v>
      </c>
      <c r="R191" s="286" t="e">
        <f t="shared" si="104"/>
        <v>#REF!</v>
      </c>
      <c r="S191" s="286">
        <f t="shared" si="104"/>
        <v>0</v>
      </c>
      <c r="T191" s="286" t="e">
        <f t="shared" si="99"/>
        <v>#REF!</v>
      </c>
      <c r="U191" s="286" t="e">
        <f>ROUND(U$184*$C191,2)</f>
        <v>#REF!</v>
      </c>
      <c r="V191" s="286" t="e">
        <f>ROUND(V$184*$D191,2)</f>
        <v>#REF!</v>
      </c>
      <c r="W191" s="286"/>
      <c r="X191" s="286"/>
      <c r="Y191" s="286" t="e">
        <f t="shared" si="106"/>
        <v>#REF!</v>
      </c>
      <c r="Z191" s="286">
        <f t="shared" si="106"/>
        <v>0</v>
      </c>
      <c r="AA191" s="286" t="e">
        <f t="shared" si="107"/>
        <v>#REF!</v>
      </c>
      <c r="AB191" s="288" t="e">
        <f t="shared" si="108"/>
        <v>#REF!</v>
      </c>
      <c r="AC191" s="288" t="e">
        <f t="shared" si="100"/>
        <v>#REF!</v>
      </c>
      <c r="AD191" s="288" t="e">
        <f t="shared" si="101"/>
        <v>#REF!</v>
      </c>
    </row>
    <row r="192" spans="1:30" ht="15.25" x14ac:dyDescent="0.65">
      <c r="A192" s="295"/>
      <c r="B192" s="295" t="s">
        <v>423</v>
      </c>
      <c r="C192" s="301">
        <f t="shared" si="94"/>
        <v>370</v>
      </c>
      <c r="D192" s="301">
        <f t="shared" si="95"/>
        <v>0</v>
      </c>
      <c r="E192" s="301">
        <f t="shared" si="96"/>
        <v>370</v>
      </c>
      <c r="F192" s="295" t="e">
        <f t="shared" si="97"/>
        <v>#REF!</v>
      </c>
      <c r="G192" s="286" t="e">
        <f>ROUND(G$184*$C192,2)</f>
        <v>#REF!</v>
      </c>
      <c r="H192" s="286" t="e">
        <f>ROUND(H$184*$D192,2)</f>
        <v>#REF!</v>
      </c>
      <c r="I192" s="286"/>
      <c r="J192" s="286"/>
      <c r="K192" s="286" t="e">
        <f t="shared" si="104"/>
        <v>#REF!</v>
      </c>
      <c r="L192" s="286" t="e">
        <f t="shared" si="104"/>
        <v>#REF!</v>
      </c>
      <c r="M192" s="286" t="e">
        <f t="shared" si="104"/>
        <v>#REF!</v>
      </c>
      <c r="N192" s="286" t="e">
        <f t="shared" si="104"/>
        <v>#REF!</v>
      </c>
      <c r="O192" s="288">
        <f t="shared" si="104"/>
        <v>0</v>
      </c>
      <c r="P192" s="286" t="e">
        <f t="shared" si="104"/>
        <v>#REF!</v>
      </c>
      <c r="Q192" s="286" t="e">
        <f t="shared" si="104"/>
        <v>#REF!</v>
      </c>
      <c r="R192" s="286" t="e">
        <f t="shared" si="104"/>
        <v>#REF!</v>
      </c>
      <c r="S192" s="286">
        <f t="shared" si="104"/>
        <v>0</v>
      </c>
      <c r="T192" s="286" t="e">
        <f t="shared" si="99"/>
        <v>#REF!</v>
      </c>
      <c r="U192" s="286" t="e">
        <f>ROUND(U$184*$C192,2)</f>
        <v>#REF!</v>
      </c>
      <c r="V192" s="286" t="e">
        <f>ROUND(V$184*$D192,2)</f>
        <v>#REF!</v>
      </c>
      <c r="W192" s="286"/>
      <c r="X192" s="286"/>
      <c r="Y192" s="286" t="e">
        <f t="shared" si="106"/>
        <v>#REF!</v>
      </c>
      <c r="Z192" s="286">
        <f t="shared" si="106"/>
        <v>0</v>
      </c>
      <c r="AA192" s="286" t="e">
        <f t="shared" si="107"/>
        <v>#REF!</v>
      </c>
      <c r="AB192" s="288" t="e">
        <f t="shared" si="108"/>
        <v>#REF!</v>
      </c>
      <c r="AC192" s="288" t="e">
        <f t="shared" si="100"/>
        <v>#REF!</v>
      </c>
      <c r="AD192" s="288" t="e">
        <f t="shared" si="101"/>
        <v>#REF!</v>
      </c>
    </row>
    <row r="193" spans="1:30" ht="15.25" x14ac:dyDescent="0.65">
      <c r="A193" s="295"/>
      <c r="B193" s="295" t="s">
        <v>424</v>
      </c>
      <c r="C193" s="301">
        <f t="shared" si="94"/>
        <v>370</v>
      </c>
      <c r="D193" s="301">
        <f t="shared" si="95"/>
        <v>0</v>
      </c>
      <c r="E193" s="301">
        <f t="shared" si="96"/>
        <v>370</v>
      </c>
      <c r="F193" s="295" t="e">
        <f t="shared" si="97"/>
        <v>#REF!</v>
      </c>
      <c r="G193" s="286" t="e">
        <f>ROUND(G$184*$C193,2)</f>
        <v>#REF!</v>
      </c>
      <c r="H193" s="286" t="e">
        <f>ROUND(H$184*$D193,2)</f>
        <v>#REF!</v>
      </c>
      <c r="I193" s="286"/>
      <c r="J193" s="286"/>
      <c r="K193" s="286" t="e">
        <f t="shared" si="104"/>
        <v>#REF!</v>
      </c>
      <c r="L193" s="286" t="e">
        <f t="shared" si="104"/>
        <v>#REF!</v>
      </c>
      <c r="M193" s="286" t="e">
        <f t="shared" si="104"/>
        <v>#REF!</v>
      </c>
      <c r="N193" s="286" t="e">
        <f t="shared" si="104"/>
        <v>#REF!</v>
      </c>
      <c r="O193" s="288">
        <f t="shared" si="104"/>
        <v>0</v>
      </c>
      <c r="P193" s="286" t="e">
        <f t="shared" si="104"/>
        <v>#REF!</v>
      </c>
      <c r="Q193" s="286" t="e">
        <f t="shared" si="104"/>
        <v>#REF!</v>
      </c>
      <c r="R193" s="286" t="e">
        <f t="shared" si="104"/>
        <v>#REF!</v>
      </c>
      <c r="S193" s="286">
        <f t="shared" si="104"/>
        <v>0</v>
      </c>
      <c r="T193" s="286" t="e">
        <f t="shared" si="99"/>
        <v>#REF!</v>
      </c>
      <c r="U193" s="286" t="e">
        <f>ROUND(U$184*$C193,2)</f>
        <v>#REF!</v>
      </c>
      <c r="V193" s="286" t="e">
        <f>ROUND(V$184*$D193,2)</f>
        <v>#REF!</v>
      </c>
      <c r="W193" s="286"/>
      <c r="X193" s="286"/>
      <c r="Y193" s="286" t="e">
        <f t="shared" si="106"/>
        <v>#REF!</v>
      </c>
      <c r="Z193" s="286">
        <f t="shared" si="106"/>
        <v>0</v>
      </c>
      <c r="AA193" s="286" t="e">
        <f t="shared" si="107"/>
        <v>#REF!</v>
      </c>
      <c r="AB193" s="288" t="e">
        <f t="shared" si="108"/>
        <v>#REF!</v>
      </c>
      <c r="AC193" s="288" t="e">
        <f t="shared" si="100"/>
        <v>#REF!</v>
      </c>
      <c r="AD193" s="288" t="e">
        <f t="shared" si="101"/>
        <v>#REF!</v>
      </c>
    </row>
    <row r="194" spans="1:30" ht="15.25" x14ac:dyDescent="0.65">
      <c r="A194" s="295"/>
      <c r="B194" s="295" t="s">
        <v>425</v>
      </c>
      <c r="C194" s="301">
        <f t="shared" si="94"/>
        <v>248</v>
      </c>
      <c r="D194" s="301">
        <f t="shared" si="95"/>
        <v>0</v>
      </c>
      <c r="E194" s="301">
        <f t="shared" si="96"/>
        <v>248</v>
      </c>
      <c r="F194" s="295" t="e">
        <f t="shared" si="97"/>
        <v>#REF!</v>
      </c>
      <c r="G194" s="286"/>
      <c r="H194" s="286"/>
      <c r="I194" s="286" t="e">
        <f t="shared" si="102"/>
        <v>#REF!</v>
      </c>
      <c r="J194" s="286" t="e">
        <f t="shared" si="103"/>
        <v>#REF!</v>
      </c>
      <c r="K194" s="286" t="e">
        <f t="shared" si="104"/>
        <v>#REF!</v>
      </c>
      <c r="L194" s="286" t="e">
        <f t="shared" si="104"/>
        <v>#REF!</v>
      </c>
      <c r="M194" s="286" t="e">
        <f t="shared" si="104"/>
        <v>#REF!</v>
      </c>
      <c r="N194" s="286" t="e">
        <f t="shared" si="104"/>
        <v>#REF!</v>
      </c>
      <c r="O194" s="288">
        <f t="shared" si="104"/>
        <v>0</v>
      </c>
      <c r="P194" s="286" t="e">
        <f t="shared" si="104"/>
        <v>#REF!</v>
      </c>
      <c r="Q194" s="286" t="e">
        <f t="shared" si="104"/>
        <v>#REF!</v>
      </c>
      <c r="R194" s="286" t="e">
        <f t="shared" si="104"/>
        <v>#REF!</v>
      </c>
      <c r="S194" s="286">
        <f t="shared" si="104"/>
        <v>0</v>
      </c>
      <c r="T194" s="286" t="e">
        <f t="shared" si="99"/>
        <v>#REF!</v>
      </c>
      <c r="U194" s="295"/>
      <c r="V194" s="295"/>
      <c r="W194" s="286" t="e">
        <f>ROUND(W$184*$C194,2)</f>
        <v>#REF!</v>
      </c>
      <c r="X194" s="286" t="e">
        <f t="shared" si="105"/>
        <v>#REF!</v>
      </c>
      <c r="Y194" s="286" t="e">
        <f t="shared" si="106"/>
        <v>#REF!</v>
      </c>
      <c r="Z194" s="286">
        <f t="shared" si="106"/>
        <v>0</v>
      </c>
      <c r="AA194" s="286" t="e">
        <f t="shared" si="107"/>
        <v>#REF!</v>
      </c>
      <c r="AB194" s="288" t="e">
        <f t="shared" si="108"/>
        <v>#REF!</v>
      </c>
      <c r="AC194" s="288" t="e">
        <f t="shared" si="100"/>
        <v>#REF!</v>
      </c>
      <c r="AD194" s="288" t="e">
        <f t="shared" si="101"/>
        <v>#REF!</v>
      </c>
    </row>
    <row r="195" spans="1:30" ht="15.25" x14ac:dyDescent="0.65">
      <c r="A195" s="295"/>
      <c r="B195" s="295" t="s">
        <v>426</v>
      </c>
      <c r="C195" s="301">
        <f t="shared" si="94"/>
        <v>248</v>
      </c>
      <c r="D195" s="301">
        <f t="shared" si="95"/>
        <v>0</v>
      </c>
      <c r="E195" s="301">
        <f t="shared" si="96"/>
        <v>248</v>
      </c>
      <c r="F195" s="295" t="e">
        <f t="shared" si="97"/>
        <v>#REF!</v>
      </c>
      <c r="G195" s="286"/>
      <c r="H195" s="286"/>
      <c r="I195" s="286" t="e">
        <f t="shared" si="102"/>
        <v>#REF!</v>
      </c>
      <c r="J195" s="286" t="e">
        <f t="shared" si="103"/>
        <v>#REF!</v>
      </c>
      <c r="K195" s="286" t="e">
        <f t="shared" si="104"/>
        <v>#REF!</v>
      </c>
      <c r="L195" s="286" t="e">
        <f t="shared" si="104"/>
        <v>#REF!</v>
      </c>
      <c r="M195" s="286" t="e">
        <f t="shared" si="104"/>
        <v>#REF!</v>
      </c>
      <c r="N195" s="286" t="e">
        <f t="shared" si="104"/>
        <v>#REF!</v>
      </c>
      <c r="O195" s="288">
        <f t="shared" si="104"/>
        <v>0</v>
      </c>
      <c r="P195" s="286" t="e">
        <f t="shared" si="104"/>
        <v>#REF!</v>
      </c>
      <c r="Q195" s="286" t="e">
        <f t="shared" si="104"/>
        <v>#REF!</v>
      </c>
      <c r="R195" s="286" t="e">
        <f t="shared" si="104"/>
        <v>#REF!</v>
      </c>
      <c r="S195" s="286">
        <f t="shared" si="104"/>
        <v>0</v>
      </c>
      <c r="T195" s="286" t="e">
        <f t="shared" si="99"/>
        <v>#REF!</v>
      </c>
      <c r="U195" s="286"/>
      <c r="V195" s="286"/>
      <c r="W195" s="286" t="e">
        <f>ROUND(W$184*$C195,2)</f>
        <v>#REF!</v>
      </c>
      <c r="X195" s="286" t="e">
        <f t="shared" si="105"/>
        <v>#REF!</v>
      </c>
      <c r="Y195" s="286" t="e">
        <f t="shared" si="106"/>
        <v>#REF!</v>
      </c>
      <c r="Z195" s="286">
        <f t="shared" si="106"/>
        <v>0</v>
      </c>
      <c r="AA195" s="286" t="e">
        <f t="shared" si="107"/>
        <v>#REF!</v>
      </c>
      <c r="AB195" s="288" t="e">
        <f t="shared" si="108"/>
        <v>#REF!</v>
      </c>
      <c r="AC195" s="288" t="e">
        <f t="shared" si="100"/>
        <v>#REF!</v>
      </c>
      <c r="AD195" s="288" t="e">
        <f t="shared" si="101"/>
        <v>#REF!</v>
      </c>
    </row>
    <row r="196" spans="1:30" ht="15.25" x14ac:dyDescent="0.65">
      <c r="A196" s="295"/>
      <c r="B196" s="295" t="s">
        <v>427</v>
      </c>
      <c r="C196" s="320">
        <f t="shared" si="94"/>
        <v>248</v>
      </c>
      <c r="D196" s="320">
        <f t="shared" si="95"/>
        <v>0</v>
      </c>
      <c r="E196" s="320">
        <f t="shared" si="96"/>
        <v>248</v>
      </c>
      <c r="F196" s="312" t="e">
        <f t="shared" si="97"/>
        <v>#REF!</v>
      </c>
      <c r="G196" s="286"/>
      <c r="H196" s="286"/>
      <c r="I196" s="287" t="e">
        <f t="shared" si="102"/>
        <v>#REF!</v>
      </c>
      <c r="J196" s="287" t="e">
        <f t="shared" si="103"/>
        <v>#REF!</v>
      </c>
      <c r="K196" s="287" t="e">
        <f t="shared" si="104"/>
        <v>#REF!</v>
      </c>
      <c r="L196" s="287" t="e">
        <f t="shared" si="104"/>
        <v>#REF!</v>
      </c>
      <c r="M196" s="287" t="e">
        <f t="shared" si="104"/>
        <v>#REF!</v>
      </c>
      <c r="N196" s="287" t="e">
        <f t="shared" si="104"/>
        <v>#REF!</v>
      </c>
      <c r="O196" s="321">
        <f t="shared" si="104"/>
        <v>0</v>
      </c>
      <c r="P196" s="287" t="e">
        <f t="shared" si="104"/>
        <v>#REF!</v>
      </c>
      <c r="Q196" s="287" t="e">
        <f t="shared" si="104"/>
        <v>#REF!</v>
      </c>
      <c r="R196" s="287" t="e">
        <f t="shared" si="104"/>
        <v>#REF!</v>
      </c>
      <c r="S196" s="287">
        <f t="shared" si="104"/>
        <v>0</v>
      </c>
      <c r="T196" s="287" t="e">
        <f t="shared" si="99"/>
        <v>#REF!</v>
      </c>
      <c r="U196" s="286"/>
      <c r="V196" s="286"/>
      <c r="W196" s="287" t="e">
        <f>ROUND(W$184*$C196,2)</f>
        <v>#REF!</v>
      </c>
      <c r="X196" s="287" t="e">
        <f t="shared" si="105"/>
        <v>#REF!</v>
      </c>
      <c r="Y196" s="287" t="e">
        <f t="shared" si="106"/>
        <v>#REF!</v>
      </c>
      <c r="Z196" s="287">
        <f t="shared" si="106"/>
        <v>0</v>
      </c>
      <c r="AA196" s="287" t="e">
        <f t="shared" si="107"/>
        <v>#REF!</v>
      </c>
      <c r="AB196" s="321" t="e">
        <f t="shared" si="108"/>
        <v>#REF!</v>
      </c>
      <c r="AC196" s="321" t="e">
        <f t="shared" si="100"/>
        <v>#REF!</v>
      </c>
      <c r="AD196" s="288" t="e">
        <f t="shared" si="101"/>
        <v>#REF!</v>
      </c>
    </row>
    <row r="197" spans="1:30" ht="15.25" x14ac:dyDescent="0.65">
      <c r="A197" s="295"/>
      <c r="B197" s="308" t="s">
        <v>19</v>
      </c>
      <c r="C197" s="301">
        <f t="shared" ref="C197:AB197" si="109">SUM(C185:C196)</f>
        <v>3464</v>
      </c>
      <c r="D197" s="301">
        <f t="shared" si="109"/>
        <v>0</v>
      </c>
      <c r="E197" s="301">
        <f t="shared" si="109"/>
        <v>3464</v>
      </c>
      <c r="F197" s="286" t="e">
        <f t="shared" si="109"/>
        <v>#REF!</v>
      </c>
      <c r="G197" s="286" t="e">
        <f t="shared" si="109"/>
        <v>#REF!</v>
      </c>
      <c r="H197" s="286" t="e">
        <f t="shared" si="109"/>
        <v>#REF!</v>
      </c>
      <c r="I197" s="286" t="e">
        <f t="shared" si="109"/>
        <v>#REF!</v>
      </c>
      <c r="J197" s="286" t="e">
        <f t="shared" si="109"/>
        <v>#REF!</v>
      </c>
      <c r="K197" s="286" t="e">
        <f t="shared" si="109"/>
        <v>#REF!</v>
      </c>
      <c r="L197" s="286" t="e">
        <f t="shared" si="109"/>
        <v>#REF!</v>
      </c>
      <c r="M197" s="286" t="e">
        <f t="shared" si="109"/>
        <v>#REF!</v>
      </c>
      <c r="N197" s="286" t="e">
        <f t="shared" si="109"/>
        <v>#REF!</v>
      </c>
      <c r="O197" s="288">
        <f t="shared" si="109"/>
        <v>0</v>
      </c>
      <c r="P197" s="286" t="e">
        <f t="shared" si="109"/>
        <v>#REF!</v>
      </c>
      <c r="Q197" s="286" t="e">
        <f t="shared" si="109"/>
        <v>#REF!</v>
      </c>
      <c r="R197" s="286" t="e">
        <f t="shared" si="109"/>
        <v>#REF!</v>
      </c>
      <c r="S197" s="286">
        <f t="shared" si="109"/>
        <v>0</v>
      </c>
      <c r="T197" s="286" t="e">
        <f t="shared" si="109"/>
        <v>#REF!</v>
      </c>
      <c r="U197" s="286" t="e">
        <f t="shared" si="109"/>
        <v>#REF!</v>
      </c>
      <c r="V197" s="286" t="e">
        <f t="shared" si="109"/>
        <v>#REF!</v>
      </c>
      <c r="W197" s="286" t="e">
        <f t="shared" si="109"/>
        <v>#REF!</v>
      </c>
      <c r="X197" s="286" t="e">
        <f t="shared" si="109"/>
        <v>#REF!</v>
      </c>
      <c r="Y197" s="286" t="e">
        <f t="shared" si="109"/>
        <v>#REF!</v>
      </c>
      <c r="Z197" s="286">
        <f t="shared" si="109"/>
        <v>0</v>
      </c>
      <c r="AA197" s="286" t="e">
        <f t="shared" si="109"/>
        <v>#REF!</v>
      </c>
      <c r="AB197" s="288" t="e">
        <f t="shared" si="109"/>
        <v>#REF!</v>
      </c>
      <c r="AC197" s="288" t="e">
        <f t="shared" si="100"/>
        <v>#REF!</v>
      </c>
      <c r="AD197" s="288" t="e">
        <f t="shared" si="101"/>
        <v>#REF!</v>
      </c>
    </row>
    <row r="198" spans="1:30" ht="15.25" x14ac:dyDescent="0.65">
      <c r="A198" s="295"/>
      <c r="B198" s="295"/>
      <c r="C198" s="301"/>
      <c r="D198" s="301"/>
      <c r="E198" s="301"/>
      <c r="F198" s="295"/>
      <c r="G198" s="286"/>
      <c r="H198" s="286"/>
      <c r="I198" s="286"/>
      <c r="J198" s="286"/>
      <c r="K198" s="286"/>
      <c r="L198" s="286"/>
      <c r="M198" s="286"/>
      <c r="N198" s="286"/>
      <c r="O198" s="288"/>
      <c r="P198" s="286"/>
      <c r="Q198" s="286"/>
      <c r="R198" s="286"/>
      <c r="S198" s="286"/>
      <c r="T198" s="286"/>
      <c r="U198" s="286"/>
      <c r="V198" s="286"/>
      <c r="W198" s="286"/>
      <c r="X198" s="286"/>
      <c r="Y198" s="286"/>
      <c r="Z198" s="286"/>
      <c r="AA198" s="286"/>
      <c r="AB198" s="288"/>
      <c r="AC198" s="288"/>
      <c r="AD198" s="288"/>
    </row>
    <row r="199" spans="1:30" ht="15.25" x14ac:dyDescent="0.65">
      <c r="A199" s="295"/>
      <c r="B199" s="295" t="s">
        <v>428</v>
      </c>
      <c r="C199" s="301">
        <f t="shared" ref="C199:Y199" si="110">SUM(C190:C193)</f>
        <v>1480</v>
      </c>
      <c r="D199" s="301">
        <f t="shared" si="110"/>
        <v>0</v>
      </c>
      <c r="E199" s="301">
        <f t="shared" si="110"/>
        <v>1480</v>
      </c>
      <c r="F199" s="286" t="e">
        <f t="shared" si="110"/>
        <v>#REF!</v>
      </c>
      <c r="G199" s="286" t="e">
        <f t="shared" si="110"/>
        <v>#REF!</v>
      </c>
      <c r="H199" s="286" t="e">
        <f t="shared" si="110"/>
        <v>#REF!</v>
      </c>
      <c r="I199" s="286">
        <f t="shared" si="110"/>
        <v>0</v>
      </c>
      <c r="J199" s="286">
        <f t="shared" si="110"/>
        <v>0</v>
      </c>
      <c r="K199" s="286" t="e">
        <f t="shared" si="110"/>
        <v>#REF!</v>
      </c>
      <c r="L199" s="286" t="e">
        <f t="shared" si="110"/>
        <v>#REF!</v>
      </c>
      <c r="M199" s="286" t="e">
        <f t="shared" si="110"/>
        <v>#REF!</v>
      </c>
      <c r="N199" s="286" t="e">
        <f t="shared" si="110"/>
        <v>#REF!</v>
      </c>
      <c r="O199" s="288">
        <f t="shared" si="110"/>
        <v>0</v>
      </c>
      <c r="P199" s="286" t="e">
        <f t="shared" si="110"/>
        <v>#REF!</v>
      </c>
      <c r="Q199" s="286" t="e">
        <f t="shared" si="110"/>
        <v>#REF!</v>
      </c>
      <c r="R199" s="286" t="e">
        <f t="shared" si="110"/>
        <v>#REF!</v>
      </c>
      <c r="S199" s="286">
        <f t="shared" si="110"/>
        <v>0</v>
      </c>
      <c r="T199" s="286" t="e">
        <f t="shared" si="110"/>
        <v>#REF!</v>
      </c>
      <c r="U199" s="286" t="e">
        <f t="shared" si="110"/>
        <v>#REF!</v>
      </c>
      <c r="V199" s="286" t="e">
        <f t="shared" si="110"/>
        <v>#REF!</v>
      </c>
      <c r="W199" s="286">
        <f t="shared" si="110"/>
        <v>0</v>
      </c>
      <c r="X199" s="286">
        <f t="shared" si="110"/>
        <v>0</v>
      </c>
      <c r="Y199" s="286" t="e">
        <f t="shared" si="110"/>
        <v>#REF!</v>
      </c>
      <c r="Z199" s="286">
        <f>SUM(Z190:Z193)</f>
        <v>0</v>
      </c>
      <c r="AA199" s="286" t="e">
        <f>SUM(AA190:AA193)</f>
        <v>#REF!</v>
      </c>
      <c r="AB199" s="288" t="e">
        <f>SUM(AB190:AB193)</f>
        <v>#REF!</v>
      </c>
      <c r="AC199" s="288" t="e">
        <f>AB199-AB172</f>
        <v>#REF!</v>
      </c>
      <c r="AD199" s="288" t="e">
        <f>ROUND((AC199/AB172)*100,2)</f>
        <v>#REF!</v>
      </c>
    </row>
    <row r="200" spans="1:30" ht="15.25" x14ac:dyDescent="0.65">
      <c r="A200" s="295"/>
      <c r="B200" s="295" t="s">
        <v>429</v>
      </c>
      <c r="C200" s="301">
        <f t="shared" ref="C200:AB200" si="111">C197-C199</f>
        <v>1984</v>
      </c>
      <c r="D200" s="301">
        <f t="shared" si="111"/>
        <v>0</v>
      </c>
      <c r="E200" s="301">
        <f t="shared" si="111"/>
        <v>1984</v>
      </c>
      <c r="F200" s="286" t="e">
        <f t="shared" si="111"/>
        <v>#REF!</v>
      </c>
      <c r="G200" s="286" t="e">
        <f t="shared" si="111"/>
        <v>#REF!</v>
      </c>
      <c r="H200" s="286" t="e">
        <f t="shared" si="111"/>
        <v>#REF!</v>
      </c>
      <c r="I200" s="286" t="e">
        <f t="shared" si="111"/>
        <v>#REF!</v>
      </c>
      <c r="J200" s="286" t="e">
        <f t="shared" si="111"/>
        <v>#REF!</v>
      </c>
      <c r="K200" s="286" t="e">
        <f t="shared" si="111"/>
        <v>#REF!</v>
      </c>
      <c r="L200" s="286" t="e">
        <f t="shared" si="111"/>
        <v>#REF!</v>
      </c>
      <c r="M200" s="286" t="e">
        <f t="shared" si="111"/>
        <v>#REF!</v>
      </c>
      <c r="N200" s="286" t="e">
        <f t="shared" si="111"/>
        <v>#REF!</v>
      </c>
      <c r="O200" s="288">
        <f t="shared" si="111"/>
        <v>0</v>
      </c>
      <c r="P200" s="286" t="e">
        <f t="shared" si="111"/>
        <v>#REF!</v>
      </c>
      <c r="Q200" s="286" t="e">
        <f t="shared" si="111"/>
        <v>#REF!</v>
      </c>
      <c r="R200" s="286" t="e">
        <f t="shared" si="111"/>
        <v>#REF!</v>
      </c>
      <c r="S200" s="286">
        <f t="shared" si="111"/>
        <v>0</v>
      </c>
      <c r="T200" s="286" t="e">
        <f t="shared" si="111"/>
        <v>#REF!</v>
      </c>
      <c r="U200" s="286" t="e">
        <f t="shared" si="111"/>
        <v>#REF!</v>
      </c>
      <c r="V200" s="286" t="e">
        <f t="shared" si="111"/>
        <v>#REF!</v>
      </c>
      <c r="W200" s="286" t="e">
        <f t="shared" si="111"/>
        <v>#REF!</v>
      </c>
      <c r="X200" s="286" t="e">
        <f t="shared" si="111"/>
        <v>#REF!</v>
      </c>
      <c r="Y200" s="286" t="e">
        <f t="shared" si="111"/>
        <v>#REF!</v>
      </c>
      <c r="Z200" s="286">
        <f t="shared" si="111"/>
        <v>0</v>
      </c>
      <c r="AA200" s="286" t="e">
        <f t="shared" si="111"/>
        <v>#REF!</v>
      </c>
      <c r="AB200" s="288" t="e">
        <f t="shared" si="111"/>
        <v>#REF!</v>
      </c>
      <c r="AC200" s="288" t="e">
        <f>AB200-AB173</f>
        <v>#REF!</v>
      </c>
      <c r="AD200" s="288" t="e">
        <f>ROUND((AC200/AB173)*100,2)</f>
        <v>#REF!</v>
      </c>
    </row>
    <row r="201" spans="1:30" ht="15.25" x14ac:dyDescent="0.65">
      <c r="A201" s="295"/>
      <c r="B201" s="295" t="s">
        <v>430</v>
      </c>
      <c r="C201" s="301">
        <f>ROUND(AVERAGE(C185:C196),0)</f>
        <v>289</v>
      </c>
      <c r="D201" s="301">
        <f>ROUND(AVERAGE(D185:D196),0)</f>
        <v>0</v>
      </c>
      <c r="E201" s="301">
        <f>ROUND(AVERAGE(E185:E196),0)</f>
        <v>289</v>
      </c>
      <c r="F201" s="286" t="e">
        <f>ROUND(AVERAGE(F185:F196),2)</f>
        <v>#REF!</v>
      </c>
      <c r="G201" s="286" t="e">
        <f t="shared" ref="G201:AB201" si="112">ROUND(AVERAGE(G185:G196),2)</f>
        <v>#REF!</v>
      </c>
      <c r="H201" s="286" t="e">
        <f t="shared" si="112"/>
        <v>#REF!</v>
      </c>
      <c r="I201" s="286" t="e">
        <f t="shared" si="112"/>
        <v>#REF!</v>
      </c>
      <c r="J201" s="286" t="e">
        <f t="shared" si="112"/>
        <v>#REF!</v>
      </c>
      <c r="K201" s="286" t="e">
        <f t="shared" si="112"/>
        <v>#REF!</v>
      </c>
      <c r="L201" s="286" t="e">
        <f t="shared" si="112"/>
        <v>#REF!</v>
      </c>
      <c r="M201" s="286" t="e">
        <f t="shared" si="112"/>
        <v>#REF!</v>
      </c>
      <c r="N201" s="286" t="e">
        <f t="shared" si="112"/>
        <v>#REF!</v>
      </c>
      <c r="O201" s="288">
        <f t="shared" si="112"/>
        <v>0</v>
      </c>
      <c r="P201" s="286" t="e">
        <f t="shared" si="112"/>
        <v>#REF!</v>
      </c>
      <c r="Q201" s="286" t="e">
        <f t="shared" si="112"/>
        <v>#REF!</v>
      </c>
      <c r="R201" s="286" t="e">
        <f t="shared" si="112"/>
        <v>#REF!</v>
      </c>
      <c r="S201" s="286">
        <f t="shared" si="112"/>
        <v>0</v>
      </c>
      <c r="T201" s="286" t="e">
        <f t="shared" si="112"/>
        <v>#REF!</v>
      </c>
      <c r="U201" s="286" t="e">
        <f t="shared" si="112"/>
        <v>#REF!</v>
      </c>
      <c r="V201" s="286" t="e">
        <f t="shared" si="112"/>
        <v>#REF!</v>
      </c>
      <c r="W201" s="286" t="e">
        <f t="shared" si="112"/>
        <v>#REF!</v>
      </c>
      <c r="X201" s="286" t="e">
        <f t="shared" si="112"/>
        <v>#REF!</v>
      </c>
      <c r="Y201" s="288" t="e">
        <f t="shared" si="112"/>
        <v>#REF!</v>
      </c>
      <c r="Z201" s="286">
        <f t="shared" si="112"/>
        <v>0</v>
      </c>
      <c r="AA201" s="286" t="e">
        <f t="shared" si="112"/>
        <v>#REF!</v>
      </c>
      <c r="AB201" s="286" t="e">
        <f t="shared" si="112"/>
        <v>#REF!</v>
      </c>
      <c r="AC201" s="288" t="e">
        <f>+AB201-AB174</f>
        <v>#REF!</v>
      </c>
      <c r="AD201" s="288" t="e">
        <f>ROUND(+AC201/AB174,6)</f>
        <v>#REF!</v>
      </c>
    </row>
    <row r="207" spans="1:30" ht="15.5" x14ac:dyDescent="0.7">
      <c r="A207" s="305" t="s">
        <v>396</v>
      </c>
      <c r="B207" s="295"/>
      <c r="C207" s="295"/>
      <c r="D207" s="295"/>
      <c r="E207" s="295"/>
      <c r="F207" s="635" t="s">
        <v>397</v>
      </c>
      <c r="G207" s="636"/>
      <c r="H207" s="636"/>
      <c r="I207" s="636"/>
      <c r="J207" s="636"/>
      <c r="K207" s="636"/>
      <c r="L207" s="636"/>
      <c r="M207" s="636"/>
      <c r="N207" s="636"/>
      <c r="O207" s="636"/>
      <c r="P207" s="636"/>
      <c r="Q207" s="636"/>
      <c r="R207" s="636"/>
      <c r="S207" s="636"/>
      <c r="T207" s="295"/>
      <c r="U207" s="305" t="s">
        <v>398</v>
      </c>
      <c r="V207" s="295"/>
      <c r="W207" s="295"/>
      <c r="X207" s="295"/>
      <c r="Y207" s="295"/>
      <c r="Z207" s="295"/>
      <c r="AA207" s="295"/>
      <c r="AB207" s="295"/>
      <c r="AC207" s="295"/>
      <c r="AD207" s="295"/>
    </row>
    <row r="208" spans="1:30" ht="15.5" x14ac:dyDescent="0.7">
      <c r="A208" s="312"/>
      <c r="B208" s="295"/>
      <c r="C208" s="295"/>
      <c r="D208" s="312"/>
      <c r="E208" s="312"/>
      <c r="F208" s="305"/>
      <c r="G208" s="305" t="s">
        <v>399</v>
      </c>
      <c r="H208" s="305"/>
      <c r="I208" s="305"/>
      <c r="J208" s="305"/>
      <c r="K208" s="305"/>
      <c r="L208" s="313"/>
      <c r="M208" s="305"/>
      <c r="N208" s="305"/>
      <c r="O208" s="305"/>
      <c r="P208" s="305"/>
      <c r="Q208" s="305"/>
      <c r="R208" s="305"/>
      <c r="S208" s="305"/>
      <c r="T208" s="305"/>
      <c r="U208" s="295"/>
      <c r="V208" s="305"/>
      <c r="W208" s="305"/>
      <c r="X208" s="305"/>
      <c r="Y208" s="305"/>
      <c r="Z208" s="305"/>
      <c r="AA208" s="305"/>
      <c r="AB208" s="305"/>
      <c r="AC208" s="305"/>
      <c r="AD208" s="305"/>
    </row>
    <row r="209" spans="1:30" ht="15.5" x14ac:dyDescent="0.7">
      <c r="A209" s="312"/>
      <c r="B209" s="314"/>
      <c r="C209" s="295"/>
      <c r="D209" s="312"/>
      <c r="E209" s="312"/>
      <c r="F209" s="305"/>
      <c r="G209" s="305" t="s">
        <v>400</v>
      </c>
      <c r="H209" s="305"/>
      <c r="I209" s="305" t="s">
        <v>401</v>
      </c>
      <c r="J209" s="305"/>
      <c r="K209" s="305"/>
      <c r="L209" s="295"/>
      <c r="M209" s="305"/>
      <c r="N209" s="305"/>
      <c r="O209" s="305"/>
      <c r="P209" s="305"/>
      <c r="Q209" s="305"/>
      <c r="R209" s="305"/>
      <c r="S209" s="305"/>
      <c r="T209" s="305"/>
      <c r="U209" s="305" t="s">
        <v>400</v>
      </c>
      <c r="V209" s="305"/>
      <c r="W209" s="305" t="s">
        <v>401</v>
      </c>
      <c r="X209" s="305"/>
      <c r="Y209" s="305"/>
      <c r="Z209" s="305"/>
      <c r="AA209" s="305"/>
      <c r="AB209" s="285" t="s">
        <v>19</v>
      </c>
      <c r="AC209" s="305"/>
      <c r="AD209" s="305"/>
    </row>
    <row r="210" spans="1:30" ht="15.5" x14ac:dyDescent="0.7">
      <c r="A210" s="315"/>
      <c r="B210" s="295"/>
      <c r="C210" s="295"/>
      <c r="D210" s="285" t="s">
        <v>402</v>
      </c>
      <c r="E210" s="315"/>
      <c r="F210" s="285" t="s">
        <v>403</v>
      </c>
      <c r="G210" s="285"/>
      <c r="H210" s="285" t="s">
        <v>402</v>
      </c>
      <c r="I210" s="285"/>
      <c r="J210" s="285" t="s">
        <v>402</v>
      </c>
      <c r="K210" s="285"/>
      <c r="L210" s="285"/>
      <c r="M210" s="285"/>
      <c r="N210" s="285"/>
      <c r="O210" s="285" t="s">
        <v>404</v>
      </c>
      <c r="P210" s="285"/>
      <c r="Q210" s="285"/>
      <c r="R210" s="285"/>
      <c r="S210" s="285"/>
      <c r="T210" s="285" t="s">
        <v>19</v>
      </c>
      <c r="U210" s="285"/>
      <c r="V210" s="285" t="s">
        <v>402</v>
      </c>
      <c r="W210" s="285"/>
      <c r="X210" s="285" t="s">
        <v>402</v>
      </c>
      <c r="Y210" s="285"/>
      <c r="Z210" s="285"/>
      <c r="AA210" s="285" t="s">
        <v>19</v>
      </c>
      <c r="AB210" s="285" t="s">
        <v>405</v>
      </c>
      <c r="AC210" s="305"/>
      <c r="AD210" s="285"/>
    </row>
    <row r="211" spans="1:30" ht="15.5" x14ac:dyDescent="0.7">
      <c r="A211" s="316"/>
      <c r="B211" s="316"/>
      <c r="C211" s="570" t="s">
        <v>393</v>
      </c>
      <c r="D211" s="570">
        <v>600</v>
      </c>
      <c r="E211" s="570" t="s">
        <v>19</v>
      </c>
      <c r="F211" s="570" t="s">
        <v>406</v>
      </c>
      <c r="G211" s="570" t="s">
        <v>393</v>
      </c>
      <c r="H211" s="570">
        <v>600</v>
      </c>
      <c r="I211" s="570" t="s">
        <v>393</v>
      </c>
      <c r="J211" s="570">
        <v>600</v>
      </c>
      <c r="K211" s="570" t="s">
        <v>407</v>
      </c>
      <c r="L211" s="570" t="s">
        <v>453</v>
      </c>
      <c r="M211" s="570" t="str">
        <f>M181</f>
        <v>ZEC</v>
      </c>
      <c r="N211" s="570" t="str">
        <f>N41</f>
        <v>CIP</v>
      </c>
      <c r="O211" s="570" t="s">
        <v>408</v>
      </c>
      <c r="P211" s="570" t="s">
        <v>560</v>
      </c>
      <c r="Q211" s="570" t="s">
        <v>454</v>
      </c>
      <c r="R211" s="570" t="s">
        <v>409</v>
      </c>
      <c r="S211" s="570" t="s">
        <v>410</v>
      </c>
      <c r="T211" s="570" t="s">
        <v>405</v>
      </c>
      <c r="U211" s="570" t="s">
        <v>393</v>
      </c>
      <c r="V211" s="570">
        <v>600</v>
      </c>
      <c r="W211" s="570" t="s">
        <v>393</v>
      </c>
      <c r="X211" s="570">
        <v>600</v>
      </c>
      <c r="Y211" s="570" t="s">
        <v>277</v>
      </c>
      <c r="Z211" s="570" t="s">
        <v>411</v>
      </c>
      <c r="AA211" s="570" t="s">
        <v>412</v>
      </c>
      <c r="AB211" s="570" t="s">
        <v>413</v>
      </c>
      <c r="AC211" s="285"/>
      <c r="AD211" s="285"/>
    </row>
    <row r="212" spans="1:30" ht="15.5" x14ac:dyDescent="0.7">
      <c r="A212" s="316"/>
      <c r="B212" s="285" t="s">
        <v>414</v>
      </c>
      <c r="C212" s="317"/>
      <c r="D212" s="570"/>
      <c r="E212" s="570"/>
      <c r="F212" s="295">
        <f t="shared" ref="F212:J213" si="113">+F155</f>
        <v>0</v>
      </c>
      <c r="G212" s="295">
        <f t="shared" si="113"/>
        <v>0</v>
      </c>
      <c r="H212" s="298">
        <f t="shared" si="113"/>
        <v>0</v>
      </c>
      <c r="I212" s="298">
        <f t="shared" si="113"/>
        <v>0</v>
      </c>
      <c r="J212" s="298">
        <f t="shared" si="113"/>
        <v>0</v>
      </c>
      <c r="K212" s="570"/>
      <c r="L212" s="570"/>
      <c r="M212" s="570"/>
      <c r="N212" s="570"/>
      <c r="O212" s="327">
        <f>+O155</f>
        <v>0</v>
      </c>
      <c r="P212" s="570"/>
      <c r="Q212" s="570"/>
      <c r="R212" s="570"/>
      <c r="S212" s="570"/>
      <c r="T212" s="570"/>
      <c r="U212" s="570"/>
      <c r="V212" s="570"/>
      <c r="W212" s="570"/>
      <c r="X212" s="570"/>
      <c r="Y212" s="318"/>
      <c r="Z212" s="570"/>
      <c r="AA212" s="570"/>
      <c r="AB212" s="570"/>
      <c r="AC212" s="285"/>
      <c r="AD212" s="285"/>
    </row>
    <row r="213" spans="1:30" ht="15.5" x14ac:dyDescent="0.7">
      <c r="A213" s="316"/>
      <c r="B213" s="285" t="s">
        <v>415</v>
      </c>
      <c r="C213" s="570"/>
      <c r="D213" s="570"/>
      <c r="E213" s="570"/>
      <c r="F213" s="295" t="e">
        <f t="shared" si="113"/>
        <v>#REF!</v>
      </c>
      <c r="G213" s="295" t="e">
        <f t="shared" si="113"/>
        <v>#REF!</v>
      </c>
      <c r="H213" s="298" t="e">
        <f t="shared" si="113"/>
        <v>#REF!</v>
      </c>
      <c r="I213" s="298" t="e">
        <f t="shared" si="113"/>
        <v>#REF!</v>
      </c>
      <c r="J213" s="298" t="e">
        <f t="shared" si="113"/>
        <v>#REF!</v>
      </c>
      <c r="K213" s="570"/>
      <c r="L213" s="570"/>
      <c r="M213" s="570"/>
      <c r="N213" s="570"/>
      <c r="O213" s="327">
        <f>+O156</f>
        <v>0</v>
      </c>
      <c r="P213" s="570"/>
      <c r="Q213" s="570"/>
      <c r="R213" s="570"/>
      <c r="S213" s="570"/>
      <c r="T213" s="570"/>
      <c r="U213" s="570"/>
      <c r="V213" s="570"/>
      <c r="W213" s="570"/>
      <c r="X213" s="570"/>
      <c r="Y213" s="570"/>
      <c r="Z213" s="570"/>
      <c r="AA213" s="570"/>
      <c r="AB213" s="570"/>
      <c r="AC213" s="285"/>
      <c r="AD213" s="285"/>
    </row>
    <row r="214" spans="1:30" ht="15.5" x14ac:dyDescent="0.7">
      <c r="A214" s="295"/>
      <c r="B214" s="313" t="s">
        <v>416</v>
      </c>
      <c r="C214" s="295"/>
      <c r="D214" s="295"/>
      <c r="E214" s="319"/>
      <c r="F214" s="295" t="e">
        <f>+F213+F212</f>
        <v>#REF!</v>
      </c>
      <c r="G214" s="299" t="e">
        <f>SUM(G212:G213)</f>
        <v>#REF!</v>
      </c>
      <c r="H214" s="299" t="e">
        <f>SUM(H212:H213)</f>
        <v>#REF!</v>
      </c>
      <c r="I214" s="299" t="e">
        <f>SUM(I212:I213)</f>
        <v>#REF!</v>
      </c>
      <c r="J214" s="299" t="e">
        <f>SUM(J212:J213)</f>
        <v>#REF!</v>
      </c>
      <c r="K214" s="298" t="e">
        <f>+K157</f>
        <v>#REF!</v>
      </c>
      <c r="L214" s="298" t="e">
        <f>+L157</f>
        <v>#REF!</v>
      </c>
      <c r="M214" s="298" t="e">
        <f>+M157</f>
        <v>#REF!</v>
      </c>
      <c r="N214" s="298" t="e">
        <f>+N157</f>
        <v>#REF!</v>
      </c>
      <c r="O214" s="303">
        <f>SUM(O212:O213)</f>
        <v>0</v>
      </c>
      <c r="P214" s="298" t="e">
        <f>+#REF!</f>
        <v>#REF!</v>
      </c>
      <c r="Q214" s="298" t="e">
        <f>+Q157</f>
        <v>#REF!</v>
      </c>
      <c r="R214" s="298" t="e">
        <f>+R157</f>
        <v>#REF!</v>
      </c>
      <c r="S214" s="298">
        <f>+S157</f>
        <v>0</v>
      </c>
      <c r="T214" s="295"/>
      <c r="U214" s="299" t="e">
        <f t="shared" ref="U214:Z214" si="114">+U157</f>
        <v>#REF!</v>
      </c>
      <c r="V214" s="299" t="e">
        <f t="shared" si="114"/>
        <v>#REF!</v>
      </c>
      <c r="W214" s="299" t="e">
        <f t="shared" si="114"/>
        <v>#REF!</v>
      </c>
      <c r="X214" s="299" t="e">
        <f t="shared" si="114"/>
        <v>#REF!</v>
      </c>
      <c r="Y214" s="299" t="e">
        <f t="shared" si="114"/>
        <v>#REF!</v>
      </c>
      <c r="Z214" s="299">
        <f t="shared" si="114"/>
        <v>0</v>
      </c>
      <c r="AA214" s="295"/>
      <c r="AB214" s="295"/>
      <c r="AC214" s="295"/>
      <c r="AD214" s="295"/>
    </row>
    <row r="215" spans="1:30" ht="15.5" x14ac:dyDescent="0.7">
      <c r="A215" s="305"/>
      <c r="B215" s="295" t="s">
        <v>417</v>
      </c>
      <c r="C215" s="301">
        <f t="shared" ref="C215:C226" si="115">IF(E215&gt;600,600,E215)</f>
        <v>574</v>
      </c>
      <c r="D215" s="301">
        <f t="shared" ref="D215:D226" si="116">E215-C215</f>
        <v>0</v>
      </c>
      <c r="E215" s="467">
        <v>574</v>
      </c>
      <c r="F215" s="295" t="e">
        <f t="shared" ref="F215:F226" si="117">F214</f>
        <v>#REF!</v>
      </c>
      <c r="G215" s="286"/>
      <c r="H215" s="286"/>
      <c r="I215" s="286" t="e">
        <f>ROUND(I$214*$C215,2)</f>
        <v>#REF!</v>
      </c>
      <c r="J215" s="286" t="e">
        <f>ROUND(J$214*$D215,2)</f>
        <v>#REF!</v>
      </c>
      <c r="K215" s="286" t="e">
        <f>ROUND(K$214*$E215,2)</f>
        <v>#REF!</v>
      </c>
      <c r="L215" s="286" t="e">
        <f t="shared" ref="L215:S215" si="118">ROUND(L$214*$E215,2)</f>
        <v>#REF!</v>
      </c>
      <c r="M215" s="286" t="e">
        <f t="shared" si="118"/>
        <v>#REF!</v>
      </c>
      <c r="N215" s="286" t="e">
        <f t="shared" si="118"/>
        <v>#REF!</v>
      </c>
      <c r="O215" s="288">
        <f t="shared" si="118"/>
        <v>0</v>
      </c>
      <c r="P215" s="286" t="e">
        <f t="shared" si="118"/>
        <v>#REF!</v>
      </c>
      <c r="Q215" s="286" t="e">
        <f t="shared" si="118"/>
        <v>#REF!</v>
      </c>
      <c r="R215" s="286" t="e">
        <f t="shared" si="118"/>
        <v>#REF!</v>
      </c>
      <c r="S215" s="286">
        <f t="shared" si="118"/>
        <v>0</v>
      </c>
      <c r="T215" s="286" t="e">
        <f t="shared" ref="T215:T226" si="119">SUM(F215:S215)</f>
        <v>#REF!</v>
      </c>
      <c r="U215" s="286"/>
      <c r="V215" s="286"/>
      <c r="W215" s="286" t="e">
        <f>ROUND(W$214*$C215,2)</f>
        <v>#REF!</v>
      </c>
      <c r="X215" s="286" t="e">
        <f>ROUND(X$214*$D215,2)</f>
        <v>#REF!</v>
      </c>
      <c r="Y215" s="286" t="e">
        <f>ROUND(Y$214*$E215,2)</f>
        <v>#REF!</v>
      </c>
      <c r="Z215" s="286">
        <f>ROUND(Z$214*$E215,2)</f>
        <v>0</v>
      </c>
      <c r="AA215" s="286" t="e">
        <f>SUM(U215:Z215)</f>
        <v>#REF!</v>
      </c>
      <c r="AB215" s="286" t="e">
        <f>T215+AA215</f>
        <v>#REF!</v>
      </c>
      <c r="AC215" s="295"/>
      <c r="AD215" s="295"/>
    </row>
    <row r="216" spans="1:30" ht="15.5" x14ac:dyDescent="0.7">
      <c r="A216" s="305"/>
      <c r="B216" s="295" t="s">
        <v>418</v>
      </c>
      <c r="C216" s="301">
        <f t="shared" si="115"/>
        <v>574</v>
      </c>
      <c r="D216" s="301">
        <f t="shared" si="116"/>
        <v>0</v>
      </c>
      <c r="E216" s="467">
        <v>574</v>
      </c>
      <c r="F216" s="295" t="e">
        <f t="shared" si="117"/>
        <v>#REF!</v>
      </c>
      <c r="G216" s="286"/>
      <c r="H216" s="286"/>
      <c r="I216" s="286" t="e">
        <f t="shared" ref="I216:I226" si="120">ROUND(I$214*$C216,2)</f>
        <v>#REF!</v>
      </c>
      <c r="J216" s="286" t="e">
        <f t="shared" ref="J216:J226" si="121">ROUND(J$214*$D216,2)</f>
        <v>#REF!</v>
      </c>
      <c r="K216" s="286" t="e">
        <f t="shared" ref="K216:S226" si="122">ROUND(K$214*$E216,2)</f>
        <v>#REF!</v>
      </c>
      <c r="L216" s="286" t="e">
        <f t="shared" si="122"/>
        <v>#REF!</v>
      </c>
      <c r="M216" s="286" t="e">
        <f t="shared" si="122"/>
        <v>#REF!</v>
      </c>
      <c r="N216" s="286" t="e">
        <f t="shared" si="122"/>
        <v>#REF!</v>
      </c>
      <c r="O216" s="288">
        <f t="shared" si="122"/>
        <v>0</v>
      </c>
      <c r="P216" s="286" t="e">
        <f t="shared" si="122"/>
        <v>#REF!</v>
      </c>
      <c r="Q216" s="286" t="e">
        <f t="shared" si="122"/>
        <v>#REF!</v>
      </c>
      <c r="R216" s="286" t="e">
        <f t="shared" si="122"/>
        <v>#REF!</v>
      </c>
      <c r="S216" s="286">
        <f t="shared" si="122"/>
        <v>0</v>
      </c>
      <c r="T216" s="286" t="e">
        <f t="shared" si="119"/>
        <v>#REF!</v>
      </c>
      <c r="U216" s="286"/>
      <c r="V216" s="286"/>
      <c r="W216" s="286" t="e">
        <f t="shared" ref="W216:W226" si="123">ROUND(W$214*$C216,2)</f>
        <v>#REF!</v>
      </c>
      <c r="X216" s="286" t="e">
        <f t="shared" ref="X216:X226" si="124">ROUND(X$214*$D216,2)</f>
        <v>#REF!</v>
      </c>
      <c r="Y216" s="286" t="e">
        <f t="shared" ref="Y216:Z226" si="125">ROUND(Y$214*$E216,2)</f>
        <v>#REF!</v>
      </c>
      <c r="Z216" s="286">
        <f t="shared" si="125"/>
        <v>0</v>
      </c>
      <c r="AA216" s="286" t="e">
        <f t="shared" ref="AA216:AA226" si="126">SUM(U216:Z216)</f>
        <v>#REF!</v>
      </c>
      <c r="AB216" s="286" t="e">
        <f t="shared" ref="AB216:AB226" si="127">T216+AA216</f>
        <v>#REF!</v>
      </c>
      <c r="AC216" s="286"/>
      <c r="AD216" s="286"/>
    </row>
    <row r="217" spans="1:30" ht="15.5" x14ac:dyDescent="0.7">
      <c r="A217" s="305"/>
      <c r="B217" s="295" t="s">
        <v>419</v>
      </c>
      <c r="C217" s="301">
        <f t="shared" si="115"/>
        <v>574</v>
      </c>
      <c r="D217" s="301">
        <f t="shared" si="116"/>
        <v>0</v>
      </c>
      <c r="E217" s="467">
        <v>574</v>
      </c>
      <c r="F217" s="295" t="e">
        <f t="shared" si="117"/>
        <v>#REF!</v>
      </c>
      <c r="G217" s="286"/>
      <c r="H217" s="286"/>
      <c r="I217" s="286" t="e">
        <f t="shared" si="120"/>
        <v>#REF!</v>
      </c>
      <c r="J217" s="286" t="e">
        <f t="shared" si="121"/>
        <v>#REF!</v>
      </c>
      <c r="K217" s="286" t="e">
        <f t="shared" si="122"/>
        <v>#REF!</v>
      </c>
      <c r="L217" s="286" t="e">
        <f t="shared" si="122"/>
        <v>#REF!</v>
      </c>
      <c r="M217" s="286" t="e">
        <f t="shared" si="122"/>
        <v>#REF!</v>
      </c>
      <c r="N217" s="286" t="e">
        <f t="shared" si="122"/>
        <v>#REF!</v>
      </c>
      <c r="O217" s="288">
        <f t="shared" si="122"/>
        <v>0</v>
      </c>
      <c r="P217" s="286" t="e">
        <f t="shared" si="122"/>
        <v>#REF!</v>
      </c>
      <c r="Q217" s="286" t="e">
        <f t="shared" si="122"/>
        <v>#REF!</v>
      </c>
      <c r="R217" s="286" t="e">
        <f t="shared" si="122"/>
        <v>#REF!</v>
      </c>
      <c r="S217" s="286">
        <f t="shared" si="122"/>
        <v>0</v>
      </c>
      <c r="T217" s="286" t="e">
        <f t="shared" si="119"/>
        <v>#REF!</v>
      </c>
      <c r="U217" s="286"/>
      <c r="V217" s="286"/>
      <c r="W217" s="286" t="e">
        <f t="shared" si="123"/>
        <v>#REF!</v>
      </c>
      <c r="X217" s="286" t="e">
        <f t="shared" si="124"/>
        <v>#REF!</v>
      </c>
      <c r="Y217" s="286" t="e">
        <f t="shared" si="125"/>
        <v>#REF!</v>
      </c>
      <c r="Z217" s="286">
        <f t="shared" si="125"/>
        <v>0</v>
      </c>
      <c r="AA217" s="286" t="e">
        <f t="shared" si="126"/>
        <v>#REF!</v>
      </c>
      <c r="AB217" s="286" t="e">
        <f t="shared" si="127"/>
        <v>#REF!</v>
      </c>
      <c r="AC217" s="286"/>
      <c r="AD217" s="286"/>
    </row>
    <row r="218" spans="1:30" ht="15.25" x14ac:dyDescent="0.65">
      <c r="A218" s="295"/>
      <c r="B218" s="295" t="s">
        <v>420</v>
      </c>
      <c r="C218" s="301">
        <f t="shared" si="115"/>
        <v>574</v>
      </c>
      <c r="D218" s="301">
        <f t="shared" si="116"/>
        <v>0</v>
      </c>
      <c r="E218" s="467">
        <v>574</v>
      </c>
      <c r="F218" s="295" t="e">
        <f t="shared" si="117"/>
        <v>#REF!</v>
      </c>
      <c r="G218" s="286"/>
      <c r="H218" s="286"/>
      <c r="I218" s="286" t="e">
        <f t="shared" si="120"/>
        <v>#REF!</v>
      </c>
      <c r="J218" s="286" t="e">
        <f t="shared" si="121"/>
        <v>#REF!</v>
      </c>
      <c r="K218" s="286" t="e">
        <f t="shared" si="122"/>
        <v>#REF!</v>
      </c>
      <c r="L218" s="286" t="e">
        <f t="shared" si="122"/>
        <v>#REF!</v>
      </c>
      <c r="M218" s="286" t="e">
        <f t="shared" si="122"/>
        <v>#REF!</v>
      </c>
      <c r="N218" s="286" t="e">
        <f t="shared" si="122"/>
        <v>#REF!</v>
      </c>
      <c r="O218" s="288">
        <f t="shared" si="122"/>
        <v>0</v>
      </c>
      <c r="P218" s="286" t="e">
        <f t="shared" si="122"/>
        <v>#REF!</v>
      </c>
      <c r="Q218" s="286" t="e">
        <f t="shared" si="122"/>
        <v>#REF!</v>
      </c>
      <c r="R218" s="286" t="e">
        <f t="shared" si="122"/>
        <v>#REF!</v>
      </c>
      <c r="S218" s="286">
        <f t="shared" si="122"/>
        <v>0</v>
      </c>
      <c r="T218" s="286" t="e">
        <f t="shared" si="119"/>
        <v>#REF!</v>
      </c>
      <c r="U218" s="286"/>
      <c r="V218" s="286"/>
      <c r="W218" s="286" t="e">
        <f t="shared" si="123"/>
        <v>#REF!</v>
      </c>
      <c r="X218" s="286" t="e">
        <f t="shared" si="124"/>
        <v>#REF!</v>
      </c>
      <c r="Y218" s="286" t="e">
        <f t="shared" si="125"/>
        <v>#REF!</v>
      </c>
      <c r="Z218" s="286">
        <f t="shared" si="125"/>
        <v>0</v>
      </c>
      <c r="AA218" s="286" t="e">
        <f t="shared" si="126"/>
        <v>#REF!</v>
      </c>
      <c r="AB218" s="286" t="e">
        <f t="shared" si="127"/>
        <v>#REF!</v>
      </c>
      <c r="AC218" s="286"/>
      <c r="AD218" s="286"/>
    </row>
    <row r="219" spans="1:30" ht="15.25" x14ac:dyDescent="0.65">
      <c r="A219" s="295"/>
      <c r="B219" s="295" t="s">
        <v>11</v>
      </c>
      <c r="C219" s="301">
        <f t="shared" si="115"/>
        <v>574</v>
      </c>
      <c r="D219" s="301">
        <f t="shared" si="116"/>
        <v>0</v>
      </c>
      <c r="E219" s="467">
        <v>574</v>
      </c>
      <c r="F219" s="295" t="e">
        <f t="shared" si="117"/>
        <v>#REF!</v>
      </c>
      <c r="G219" s="286"/>
      <c r="H219" s="286"/>
      <c r="I219" s="286" t="e">
        <f t="shared" si="120"/>
        <v>#REF!</v>
      </c>
      <c r="J219" s="286" t="e">
        <f t="shared" si="121"/>
        <v>#REF!</v>
      </c>
      <c r="K219" s="286" t="e">
        <f t="shared" si="122"/>
        <v>#REF!</v>
      </c>
      <c r="L219" s="286" t="e">
        <f t="shared" si="122"/>
        <v>#REF!</v>
      </c>
      <c r="M219" s="286" t="e">
        <f t="shared" si="122"/>
        <v>#REF!</v>
      </c>
      <c r="N219" s="286" t="e">
        <f t="shared" si="122"/>
        <v>#REF!</v>
      </c>
      <c r="O219" s="288">
        <f t="shared" si="122"/>
        <v>0</v>
      </c>
      <c r="P219" s="286" t="e">
        <f t="shared" si="122"/>
        <v>#REF!</v>
      </c>
      <c r="Q219" s="286" t="e">
        <f t="shared" si="122"/>
        <v>#REF!</v>
      </c>
      <c r="R219" s="286" t="e">
        <f t="shared" si="122"/>
        <v>#REF!</v>
      </c>
      <c r="S219" s="286">
        <f t="shared" si="122"/>
        <v>0</v>
      </c>
      <c r="T219" s="286" t="e">
        <f t="shared" si="119"/>
        <v>#REF!</v>
      </c>
      <c r="U219" s="286"/>
      <c r="V219" s="286"/>
      <c r="W219" s="286" t="e">
        <f t="shared" si="123"/>
        <v>#REF!</v>
      </c>
      <c r="X219" s="286" t="e">
        <f t="shared" si="124"/>
        <v>#REF!</v>
      </c>
      <c r="Y219" s="286" t="e">
        <f t="shared" si="125"/>
        <v>#REF!</v>
      </c>
      <c r="Z219" s="286">
        <f t="shared" si="125"/>
        <v>0</v>
      </c>
      <c r="AA219" s="286" t="e">
        <f t="shared" si="126"/>
        <v>#REF!</v>
      </c>
      <c r="AB219" s="286" t="e">
        <f t="shared" si="127"/>
        <v>#REF!</v>
      </c>
      <c r="AC219" s="286"/>
      <c r="AD219" s="286"/>
    </row>
    <row r="220" spans="1:30" ht="15.25" x14ac:dyDescent="0.65">
      <c r="A220" s="295"/>
      <c r="B220" s="295" t="s">
        <v>421</v>
      </c>
      <c r="C220" s="301">
        <f t="shared" si="115"/>
        <v>600</v>
      </c>
      <c r="D220" s="301">
        <f t="shared" si="116"/>
        <v>202</v>
      </c>
      <c r="E220" s="467">
        <v>802</v>
      </c>
      <c r="F220" s="295" t="e">
        <f t="shared" si="117"/>
        <v>#REF!</v>
      </c>
      <c r="G220" s="286" t="e">
        <f>ROUND(G$214*$C220,2)</f>
        <v>#REF!</v>
      </c>
      <c r="H220" s="286" t="e">
        <f>ROUND(H$214*$D220,2)</f>
        <v>#REF!</v>
      </c>
      <c r="I220" s="286"/>
      <c r="J220" s="286"/>
      <c r="K220" s="286" t="e">
        <f t="shared" si="122"/>
        <v>#REF!</v>
      </c>
      <c r="L220" s="286" t="e">
        <f t="shared" si="122"/>
        <v>#REF!</v>
      </c>
      <c r="M220" s="286" t="e">
        <f t="shared" si="122"/>
        <v>#REF!</v>
      </c>
      <c r="N220" s="286" t="e">
        <f t="shared" si="122"/>
        <v>#REF!</v>
      </c>
      <c r="O220" s="288">
        <f t="shared" si="122"/>
        <v>0</v>
      </c>
      <c r="P220" s="286" t="e">
        <f t="shared" si="122"/>
        <v>#REF!</v>
      </c>
      <c r="Q220" s="286" t="e">
        <f t="shared" si="122"/>
        <v>#REF!</v>
      </c>
      <c r="R220" s="286" t="e">
        <f t="shared" si="122"/>
        <v>#REF!</v>
      </c>
      <c r="S220" s="286">
        <f t="shared" si="122"/>
        <v>0</v>
      </c>
      <c r="T220" s="286" t="e">
        <f t="shared" si="119"/>
        <v>#REF!</v>
      </c>
      <c r="U220" s="286" t="e">
        <f>ROUND(U$214*$C220,2)</f>
        <v>#REF!</v>
      </c>
      <c r="V220" s="286" t="e">
        <f>ROUND(V$214*$D220,2)</f>
        <v>#REF!</v>
      </c>
      <c r="W220" s="286"/>
      <c r="X220" s="286"/>
      <c r="Y220" s="286" t="e">
        <f t="shared" si="125"/>
        <v>#REF!</v>
      </c>
      <c r="Z220" s="286">
        <f t="shared" si="125"/>
        <v>0</v>
      </c>
      <c r="AA220" s="286" t="e">
        <f t="shared" si="126"/>
        <v>#REF!</v>
      </c>
      <c r="AB220" s="286" t="e">
        <f t="shared" si="127"/>
        <v>#REF!</v>
      </c>
      <c r="AC220" s="286"/>
      <c r="AD220" s="286"/>
    </row>
    <row r="221" spans="1:30" ht="15.25" x14ac:dyDescent="0.65">
      <c r="A221" s="295"/>
      <c r="B221" s="295" t="s">
        <v>422</v>
      </c>
      <c r="C221" s="301">
        <f t="shared" si="115"/>
        <v>600</v>
      </c>
      <c r="D221" s="301">
        <f t="shared" si="116"/>
        <v>202</v>
      </c>
      <c r="E221" s="467">
        <v>802</v>
      </c>
      <c r="F221" s="295" t="e">
        <f t="shared" si="117"/>
        <v>#REF!</v>
      </c>
      <c r="G221" s="286" t="e">
        <f>ROUND(G$214*$C221,2)</f>
        <v>#REF!</v>
      </c>
      <c r="H221" s="286" t="e">
        <f>ROUND(H$214*$D221,2)</f>
        <v>#REF!</v>
      </c>
      <c r="I221" s="286"/>
      <c r="J221" s="286"/>
      <c r="K221" s="286" t="e">
        <f t="shared" si="122"/>
        <v>#REF!</v>
      </c>
      <c r="L221" s="286" t="e">
        <f t="shared" si="122"/>
        <v>#REF!</v>
      </c>
      <c r="M221" s="286" t="e">
        <f t="shared" si="122"/>
        <v>#REF!</v>
      </c>
      <c r="N221" s="286" t="e">
        <f t="shared" si="122"/>
        <v>#REF!</v>
      </c>
      <c r="O221" s="288">
        <f t="shared" si="122"/>
        <v>0</v>
      </c>
      <c r="P221" s="286" t="e">
        <f t="shared" si="122"/>
        <v>#REF!</v>
      </c>
      <c r="Q221" s="286" t="e">
        <f t="shared" si="122"/>
        <v>#REF!</v>
      </c>
      <c r="R221" s="286" t="e">
        <f t="shared" si="122"/>
        <v>#REF!</v>
      </c>
      <c r="S221" s="286">
        <f t="shared" si="122"/>
        <v>0</v>
      </c>
      <c r="T221" s="286" t="e">
        <f t="shared" si="119"/>
        <v>#REF!</v>
      </c>
      <c r="U221" s="286" t="e">
        <f>ROUND(U$214*$C221,2)</f>
        <v>#REF!</v>
      </c>
      <c r="V221" s="286" t="e">
        <f>ROUND(V$214*$D221,2)</f>
        <v>#REF!</v>
      </c>
      <c r="W221" s="286"/>
      <c r="X221" s="286"/>
      <c r="Y221" s="286" t="e">
        <f t="shared" si="125"/>
        <v>#REF!</v>
      </c>
      <c r="Z221" s="286">
        <f t="shared" si="125"/>
        <v>0</v>
      </c>
      <c r="AA221" s="286" t="e">
        <f t="shared" si="126"/>
        <v>#REF!</v>
      </c>
      <c r="AB221" s="286" t="e">
        <f t="shared" si="127"/>
        <v>#REF!</v>
      </c>
      <c r="AC221" s="286"/>
      <c r="AD221" s="286"/>
    </row>
    <row r="222" spans="1:30" ht="15.25" x14ac:dyDescent="0.65">
      <c r="A222" s="295"/>
      <c r="B222" s="295" t="s">
        <v>423</v>
      </c>
      <c r="C222" s="301">
        <f t="shared" si="115"/>
        <v>600</v>
      </c>
      <c r="D222" s="301">
        <f t="shared" si="116"/>
        <v>202</v>
      </c>
      <c r="E222" s="467">
        <v>802</v>
      </c>
      <c r="F222" s="295" t="e">
        <f t="shared" si="117"/>
        <v>#REF!</v>
      </c>
      <c r="G222" s="286" t="e">
        <f>ROUND(G$214*$C222,2)</f>
        <v>#REF!</v>
      </c>
      <c r="H222" s="286" t="e">
        <f>ROUND(H$214*$D222,2)</f>
        <v>#REF!</v>
      </c>
      <c r="I222" s="286"/>
      <c r="J222" s="286"/>
      <c r="K222" s="286" t="e">
        <f t="shared" si="122"/>
        <v>#REF!</v>
      </c>
      <c r="L222" s="286" t="e">
        <f t="shared" si="122"/>
        <v>#REF!</v>
      </c>
      <c r="M222" s="286" t="e">
        <f t="shared" si="122"/>
        <v>#REF!</v>
      </c>
      <c r="N222" s="286" t="e">
        <f t="shared" si="122"/>
        <v>#REF!</v>
      </c>
      <c r="O222" s="288">
        <f t="shared" si="122"/>
        <v>0</v>
      </c>
      <c r="P222" s="286" t="e">
        <f t="shared" si="122"/>
        <v>#REF!</v>
      </c>
      <c r="Q222" s="286" t="e">
        <f t="shared" si="122"/>
        <v>#REF!</v>
      </c>
      <c r="R222" s="286" t="e">
        <f t="shared" si="122"/>
        <v>#REF!</v>
      </c>
      <c r="S222" s="286">
        <f t="shared" si="122"/>
        <v>0</v>
      </c>
      <c r="T222" s="286" t="e">
        <f t="shared" si="119"/>
        <v>#REF!</v>
      </c>
      <c r="U222" s="286" t="e">
        <f>ROUND(U$214*$C222,2)</f>
        <v>#REF!</v>
      </c>
      <c r="V222" s="286" t="e">
        <f>ROUND(V$214*$D222,2)</f>
        <v>#REF!</v>
      </c>
      <c r="W222" s="286"/>
      <c r="X222" s="286"/>
      <c r="Y222" s="286" t="e">
        <f t="shared" si="125"/>
        <v>#REF!</v>
      </c>
      <c r="Z222" s="286">
        <f t="shared" si="125"/>
        <v>0</v>
      </c>
      <c r="AA222" s="286" t="e">
        <f t="shared" si="126"/>
        <v>#REF!</v>
      </c>
      <c r="AB222" s="286" t="e">
        <f t="shared" si="127"/>
        <v>#REF!</v>
      </c>
      <c r="AC222" s="286"/>
      <c r="AD222" s="286"/>
    </row>
    <row r="223" spans="1:30" ht="15.25" x14ac:dyDescent="0.65">
      <c r="A223" s="295"/>
      <c r="B223" s="295" t="s">
        <v>424</v>
      </c>
      <c r="C223" s="301">
        <f t="shared" si="115"/>
        <v>600</v>
      </c>
      <c r="D223" s="301">
        <f t="shared" si="116"/>
        <v>202</v>
      </c>
      <c r="E223" s="467">
        <v>802</v>
      </c>
      <c r="F223" s="295" t="e">
        <f t="shared" si="117"/>
        <v>#REF!</v>
      </c>
      <c r="G223" s="286" t="e">
        <f>ROUND(G$214*$C223,2)</f>
        <v>#REF!</v>
      </c>
      <c r="H223" s="286" t="e">
        <f>ROUND(H$214*$D223,2)</f>
        <v>#REF!</v>
      </c>
      <c r="I223" s="286"/>
      <c r="J223" s="286"/>
      <c r="K223" s="286" t="e">
        <f t="shared" si="122"/>
        <v>#REF!</v>
      </c>
      <c r="L223" s="286" t="e">
        <f t="shared" si="122"/>
        <v>#REF!</v>
      </c>
      <c r="M223" s="286" t="e">
        <f t="shared" si="122"/>
        <v>#REF!</v>
      </c>
      <c r="N223" s="286" t="e">
        <f t="shared" si="122"/>
        <v>#REF!</v>
      </c>
      <c r="O223" s="288">
        <f t="shared" si="122"/>
        <v>0</v>
      </c>
      <c r="P223" s="286" t="e">
        <f t="shared" si="122"/>
        <v>#REF!</v>
      </c>
      <c r="Q223" s="286" t="e">
        <f t="shared" si="122"/>
        <v>#REF!</v>
      </c>
      <c r="R223" s="286" t="e">
        <f t="shared" si="122"/>
        <v>#REF!</v>
      </c>
      <c r="S223" s="286">
        <f t="shared" si="122"/>
        <v>0</v>
      </c>
      <c r="T223" s="286" t="e">
        <f t="shared" si="119"/>
        <v>#REF!</v>
      </c>
      <c r="U223" s="286" t="e">
        <f>ROUND(U$214*$C223,2)</f>
        <v>#REF!</v>
      </c>
      <c r="V223" s="286" t="e">
        <f>ROUND(V$214*$D223,2)</f>
        <v>#REF!</v>
      </c>
      <c r="W223" s="286"/>
      <c r="X223" s="286"/>
      <c r="Y223" s="286" t="e">
        <f t="shared" si="125"/>
        <v>#REF!</v>
      </c>
      <c r="Z223" s="286">
        <f t="shared" si="125"/>
        <v>0</v>
      </c>
      <c r="AA223" s="286" t="e">
        <f t="shared" si="126"/>
        <v>#REF!</v>
      </c>
      <c r="AB223" s="286" t="e">
        <f t="shared" si="127"/>
        <v>#REF!</v>
      </c>
      <c r="AC223" s="286"/>
      <c r="AD223" s="286"/>
    </row>
    <row r="224" spans="1:30" ht="15.25" x14ac:dyDescent="0.65">
      <c r="A224" s="295"/>
      <c r="B224" s="295" t="s">
        <v>425</v>
      </c>
      <c r="C224" s="301">
        <f t="shared" si="115"/>
        <v>574</v>
      </c>
      <c r="D224" s="301">
        <f t="shared" si="116"/>
        <v>0</v>
      </c>
      <c r="E224" s="467">
        <v>574</v>
      </c>
      <c r="F224" s="295" t="e">
        <f t="shared" si="117"/>
        <v>#REF!</v>
      </c>
      <c r="G224" s="286"/>
      <c r="H224" s="286"/>
      <c r="I224" s="286" t="e">
        <f t="shared" si="120"/>
        <v>#REF!</v>
      </c>
      <c r="J224" s="286" t="e">
        <f t="shared" si="121"/>
        <v>#REF!</v>
      </c>
      <c r="K224" s="286" t="e">
        <f t="shared" si="122"/>
        <v>#REF!</v>
      </c>
      <c r="L224" s="286" t="e">
        <f t="shared" si="122"/>
        <v>#REF!</v>
      </c>
      <c r="M224" s="286" t="e">
        <f t="shared" si="122"/>
        <v>#REF!</v>
      </c>
      <c r="N224" s="286" t="e">
        <f t="shared" si="122"/>
        <v>#REF!</v>
      </c>
      <c r="O224" s="288">
        <f t="shared" si="122"/>
        <v>0</v>
      </c>
      <c r="P224" s="286" t="e">
        <f t="shared" si="122"/>
        <v>#REF!</v>
      </c>
      <c r="Q224" s="286" t="e">
        <f t="shared" si="122"/>
        <v>#REF!</v>
      </c>
      <c r="R224" s="286" t="e">
        <f t="shared" si="122"/>
        <v>#REF!</v>
      </c>
      <c r="S224" s="286">
        <f t="shared" si="122"/>
        <v>0</v>
      </c>
      <c r="T224" s="286" t="e">
        <f t="shared" si="119"/>
        <v>#REF!</v>
      </c>
      <c r="U224" s="286"/>
      <c r="V224" s="286"/>
      <c r="W224" s="286" t="e">
        <f t="shared" si="123"/>
        <v>#REF!</v>
      </c>
      <c r="X224" s="286" t="e">
        <f t="shared" si="124"/>
        <v>#REF!</v>
      </c>
      <c r="Y224" s="286" t="e">
        <f t="shared" si="125"/>
        <v>#REF!</v>
      </c>
      <c r="Z224" s="286">
        <f t="shared" si="125"/>
        <v>0</v>
      </c>
      <c r="AA224" s="286" t="e">
        <f t="shared" si="126"/>
        <v>#REF!</v>
      </c>
      <c r="AB224" s="286" t="e">
        <f t="shared" si="127"/>
        <v>#REF!</v>
      </c>
      <c r="AC224" s="286"/>
      <c r="AD224" s="286"/>
    </row>
    <row r="225" spans="1:30" ht="15.25" x14ac:dyDescent="0.65">
      <c r="A225" s="295"/>
      <c r="B225" s="295" t="s">
        <v>426</v>
      </c>
      <c r="C225" s="301">
        <f t="shared" si="115"/>
        <v>574</v>
      </c>
      <c r="D225" s="301">
        <f t="shared" si="116"/>
        <v>0</v>
      </c>
      <c r="E225" s="467">
        <v>574</v>
      </c>
      <c r="F225" s="295" t="e">
        <f t="shared" si="117"/>
        <v>#REF!</v>
      </c>
      <c r="G225" s="286"/>
      <c r="H225" s="286"/>
      <c r="I225" s="286" t="e">
        <f t="shared" si="120"/>
        <v>#REF!</v>
      </c>
      <c r="J225" s="286" t="e">
        <f t="shared" si="121"/>
        <v>#REF!</v>
      </c>
      <c r="K225" s="286" t="e">
        <f t="shared" si="122"/>
        <v>#REF!</v>
      </c>
      <c r="L225" s="286" t="e">
        <f t="shared" si="122"/>
        <v>#REF!</v>
      </c>
      <c r="M225" s="286" t="e">
        <f t="shared" si="122"/>
        <v>#REF!</v>
      </c>
      <c r="N225" s="286" t="e">
        <f t="shared" si="122"/>
        <v>#REF!</v>
      </c>
      <c r="O225" s="288">
        <f t="shared" si="122"/>
        <v>0</v>
      </c>
      <c r="P225" s="286" t="e">
        <f t="shared" si="122"/>
        <v>#REF!</v>
      </c>
      <c r="Q225" s="286" t="e">
        <f t="shared" si="122"/>
        <v>#REF!</v>
      </c>
      <c r="R225" s="286" t="e">
        <f t="shared" si="122"/>
        <v>#REF!</v>
      </c>
      <c r="S225" s="286">
        <f t="shared" si="122"/>
        <v>0</v>
      </c>
      <c r="T225" s="286" t="e">
        <f t="shared" si="119"/>
        <v>#REF!</v>
      </c>
      <c r="U225" s="286"/>
      <c r="V225" s="286"/>
      <c r="W225" s="286" t="e">
        <f t="shared" si="123"/>
        <v>#REF!</v>
      </c>
      <c r="X225" s="286" t="e">
        <f t="shared" si="124"/>
        <v>#REF!</v>
      </c>
      <c r="Y225" s="286" t="e">
        <f t="shared" si="125"/>
        <v>#REF!</v>
      </c>
      <c r="Z225" s="286">
        <f t="shared" si="125"/>
        <v>0</v>
      </c>
      <c r="AA225" s="286" t="e">
        <f t="shared" si="126"/>
        <v>#REF!</v>
      </c>
      <c r="AB225" s="286" t="e">
        <f t="shared" si="127"/>
        <v>#REF!</v>
      </c>
      <c r="AC225" s="286"/>
      <c r="AD225" s="286"/>
    </row>
    <row r="226" spans="1:30" ht="15.25" x14ac:dyDescent="0.65">
      <c r="A226" s="295"/>
      <c r="B226" s="295" t="s">
        <v>427</v>
      </c>
      <c r="C226" s="320">
        <f t="shared" si="115"/>
        <v>574</v>
      </c>
      <c r="D226" s="320">
        <f t="shared" si="116"/>
        <v>0</v>
      </c>
      <c r="E226" s="468">
        <v>574</v>
      </c>
      <c r="F226" s="312" t="e">
        <f t="shared" si="117"/>
        <v>#REF!</v>
      </c>
      <c r="G226" s="286"/>
      <c r="H226" s="286"/>
      <c r="I226" s="287" t="e">
        <f t="shared" si="120"/>
        <v>#REF!</v>
      </c>
      <c r="J226" s="287" t="e">
        <f t="shared" si="121"/>
        <v>#REF!</v>
      </c>
      <c r="K226" s="287" t="e">
        <f t="shared" si="122"/>
        <v>#REF!</v>
      </c>
      <c r="L226" s="287" t="e">
        <f t="shared" si="122"/>
        <v>#REF!</v>
      </c>
      <c r="M226" s="287" t="e">
        <f t="shared" si="122"/>
        <v>#REF!</v>
      </c>
      <c r="N226" s="287" t="e">
        <f t="shared" si="122"/>
        <v>#REF!</v>
      </c>
      <c r="O226" s="321">
        <f t="shared" si="122"/>
        <v>0</v>
      </c>
      <c r="P226" s="287" t="e">
        <f t="shared" si="122"/>
        <v>#REF!</v>
      </c>
      <c r="Q226" s="287" t="e">
        <f t="shared" si="122"/>
        <v>#REF!</v>
      </c>
      <c r="R226" s="287" t="e">
        <f t="shared" si="122"/>
        <v>#REF!</v>
      </c>
      <c r="S226" s="287">
        <f t="shared" si="122"/>
        <v>0</v>
      </c>
      <c r="T226" s="287" t="e">
        <f t="shared" si="119"/>
        <v>#REF!</v>
      </c>
      <c r="U226" s="287"/>
      <c r="V226" s="287"/>
      <c r="W226" s="287" t="e">
        <f t="shared" si="123"/>
        <v>#REF!</v>
      </c>
      <c r="X226" s="287" t="e">
        <f t="shared" si="124"/>
        <v>#REF!</v>
      </c>
      <c r="Y226" s="287" t="e">
        <f>ROUND(Y$214*$E226,2)</f>
        <v>#REF!</v>
      </c>
      <c r="Z226" s="287">
        <f t="shared" si="125"/>
        <v>0</v>
      </c>
      <c r="AA226" s="287" t="e">
        <f t="shared" si="126"/>
        <v>#REF!</v>
      </c>
      <c r="AB226" s="287" t="e">
        <f t="shared" si="127"/>
        <v>#REF!</v>
      </c>
      <c r="AC226" s="286"/>
      <c r="AD226" s="286"/>
    </row>
    <row r="227" spans="1:30" ht="15.25" x14ac:dyDescent="0.65">
      <c r="A227" s="295"/>
      <c r="B227" s="308" t="s">
        <v>19</v>
      </c>
      <c r="C227" s="301">
        <f t="shared" ref="C227:AB227" si="128">SUM(C215:C226)</f>
        <v>6992</v>
      </c>
      <c r="D227" s="301">
        <f t="shared" si="128"/>
        <v>808</v>
      </c>
      <c r="E227" s="322">
        <f t="shared" si="128"/>
        <v>7800</v>
      </c>
      <c r="F227" s="286" t="e">
        <f t="shared" si="128"/>
        <v>#REF!</v>
      </c>
      <c r="G227" s="286" t="e">
        <f t="shared" si="128"/>
        <v>#REF!</v>
      </c>
      <c r="H227" s="286" t="e">
        <f t="shared" si="128"/>
        <v>#REF!</v>
      </c>
      <c r="I227" s="286" t="e">
        <f t="shared" si="128"/>
        <v>#REF!</v>
      </c>
      <c r="J227" s="286" t="e">
        <f t="shared" si="128"/>
        <v>#REF!</v>
      </c>
      <c r="K227" s="286" t="e">
        <f t="shared" si="128"/>
        <v>#REF!</v>
      </c>
      <c r="L227" s="286" t="e">
        <f t="shared" si="128"/>
        <v>#REF!</v>
      </c>
      <c r="M227" s="286" t="e">
        <f t="shared" si="128"/>
        <v>#REF!</v>
      </c>
      <c r="N227" s="286" t="e">
        <f t="shared" si="128"/>
        <v>#REF!</v>
      </c>
      <c r="O227" s="288">
        <f t="shared" si="128"/>
        <v>0</v>
      </c>
      <c r="P227" s="286" t="e">
        <f t="shared" si="128"/>
        <v>#REF!</v>
      </c>
      <c r="Q227" s="286" t="e">
        <f t="shared" si="128"/>
        <v>#REF!</v>
      </c>
      <c r="R227" s="286" t="e">
        <f t="shared" si="128"/>
        <v>#REF!</v>
      </c>
      <c r="S227" s="286">
        <f t="shared" si="128"/>
        <v>0</v>
      </c>
      <c r="T227" s="286" t="e">
        <f t="shared" si="128"/>
        <v>#REF!</v>
      </c>
      <c r="U227" s="286" t="e">
        <f t="shared" si="128"/>
        <v>#REF!</v>
      </c>
      <c r="V227" s="286" t="e">
        <f t="shared" si="128"/>
        <v>#REF!</v>
      </c>
      <c r="W227" s="286" t="e">
        <f t="shared" si="128"/>
        <v>#REF!</v>
      </c>
      <c r="X227" s="286" t="e">
        <f t="shared" si="128"/>
        <v>#REF!</v>
      </c>
      <c r="Y227" s="286" t="e">
        <f t="shared" si="128"/>
        <v>#REF!</v>
      </c>
      <c r="Z227" s="286">
        <f t="shared" si="128"/>
        <v>0</v>
      </c>
      <c r="AA227" s="286" t="e">
        <f t="shared" si="128"/>
        <v>#REF!</v>
      </c>
      <c r="AB227" s="286" t="e">
        <f t="shared" si="128"/>
        <v>#REF!</v>
      </c>
      <c r="AC227" s="323"/>
      <c r="AD227" s="287"/>
    </row>
    <row r="228" spans="1:30" ht="15.25" x14ac:dyDescent="0.65">
      <c r="A228" s="295"/>
      <c r="B228" s="295"/>
      <c r="C228" s="301"/>
      <c r="D228" s="301"/>
      <c r="E228" s="301"/>
      <c r="F228" s="295"/>
      <c r="G228" s="286"/>
      <c r="H228" s="286"/>
      <c r="I228" s="286"/>
      <c r="J228" s="286"/>
      <c r="K228" s="286"/>
      <c r="L228" s="286"/>
      <c r="M228" s="286"/>
      <c r="N228" s="286"/>
      <c r="O228" s="288"/>
      <c r="P228" s="286"/>
      <c r="Q228" s="286"/>
      <c r="R228" s="286"/>
      <c r="S228" s="286"/>
      <c r="T228" s="286"/>
      <c r="U228" s="286"/>
      <c r="V228" s="286"/>
      <c r="W228" s="286"/>
      <c r="X228" s="286"/>
      <c r="Y228" s="286"/>
      <c r="Z228" s="286"/>
      <c r="AA228" s="286"/>
      <c r="AB228" s="286"/>
      <c r="AC228" s="286"/>
      <c r="AD228" s="286"/>
    </row>
    <row r="229" spans="1:30" ht="15.25" x14ac:dyDescent="0.65">
      <c r="A229" s="295"/>
      <c r="B229" s="295" t="s">
        <v>428</v>
      </c>
      <c r="C229" s="301">
        <f t="shared" ref="C229:AB229" si="129">SUM(C220:C223)</f>
        <v>2400</v>
      </c>
      <c r="D229" s="301">
        <f t="shared" si="129"/>
        <v>808</v>
      </c>
      <c r="E229" s="301">
        <f t="shared" si="129"/>
        <v>3208</v>
      </c>
      <c r="F229" s="286" t="e">
        <f t="shared" si="129"/>
        <v>#REF!</v>
      </c>
      <c r="G229" s="286" t="e">
        <f t="shared" si="129"/>
        <v>#REF!</v>
      </c>
      <c r="H229" s="286" t="e">
        <f t="shared" si="129"/>
        <v>#REF!</v>
      </c>
      <c r="I229" s="286">
        <f t="shared" si="129"/>
        <v>0</v>
      </c>
      <c r="J229" s="286">
        <f t="shared" si="129"/>
        <v>0</v>
      </c>
      <c r="K229" s="286" t="e">
        <f t="shared" si="129"/>
        <v>#REF!</v>
      </c>
      <c r="L229" s="286" t="e">
        <f t="shared" si="129"/>
        <v>#REF!</v>
      </c>
      <c r="M229" s="286" t="e">
        <f t="shared" si="129"/>
        <v>#REF!</v>
      </c>
      <c r="N229" s="286" t="e">
        <f t="shared" si="129"/>
        <v>#REF!</v>
      </c>
      <c r="O229" s="288">
        <f t="shared" si="129"/>
        <v>0</v>
      </c>
      <c r="P229" s="286" t="e">
        <f t="shared" si="129"/>
        <v>#REF!</v>
      </c>
      <c r="Q229" s="286" t="e">
        <f t="shared" si="129"/>
        <v>#REF!</v>
      </c>
      <c r="R229" s="286" t="e">
        <f t="shared" si="129"/>
        <v>#REF!</v>
      </c>
      <c r="S229" s="286">
        <f t="shared" si="129"/>
        <v>0</v>
      </c>
      <c r="T229" s="286" t="e">
        <f t="shared" si="129"/>
        <v>#REF!</v>
      </c>
      <c r="U229" s="286" t="e">
        <f t="shared" si="129"/>
        <v>#REF!</v>
      </c>
      <c r="V229" s="286" t="e">
        <f t="shared" si="129"/>
        <v>#REF!</v>
      </c>
      <c r="W229" s="286">
        <f t="shared" si="129"/>
        <v>0</v>
      </c>
      <c r="X229" s="286">
        <f t="shared" si="129"/>
        <v>0</v>
      </c>
      <c r="Y229" s="286" t="e">
        <f t="shared" si="129"/>
        <v>#REF!</v>
      </c>
      <c r="Z229" s="286">
        <f t="shared" si="129"/>
        <v>0</v>
      </c>
      <c r="AA229" s="286" t="e">
        <f t="shared" si="129"/>
        <v>#REF!</v>
      </c>
      <c r="AB229" s="286" t="e">
        <f t="shared" si="129"/>
        <v>#REF!</v>
      </c>
      <c r="AC229" s="286"/>
      <c r="AD229" s="286"/>
    </row>
    <row r="230" spans="1:30" ht="15.25" x14ac:dyDescent="0.65">
      <c r="A230" s="295"/>
      <c r="B230" s="295" t="s">
        <v>429</v>
      </c>
      <c r="C230" s="301">
        <f t="shared" ref="C230:AB230" si="130">C227-C229</f>
        <v>4592</v>
      </c>
      <c r="D230" s="301">
        <f t="shared" si="130"/>
        <v>0</v>
      </c>
      <c r="E230" s="301">
        <f t="shared" si="130"/>
        <v>4592</v>
      </c>
      <c r="F230" s="286" t="e">
        <f t="shared" si="130"/>
        <v>#REF!</v>
      </c>
      <c r="G230" s="286" t="e">
        <f t="shared" si="130"/>
        <v>#REF!</v>
      </c>
      <c r="H230" s="286" t="e">
        <f t="shared" si="130"/>
        <v>#REF!</v>
      </c>
      <c r="I230" s="286" t="e">
        <f t="shared" si="130"/>
        <v>#REF!</v>
      </c>
      <c r="J230" s="286" t="e">
        <f t="shared" si="130"/>
        <v>#REF!</v>
      </c>
      <c r="K230" s="286" t="e">
        <f t="shared" si="130"/>
        <v>#REF!</v>
      </c>
      <c r="L230" s="286" t="e">
        <f t="shared" si="130"/>
        <v>#REF!</v>
      </c>
      <c r="M230" s="286" t="e">
        <f t="shared" si="130"/>
        <v>#REF!</v>
      </c>
      <c r="N230" s="286" t="e">
        <f t="shared" si="130"/>
        <v>#REF!</v>
      </c>
      <c r="O230" s="288">
        <f t="shared" si="130"/>
        <v>0</v>
      </c>
      <c r="P230" s="286" t="e">
        <f t="shared" si="130"/>
        <v>#REF!</v>
      </c>
      <c r="Q230" s="286" t="e">
        <f t="shared" si="130"/>
        <v>#REF!</v>
      </c>
      <c r="R230" s="286" t="e">
        <f t="shared" si="130"/>
        <v>#REF!</v>
      </c>
      <c r="S230" s="286">
        <f t="shared" si="130"/>
        <v>0</v>
      </c>
      <c r="T230" s="286" t="e">
        <f t="shared" si="130"/>
        <v>#REF!</v>
      </c>
      <c r="U230" s="286" t="e">
        <f t="shared" si="130"/>
        <v>#REF!</v>
      </c>
      <c r="V230" s="286" t="e">
        <f t="shared" si="130"/>
        <v>#REF!</v>
      </c>
      <c r="W230" s="286" t="e">
        <f t="shared" si="130"/>
        <v>#REF!</v>
      </c>
      <c r="X230" s="286" t="e">
        <f t="shared" si="130"/>
        <v>#REF!</v>
      </c>
      <c r="Y230" s="286" t="e">
        <f t="shared" si="130"/>
        <v>#REF!</v>
      </c>
      <c r="Z230" s="286">
        <f t="shared" si="130"/>
        <v>0</v>
      </c>
      <c r="AA230" s="286" t="e">
        <f t="shared" si="130"/>
        <v>#REF!</v>
      </c>
      <c r="AB230" s="286" t="e">
        <f t="shared" si="130"/>
        <v>#REF!</v>
      </c>
      <c r="AC230" s="286"/>
      <c r="AD230" s="286"/>
    </row>
    <row r="231" spans="1:30" ht="15.25" x14ac:dyDescent="0.65">
      <c r="A231" s="295"/>
      <c r="B231" s="295" t="s">
        <v>430</v>
      </c>
      <c r="C231" s="301">
        <f>ROUND(AVERAGE(C215:C226),0)</f>
        <v>583</v>
      </c>
      <c r="D231" s="301">
        <f>ROUND(AVERAGE(D215:D226),0)</f>
        <v>67</v>
      </c>
      <c r="E231" s="301">
        <f>ROUND(AVERAGE(E215:E226),0)</f>
        <v>650</v>
      </c>
      <c r="F231" s="288" t="e">
        <f>ROUND(AVERAGE(F215:F226),2)</f>
        <v>#REF!</v>
      </c>
      <c r="G231" s="288" t="e">
        <f t="shared" ref="G231:AA231" si="131">ROUND(AVERAGE(G215:G226),2)</f>
        <v>#REF!</v>
      </c>
      <c r="H231" s="288" t="e">
        <f t="shared" si="131"/>
        <v>#REF!</v>
      </c>
      <c r="I231" s="288" t="e">
        <f t="shared" si="131"/>
        <v>#REF!</v>
      </c>
      <c r="J231" s="288" t="e">
        <f t="shared" si="131"/>
        <v>#REF!</v>
      </c>
      <c r="K231" s="288" t="e">
        <f t="shared" si="131"/>
        <v>#REF!</v>
      </c>
      <c r="L231" s="288" t="e">
        <f t="shared" si="131"/>
        <v>#REF!</v>
      </c>
      <c r="M231" s="288" t="e">
        <f t="shared" si="131"/>
        <v>#REF!</v>
      </c>
      <c r="N231" s="288" t="e">
        <f t="shared" si="131"/>
        <v>#REF!</v>
      </c>
      <c r="O231" s="288">
        <f t="shared" si="131"/>
        <v>0</v>
      </c>
      <c r="P231" s="288" t="e">
        <f t="shared" si="131"/>
        <v>#REF!</v>
      </c>
      <c r="Q231" s="288" t="e">
        <f t="shared" si="131"/>
        <v>#REF!</v>
      </c>
      <c r="R231" s="288" t="e">
        <f t="shared" si="131"/>
        <v>#REF!</v>
      </c>
      <c r="S231" s="288">
        <f t="shared" si="131"/>
        <v>0</v>
      </c>
      <c r="T231" s="288" t="e">
        <f t="shared" si="131"/>
        <v>#REF!</v>
      </c>
      <c r="U231" s="288" t="e">
        <f>ROUND(AVERAGE(U215:U226),2)</f>
        <v>#REF!</v>
      </c>
      <c r="V231" s="288" t="e">
        <f t="shared" si="131"/>
        <v>#REF!</v>
      </c>
      <c r="W231" s="288" t="e">
        <f t="shared" si="131"/>
        <v>#REF!</v>
      </c>
      <c r="X231" s="288" t="e">
        <f t="shared" si="131"/>
        <v>#REF!</v>
      </c>
      <c r="Y231" s="288" t="e">
        <f t="shared" si="131"/>
        <v>#REF!</v>
      </c>
      <c r="Z231" s="288">
        <f t="shared" si="131"/>
        <v>0</v>
      </c>
      <c r="AA231" s="288" t="e">
        <f t="shared" si="131"/>
        <v>#REF!</v>
      </c>
      <c r="AB231" s="288" t="e">
        <f>ROUND(AVERAGE(AB215:AB226),2)</f>
        <v>#REF!</v>
      </c>
      <c r="AC231" s="288"/>
      <c r="AD231" s="286"/>
    </row>
    <row r="232" spans="1:30" ht="15.25" x14ac:dyDescent="0.65">
      <c r="A232" s="295"/>
      <c r="B232" s="295"/>
      <c r="C232" s="295"/>
      <c r="D232" s="295"/>
      <c r="E232" s="295"/>
      <c r="G232" s="286"/>
      <c r="H232" s="286"/>
      <c r="I232" s="286"/>
      <c r="J232" s="286"/>
      <c r="K232" s="286"/>
      <c r="L232" s="286"/>
      <c r="M232" s="286"/>
      <c r="N232" s="286"/>
      <c r="O232" s="286"/>
      <c r="P232" s="286"/>
      <c r="Q232" s="286"/>
      <c r="R232" s="286"/>
      <c r="S232" s="286"/>
      <c r="T232" s="286"/>
      <c r="U232" s="295"/>
      <c r="V232" s="295"/>
      <c r="W232" s="295"/>
      <c r="X232" s="295"/>
      <c r="Y232" s="295"/>
      <c r="Z232" s="295"/>
      <c r="AA232" s="333" t="e">
        <f>AA227/E227</f>
        <v>#REF!</v>
      </c>
      <c r="AB232" s="334" t="e">
        <f>AB227/E227</f>
        <v>#REF!</v>
      </c>
      <c r="AC232" s="295"/>
      <c r="AD232" s="295"/>
    </row>
    <row r="233" spans="1:30" ht="15.25" x14ac:dyDescent="0.65">
      <c r="A233" s="295"/>
      <c r="B233" s="295"/>
      <c r="C233" s="295"/>
      <c r="D233" s="295"/>
      <c r="E233" s="295"/>
      <c r="G233" s="295"/>
      <c r="H233" s="295"/>
      <c r="I233" s="295"/>
      <c r="J233" s="295"/>
      <c r="K233" s="295"/>
      <c r="L233" s="295"/>
      <c r="M233" s="295"/>
      <c r="N233" s="295"/>
      <c r="O233" s="295"/>
      <c r="P233" s="295"/>
      <c r="Q233" s="295"/>
      <c r="R233" s="295"/>
      <c r="S233" s="295"/>
      <c r="T233" s="295"/>
      <c r="U233" s="295"/>
      <c r="V233" s="295"/>
      <c r="W233" s="295"/>
      <c r="X233" s="295"/>
      <c r="Y233" s="295"/>
      <c r="Z233" s="295"/>
      <c r="AA233" s="295"/>
      <c r="AB233" s="295"/>
      <c r="AC233" s="295"/>
      <c r="AD233" s="295"/>
    </row>
    <row r="234" spans="1:30" ht="15.5" x14ac:dyDescent="0.7">
      <c r="A234" s="305" t="s">
        <v>431</v>
      </c>
      <c r="B234" s="295"/>
      <c r="C234" s="295"/>
      <c r="D234" s="295"/>
      <c r="E234" s="295"/>
      <c r="F234" s="635" t="s">
        <v>397</v>
      </c>
      <c r="G234" s="636"/>
      <c r="H234" s="636"/>
      <c r="I234" s="636"/>
      <c r="J234" s="636"/>
      <c r="K234" s="636"/>
      <c r="L234" s="636"/>
      <c r="M234" s="636"/>
      <c r="N234" s="636"/>
      <c r="O234" s="636"/>
      <c r="P234" s="636"/>
      <c r="Q234" s="636"/>
      <c r="R234" s="636"/>
      <c r="S234" s="636"/>
      <c r="T234" s="295"/>
      <c r="U234" s="305" t="s">
        <v>398</v>
      </c>
      <c r="V234" s="295"/>
      <c r="W234" s="295"/>
      <c r="X234" s="295"/>
      <c r="Y234" s="295"/>
      <c r="Z234" s="295"/>
      <c r="AA234" s="295"/>
      <c r="AB234" s="295"/>
      <c r="AC234" s="295"/>
      <c r="AD234" s="295"/>
    </row>
    <row r="235" spans="1:30" ht="15.5" x14ac:dyDescent="0.7">
      <c r="A235" s="312"/>
      <c r="B235" s="312"/>
      <c r="C235" s="312"/>
      <c r="D235" s="312"/>
      <c r="E235" s="312"/>
      <c r="F235" s="305"/>
      <c r="G235" s="305" t="s">
        <v>399</v>
      </c>
      <c r="H235" s="305"/>
      <c r="I235" s="305"/>
      <c r="J235" s="305"/>
      <c r="K235" s="305"/>
      <c r="L235" s="305"/>
      <c r="M235" s="305"/>
      <c r="N235" s="295"/>
      <c r="O235" s="305"/>
      <c r="P235" s="305"/>
      <c r="Q235" s="295"/>
      <c r="R235" s="305"/>
      <c r="S235" s="305"/>
      <c r="T235" s="305"/>
      <c r="U235" s="295"/>
      <c r="V235" s="305"/>
      <c r="W235" s="305"/>
      <c r="X235" s="305"/>
      <c r="Y235" s="305"/>
      <c r="Z235" s="305"/>
      <c r="AA235" s="305"/>
      <c r="AB235" s="305"/>
      <c r="AC235" s="305"/>
      <c r="AD235" s="305"/>
    </row>
    <row r="236" spans="1:30" ht="15.5" x14ac:dyDescent="0.7">
      <c r="A236" s="312"/>
      <c r="B236" s="324"/>
      <c r="C236" s="312"/>
      <c r="D236" s="312"/>
      <c r="E236" s="312"/>
      <c r="F236" s="305"/>
      <c r="G236" s="305" t="s">
        <v>400</v>
      </c>
      <c r="H236" s="305"/>
      <c r="I236" s="305" t="s">
        <v>401</v>
      </c>
      <c r="J236" s="305"/>
      <c r="K236" s="305"/>
      <c r="L236" s="313"/>
      <c r="M236" s="305"/>
      <c r="N236" s="305"/>
      <c r="O236" s="305"/>
      <c r="P236" s="305"/>
      <c r="Q236" s="305"/>
      <c r="R236" s="305"/>
      <c r="S236" s="305"/>
      <c r="T236" s="305"/>
      <c r="U236" s="305" t="s">
        <v>400</v>
      </c>
      <c r="V236" s="305"/>
      <c r="W236" s="305" t="s">
        <v>401</v>
      </c>
      <c r="X236" s="305"/>
      <c r="Y236" s="305"/>
      <c r="Z236" s="305"/>
      <c r="AA236" s="305"/>
      <c r="AB236" s="285" t="s">
        <v>19</v>
      </c>
      <c r="AC236" s="305"/>
      <c r="AD236" s="305"/>
    </row>
    <row r="237" spans="1:30" ht="31" x14ac:dyDescent="0.7">
      <c r="A237" s="315"/>
      <c r="B237" s="315"/>
      <c r="C237" s="285"/>
      <c r="D237" s="285" t="s">
        <v>402</v>
      </c>
      <c r="E237" s="315"/>
      <c r="F237" s="285" t="s">
        <v>403</v>
      </c>
      <c r="G237" s="285"/>
      <c r="H237" s="285" t="s">
        <v>402</v>
      </c>
      <c r="I237" s="285"/>
      <c r="J237" s="285" t="s">
        <v>402</v>
      </c>
      <c r="K237" s="285"/>
      <c r="L237" s="285"/>
      <c r="M237" s="285"/>
      <c r="N237" s="285"/>
      <c r="O237" s="325" t="s">
        <v>404</v>
      </c>
      <c r="P237" s="285"/>
      <c r="Q237" s="285"/>
      <c r="R237" s="285"/>
      <c r="S237" s="285"/>
      <c r="T237" s="285" t="s">
        <v>19</v>
      </c>
      <c r="U237" s="285"/>
      <c r="V237" s="285" t="s">
        <v>402</v>
      </c>
      <c r="W237" s="285"/>
      <c r="X237" s="285" t="s">
        <v>402</v>
      </c>
      <c r="Y237" s="285"/>
      <c r="Z237" s="285"/>
      <c r="AA237" s="285" t="s">
        <v>19</v>
      </c>
      <c r="AB237" s="285" t="s">
        <v>405</v>
      </c>
      <c r="AC237" s="285" t="s">
        <v>432</v>
      </c>
      <c r="AD237" s="285"/>
    </row>
    <row r="238" spans="1:30" ht="31" x14ac:dyDescent="0.7">
      <c r="A238" s="316"/>
      <c r="B238" s="316"/>
      <c r="C238" s="570" t="s">
        <v>393</v>
      </c>
      <c r="D238" s="570">
        <v>600</v>
      </c>
      <c r="E238" s="570" t="s">
        <v>19</v>
      </c>
      <c r="F238" s="570" t="s">
        <v>406</v>
      </c>
      <c r="G238" s="570" t="s">
        <v>393</v>
      </c>
      <c r="H238" s="570">
        <v>600</v>
      </c>
      <c r="I238" s="570" t="s">
        <v>393</v>
      </c>
      <c r="J238" s="570">
        <v>600</v>
      </c>
      <c r="K238" s="570" t="s">
        <v>407</v>
      </c>
      <c r="L238" s="570" t="s">
        <v>453</v>
      </c>
      <c r="M238" s="570" t="str">
        <f>M211</f>
        <v>ZEC</v>
      </c>
      <c r="N238" s="570" t="str">
        <f>N41</f>
        <v>CIP</v>
      </c>
      <c r="O238" s="325" t="s">
        <v>408</v>
      </c>
      <c r="P238" s="570" t="s">
        <v>560</v>
      </c>
      <c r="Q238" s="570" t="s">
        <v>454</v>
      </c>
      <c r="R238" s="570" t="s">
        <v>409</v>
      </c>
      <c r="S238" s="570" t="s">
        <v>410</v>
      </c>
      <c r="T238" s="570" t="s">
        <v>405</v>
      </c>
      <c r="U238" s="570" t="s">
        <v>393</v>
      </c>
      <c r="V238" s="570">
        <v>600</v>
      </c>
      <c r="W238" s="570" t="s">
        <v>393</v>
      </c>
      <c r="X238" s="570">
        <v>600</v>
      </c>
      <c r="Y238" s="570" t="s">
        <v>277</v>
      </c>
      <c r="Z238" s="570" t="s">
        <v>411</v>
      </c>
      <c r="AA238" s="570" t="s">
        <v>412</v>
      </c>
      <c r="AB238" s="570" t="s">
        <v>413</v>
      </c>
      <c r="AC238" s="570" t="s">
        <v>433</v>
      </c>
      <c r="AD238" s="570" t="s">
        <v>434</v>
      </c>
    </row>
    <row r="239" spans="1:30" ht="15.5" x14ac:dyDescent="0.7">
      <c r="A239" s="316"/>
      <c r="B239" s="285" t="s">
        <v>414</v>
      </c>
      <c r="C239" s="570"/>
      <c r="D239" s="570"/>
      <c r="E239" s="570"/>
      <c r="F239" s="295">
        <f t="shared" ref="F239:J240" si="132">+F182</f>
        <v>0</v>
      </c>
      <c r="G239" s="298">
        <f t="shared" si="132"/>
        <v>0</v>
      </c>
      <c r="H239" s="298">
        <f t="shared" si="132"/>
        <v>0</v>
      </c>
      <c r="I239" s="298">
        <f t="shared" si="132"/>
        <v>0</v>
      </c>
      <c r="J239" s="298">
        <f t="shared" si="132"/>
        <v>0</v>
      </c>
      <c r="K239" s="570"/>
      <c r="L239" s="570"/>
      <c r="M239" s="570"/>
      <c r="N239" s="570"/>
      <c r="O239" s="332">
        <f>+O182</f>
        <v>0</v>
      </c>
      <c r="P239" s="570"/>
      <c r="Q239" s="570"/>
      <c r="R239" s="570"/>
      <c r="S239" s="570"/>
      <c r="T239" s="570"/>
      <c r="U239" s="570"/>
      <c r="V239" s="570"/>
      <c r="W239" s="570"/>
      <c r="X239" s="570"/>
      <c r="Y239" s="318"/>
      <c r="Z239" s="570"/>
      <c r="AA239" s="570"/>
      <c r="AB239" s="570"/>
      <c r="AC239" s="570"/>
      <c r="AD239" s="570"/>
    </row>
    <row r="240" spans="1:30" ht="15.5" x14ac:dyDescent="0.7">
      <c r="A240" s="316"/>
      <c r="B240" s="285" t="s">
        <v>415</v>
      </c>
      <c r="C240" s="570"/>
      <c r="D240" s="570"/>
      <c r="E240" s="570"/>
      <c r="F240" s="295" t="e">
        <f t="shared" si="132"/>
        <v>#REF!</v>
      </c>
      <c r="G240" s="298" t="e">
        <f t="shared" si="132"/>
        <v>#REF!</v>
      </c>
      <c r="H240" s="298" t="e">
        <f t="shared" si="132"/>
        <v>#REF!</v>
      </c>
      <c r="I240" s="298" t="e">
        <f t="shared" si="132"/>
        <v>#REF!</v>
      </c>
      <c r="J240" s="298" t="e">
        <f t="shared" si="132"/>
        <v>#REF!</v>
      </c>
      <c r="K240" s="570"/>
      <c r="L240" s="570"/>
      <c r="M240" s="570"/>
      <c r="N240" s="570"/>
      <c r="O240" s="332">
        <f>+O183</f>
        <v>0</v>
      </c>
      <c r="P240" s="570"/>
      <c r="Q240" s="570"/>
      <c r="R240" s="570"/>
      <c r="S240" s="286"/>
      <c r="T240" s="570"/>
      <c r="U240" s="570"/>
      <c r="V240" s="570"/>
      <c r="W240" s="570"/>
      <c r="X240" s="570"/>
      <c r="Y240" s="570"/>
      <c r="Z240" s="570"/>
      <c r="AA240" s="570"/>
      <c r="AB240" s="570"/>
      <c r="AC240" s="570"/>
      <c r="AD240" s="570"/>
    </row>
    <row r="241" spans="1:30" ht="15.5" x14ac:dyDescent="0.7">
      <c r="A241" s="295"/>
      <c r="B241" s="313" t="s">
        <v>416</v>
      </c>
      <c r="C241" s="295"/>
      <c r="D241" s="295"/>
      <c r="E241" s="295"/>
      <c r="F241" s="286" t="e">
        <f>F240+F239</f>
        <v>#REF!</v>
      </c>
      <c r="G241" s="326" t="e">
        <f>G240+G239</f>
        <v>#REF!</v>
      </c>
      <c r="H241" s="326" t="e">
        <f>H240+H239</f>
        <v>#REF!</v>
      </c>
      <c r="I241" s="326" t="e">
        <f>I240+I239</f>
        <v>#REF!</v>
      </c>
      <c r="J241" s="326" t="e">
        <f>J240+J239</f>
        <v>#REF!</v>
      </c>
      <c r="K241" s="298" t="e">
        <f>+K184</f>
        <v>#REF!</v>
      </c>
      <c r="L241" s="298" t="e">
        <f>+L184</f>
        <v>#REF!</v>
      </c>
      <c r="M241" s="298" t="e">
        <f>+M184</f>
        <v>#REF!</v>
      </c>
      <c r="N241" s="298" t="e">
        <f>+N184</f>
        <v>#REF!</v>
      </c>
      <c r="O241" s="327">
        <f>SUM(O239:O240)</f>
        <v>0</v>
      </c>
      <c r="P241" s="299" t="e">
        <f>+#REF!</f>
        <v>#REF!</v>
      </c>
      <c r="Q241" s="299" t="e">
        <f>+Q184</f>
        <v>#REF!</v>
      </c>
      <c r="R241" s="299" t="e">
        <f>+R184</f>
        <v>#REF!</v>
      </c>
      <c r="S241" s="299">
        <f>+S184</f>
        <v>0</v>
      </c>
      <c r="U241" s="299" t="e">
        <f>+#REF!</f>
        <v>#REF!</v>
      </c>
      <c r="V241" s="299" t="e">
        <f>+#REF!</f>
        <v>#REF!</v>
      </c>
      <c r="W241" s="299" t="e">
        <f>+#REF!</f>
        <v>#REF!</v>
      </c>
      <c r="X241" s="299" t="e">
        <f>+#REF!</f>
        <v>#REF!</v>
      </c>
      <c r="Y241" s="299" t="e">
        <f>Y184</f>
        <v>#REF!</v>
      </c>
      <c r="Z241" s="329">
        <v>0</v>
      </c>
      <c r="AA241" s="286"/>
      <c r="AB241" s="330"/>
      <c r="AC241" s="330"/>
      <c r="AD241" s="330"/>
    </row>
    <row r="242" spans="1:30" ht="15.5" x14ac:dyDescent="0.7">
      <c r="A242" s="305"/>
      <c r="B242" s="295" t="s">
        <v>417</v>
      </c>
      <c r="C242" s="301">
        <f t="shared" ref="C242:C253" si="133">IF(E242&gt;600,600,E242)</f>
        <v>574</v>
      </c>
      <c r="D242" s="301">
        <f t="shared" ref="D242:D253" si="134">E242-C242</f>
        <v>0</v>
      </c>
      <c r="E242" s="301">
        <f t="shared" ref="E242:E253" si="135">E215</f>
        <v>574</v>
      </c>
      <c r="F242" s="286" t="e">
        <f t="shared" ref="F242:F253" si="136">F241</f>
        <v>#REF!</v>
      </c>
      <c r="G242" s="286"/>
      <c r="H242" s="286"/>
      <c r="I242" s="286" t="e">
        <f>ROUND(I$241*$C242,2)</f>
        <v>#REF!</v>
      </c>
      <c r="J242" s="286" t="e">
        <f>ROUND(J$241*$D242,2)</f>
        <v>#REF!</v>
      </c>
      <c r="K242" s="286" t="e">
        <f>ROUND(K$241*$E242,2)</f>
        <v>#REF!</v>
      </c>
      <c r="L242" s="286" t="e">
        <f t="shared" ref="L242:S242" si="137">ROUND(L$241*$E242,2)</f>
        <v>#REF!</v>
      </c>
      <c r="M242" s="286" t="e">
        <f t="shared" si="137"/>
        <v>#REF!</v>
      </c>
      <c r="N242" s="286" t="e">
        <f t="shared" si="137"/>
        <v>#REF!</v>
      </c>
      <c r="O242" s="288">
        <f t="shared" si="137"/>
        <v>0</v>
      </c>
      <c r="P242" s="286" t="e">
        <f t="shared" si="137"/>
        <v>#REF!</v>
      </c>
      <c r="Q242" s="286" t="e">
        <f t="shared" si="137"/>
        <v>#REF!</v>
      </c>
      <c r="R242" s="286" t="e">
        <f t="shared" si="137"/>
        <v>#REF!</v>
      </c>
      <c r="S242" s="286">
        <f t="shared" si="137"/>
        <v>0</v>
      </c>
      <c r="T242" s="286" t="e">
        <f t="shared" ref="T242:T253" si="138">SUM(F242:S242)</f>
        <v>#REF!</v>
      </c>
      <c r="U242" s="328"/>
      <c r="V242" s="328"/>
      <c r="W242" s="286" t="e">
        <f>ROUND(W$241*$C242,2)</f>
        <v>#REF!</v>
      </c>
      <c r="X242" s="286" t="e">
        <f>ROUND(X$241*$D242,2)</f>
        <v>#REF!</v>
      </c>
      <c r="Y242" s="286" t="e">
        <f>ROUND(Y$241*$E242,2)</f>
        <v>#REF!</v>
      </c>
      <c r="Z242" s="286">
        <f>ROUND(Z$241*$E242,2)</f>
        <v>0</v>
      </c>
      <c r="AA242" s="286" t="e">
        <f>SUM(U242:Z242)</f>
        <v>#REF!</v>
      </c>
      <c r="AB242" s="288" t="e">
        <f>T242+AA242</f>
        <v>#REF!</v>
      </c>
      <c r="AC242" s="288" t="e">
        <f t="shared" ref="AC242:AC254" si="139">AB242-AB215</f>
        <v>#REF!</v>
      </c>
      <c r="AD242" s="288" t="e">
        <f t="shared" ref="AD242:AD254" si="140">ROUND((AC242/AB215)*100,2)</f>
        <v>#REF!</v>
      </c>
    </row>
    <row r="243" spans="1:30" ht="15.5" x14ac:dyDescent="0.7">
      <c r="A243" s="305"/>
      <c r="B243" s="295" t="s">
        <v>418</v>
      </c>
      <c r="C243" s="301">
        <f t="shared" si="133"/>
        <v>574</v>
      </c>
      <c r="D243" s="301">
        <f t="shared" si="134"/>
        <v>0</v>
      </c>
      <c r="E243" s="301">
        <f t="shared" si="135"/>
        <v>574</v>
      </c>
      <c r="F243" s="295" t="e">
        <f t="shared" si="136"/>
        <v>#REF!</v>
      </c>
      <c r="G243" s="286"/>
      <c r="H243" s="286"/>
      <c r="I243" s="286" t="e">
        <f t="shared" ref="I243:I253" si="141">ROUND(I$241*$C243,2)</f>
        <v>#REF!</v>
      </c>
      <c r="J243" s="286" t="e">
        <f t="shared" ref="J243:J253" si="142">ROUND(J$241*$D243,2)</f>
        <v>#REF!</v>
      </c>
      <c r="K243" s="286" t="e">
        <f t="shared" ref="K243:S253" si="143">ROUND(K$241*$E243,2)</f>
        <v>#REF!</v>
      </c>
      <c r="L243" s="286" t="e">
        <f t="shared" si="143"/>
        <v>#REF!</v>
      </c>
      <c r="M243" s="286" t="e">
        <f t="shared" si="143"/>
        <v>#REF!</v>
      </c>
      <c r="N243" s="286" t="e">
        <f t="shared" si="143"/>
        <v>#REF!</v>
      </c>
      <c r="O243" s="288">
        <f t="shared" si="143"/>
        <v>0</v>
      </c>
      <c r="P243" s="286" t="e">
        <f t="shared" si="143"/>
        <v>#REF!</v>
      </c>
      <c r="Q243" s="286" t="e">
        <f t="shared" si="143"/>
        <v>#REF!</v>
      </c>
      <c r="R243" s="286" t="e">
        <f t="shared" si="143"/>
        <v>#REF!</v>
      </c>
      <c r="S243" s="286">
        <f t="shared" si="143"/>
        <v>0</v>
      </c>
      <c r="T243" s="286" t="e">
        <f t="shared" si="138"/>
        <v>#REF!</v>
      </c>
      <c r="U243" s="286"/>
      <c r="V243" s="286"/>
      <c r="W243" s="286" t="e">
        <f>ROUND(W$241*$C243,2)</f>
        <v>#REF!</v>
      </c>
      <c r="X243" s="286" t="e">
        <f t="shared" ref="X243:X253" si="144">ROUND(X$241*$D243,2)</f>
        <v>#REF!</v>
      </c>
      <c r="Y243" s="286" t="e">
        <f t="shared" ref="Y243:Z253" si="145">ROUND(Y$241*$E243,2)</f>
        <v>#REF!</v>
      </c>
      <c r="Z243" s="286">
        <f t="shared" si="145"/>
        <v>0</v>
      </c>
      <c r="AA243" s="286" t="e">
        <f t="shared" ref="AA243:AA253" si="146">SUM(U243:Z243)</f>
        <v>#REF!</v>
      </c>
      <c r="AB243" s="288" t="e">
        <f t="shared" ref="AB243:AB253" si="147">T243+AA243</f>
        <v>#REF!</v>
      </c>
      <c r="AC243" s="288" t="e">
        <f t="shared" si="139"/>
        <v>#REF!</v>
      </c>
      <c r="AD243" s="288" t="e">
        <f t="shared" si="140"/>
        <v>#REF!</v>
      </c>
    </row>
    <row r="244" spans="1:30" ht="15.5" x14ac:dyDescent="0.7">
      <c r="A244" s="305"/>
      <c r="B244" s="295" t="s">
        <v>419</v>
      </c>
      <c r="C244" s="301">
        <f t="shared" si="133"/>
        <v>574</v>
      </c>
      <c r="D244" s="301">
        <f t="shared" si="134"/>
        <v>0</v>
      </c>
      <c r="E244" s="301">
        <f t="shared" si="135"/>
        <v>574</v>
      </c>
      <c r="F244" s="295" t="e">
        <f t="shared" si="136"/>
        <v>#REF!</v>
      </c>
      <c r="G244" s="286"/>
      <c r="H244" s="286"/>
      <c r="I244" s="286" t="e">
        <f t="shared" si="141"/>
        <v>#REF!</v>
      </c>
      <c r="J244" s="286" t="e">
        <f t="shared" si="142"/>
        <v>#REF!</v>
      </c>
      <c r="K244" s="286" t="e">
        <f t="shared" si="143"/>
        <v>#REF!</v>
      </c>
      <c r="L244" s="286" t="e">
        <f t="shared" si="143"/>
        <v>#REF!</v>
      </c>
      <c r="M244" s="286" t="e">
        <f t="shared" si="143"/>
        <v>#REF!</v>
      </c>
      <c r="N244" s="286" t="e">
        <f t="shared" si="143"/>
        <v>#REF!</v>
      </c>
      <c r="O244" s="288">
        <f t="shared" si="143"/>
        <v>0</v>
      </c>
      <c r="P244" s="286" t="e">
        <f t="shared" si="143"/>
        <v>#REF!</v>
      </c>
      <c r="Q244" s="286" t="e">
        <f t="shared" si="143"/>
        <v>#REF!</v>
      </c>
      <c r="R244" s="286" t="e">
        <f t="shared" si="143"/>
        <v>#REF!</v>
      </c>
      <c r="S244" s="286">
        <f t="shared" si="143"/>
        <v>0</v>
      </c>
      <c r="T244" s="286" t="e">
        <f t="shared" si="138"/>
        <v>#REF!</v>
      </c>
      <c r="U244" s="286"/>
      <c r="V244" s="286"/>
      <c r="W244" s="286" t="e">
        <f>ROUND(W$241*$C244,2)</f>
        <v>#REF!</v>
      </c>
      <c r="X244" s="286" t="e">
        <f t="shared" si="144"/>
        <v>#REF!</v>
      </c>
      <c r="Y244" s="286" t="e">
        <f t="shared" si="145"/>
        <v>#REF!</v>
      </c>
      <c r="Z244" s="286">
        <f t="shared" si="145"/>
        <v>0</v>
      </c>
      <c r="AA244" s="286" t="e">
        <f t="shared" si="146"/>
        <v>#REF!</v>
      </c>
      <c r="AB244" s="288" t="e">
        <f t="shared" si="147"/>
        <v>#REF!</v>
      </c>
      <c r="AC244" s="288" t="e">
        <f t="shared" si="139"/>
        <v>#REF!</v>
      </c>
      <c r="AD244" s="288" t="e">
        <f t="shared" si="140"/>
        <v>#REF!</v>
      </c>
    </row>
    <row r="245" spans="1:30" ht="15.25" x14ac:dyDescent="0.65">
      <c r="A245" s="295"/>
      <c r="B245" s="295" t="s">
        <v>420</v>
      </c>
      <c r="C245" s="301">
        <f t="shared" si="133"/>
        <v>574</v>
      </c>
      <c r="D245" s="301">
        <f t="shared" si="134"/>
        <v>0</v>
      </c>
      <c r="E245" s="301">
        <f t="shared" si="135"/>
        <v>574</v>
      </c>
      <c r="F245" s="295" t="e">
        <f t="shared" si="136"/>
        <v>#REF!</v>
      </c>
      <c r="G245" s="286"/>
      <c r="H245" s="286"/>
      <c r="I245" s="286" t="e">
        <f t="shared" si="141"/>
        <v>#REF!</v>
      </c>
      <c r="J245" s="286" t="e">
        <f t="shared" si="142"/>
        <v>#REF!</v>
      </c>
      <c r="K245" s="286" t="e">
        <f t="shared" si="143"/>
        <v>#REF!</v>
      </c>
      <c r="L245" s="286" t="e">
        <f t="shared" si="143"/>
        <v>#REF!</v>
      </c>
      <c r="M245" s="286" t="e">
        <f t="shared" si="143"/>
        <v>#REF!</v>
      </c>
      <c r="N245" s="286" t="e">
        <f t="shared" si="143"/>
        <v>#REF!</v>
      </c>
      <c r="O245" s="288">
        <f t="shared" si="143"/>
        <v>0</v>
      </c>
      <c r="P245" s="286" t="e">
        <f t="shared" si="143"/>
        <v>#REF!</v>
      </c>
      <c r="Q245" s="286" t="e">
        <f t="shared" si="143"/>
        <v>#REF!</v>
      </c>
      <c r="R245" s="286" t="e">
        <f t="shared" si="143"/>
        <v>#REF!</v>
      </c>
      <c r="S245" s="286">
        <f t="shared" si="143"/>
        <v>0</v>
      </c>
      <c r="T245" s="286" t="e">
        <f t="shared" si="138"/>
        <v>#REF!</v>
      </c>
      <c r="U245" s="286"/>
      <c r="V245" s="286"/>
      <c r="W245" s="286" t="e">
        <f>ROUND(W$241*$C245,2)</f>
        <v>#REF!</v>
      </c>
      <c r="X245" s="286" t="e">
        <f t="shared" si="144"/>
        <v>#REF!</v>
      </c>
      <c r="Y245" s="286" t="e">
        <f t="shared" si="145"/>
        <v>#REF!</v>
      </c>
      <c r="Z245" s="286">
        <f t="shared" si="145"/>
        <v>0</v>
      </c>
      <c r="AA245" s="286" t="e">
        <f t="shared" si="146"/>
        <v>#REF!</v>
      </c>
      <c r="AB245" s="288" t="e">
        <f t="shared" si="147"/>
        <v>#REF!</v>
      </c>
      <c r="AC245" s="288" t="e">
        <f t="shared" si="139"/>
        <v>#REF!</v>
      </c>
      <c r="AD245" s="288" t="e">
        <f t="shared" si="140"/>
        <v>#REF!</v>
      </c>
    </row>
    <row r="246" spans="1:30" ht="15.25" x14ac:dyDescent="0.65">
      <c r="A246" s="295"/>
      <c r="B246" s="295" t="s">
        <v>11</v>
      </c>
      <c r="C246" s="301">
        <f t="shared" si="133"/>
        <v>574</v>
      </c>
      <c r="D246" s="301">
        <f t="shared" si="134"/>
        <v>0</v>
      </c>
      <c r="E246" s="301">
        <f t="shared" si="135"/>
        <v>574</v>
      </c>
      <c r="F246" s="295" t="e">
        <f t="shared" si="136"/>
        <v>#REF!</v>
      </c>
      <c r="G246" s="286"/>
      <c r="H246" s="286"/>
      <c r="I246" s="286" t="e">
        <f t="shared" si="141"/>
        <v>#REF!</v>
      </c>
      <c r="J246" s="286" t="e">
        <f t="shared" si="142"/>
        <v>#REF!</v>
      </c>
      <c r="K246" s="286" t="e">
        <f t="shared" si="143"/>
        <v>#REF!</v>
      </c>
      <c r="L246" s="286" t="e">
        <f t="shared" si="143"/>
        <v>#REF!</v>
      </c>
      <c r="M246" s="286" t="e">
        <f t="shared" si="143"/>
        <v>#REF!</v>
      </c>
      <c r="N246" s="286" t="e">
        <f t="shared" si="143"/>
        <v>#REF!</v>
      </c>
      <c r="O246" s="288">
        <f t="shared" si="143"/>
        <v>0</v>
      </c>
      <c r="P246" s="286" t="e">
        <f t="shared" si="143"/>
        <v>#REF!</v>
      </c>
      <c r="Q246" s="286" t="e">
        <f t="shared" si="143"/>
        <v>#REF!</v>
      </c>
      <c r="R246" s="286" t="e">
        <f t="shared" si="143"/>
        <v>#REF!</v>
      </c>
      <c r="S246" s="286">
        <f t="shared" si="143"/>
        <v>0</v>
      </c>
      <c r="T246" s="286" t="e">
        <f t="shared" si="138"/>
        <v>#REF!</v>
      </c>
      <c r="U246" s="286"/>
      <c r="V246" s="286"/>
      <c r="W246" s="286" t="e">
        <f>ROUND(W$241*$C246,2)</f>
        <v>#REF!</v>
      </c>
      <c r="X246" s="286" t="e">
        <f t="shared" si="144"/>
        <v>#REF!</v>
      </c>
      <c r="Y246" s="286" t="e">
        <f t="shared" si="145"/>
        <v>#REF!</v>
      </c>
      <c r="Z246" s="286">
        <f t="shared" si="145"/>
        <v>0</v>
      </c>
      <c r="AA246" s="286" t="e">
        <f t="shared" si="146"/>
        <v>#REF!</v>
      </c>
      <c r="AB246" s="288" t="e">
        <f t="shared" si="147"/>
        <v>#REF!</v>
      </c>
      <c r="AC246" s="288" t="e">
        <f t="shared" si="139"/>
        <v>#REF!</v>
      </c>
      <c r="AD246" s="288" t="e">
        <f t="shared" si="140"/>
        <v>#REF!</v>
      </c>
    </row>
    <row r="247" spans="1:30" ht="15.25" x14ac:dyDescent="0.65">
      <c r="A247" s="295"/>
      <c r="B247" s="295" t="s">
        <v>421</v>
      </c>
      <c r="C247" s="301">
        <f t="shared" si="133"/>
        <v>600</v>
      </c>
      <c r="D247" s="301">
        <f t="shared" si="134"/>
        <v>202</v>
      </c>
      <c r="E247" s="301">
        <f t="shared" si="135"/>
        <v>802</v>
      </c>
      <c r="F247" s="295" t="e">
        <f t="shared" si="136"/>
        <v>#REF!</v>
      </c>
      <c r="G247" s="286" t="e">
        <f>ROUND(G$241*$C247,2)</f>
        <v>#REF!</v>
      </c>
      <c r="H247" s="286" t="e">
        <f>ROUND(H$241*$D247,2)</f>
        <v>#REF!</v>
      </c>
      <c r="I247" s="286"/>
      <c r="J247" s="286"/>
      <c r="K247" s="286" t="e">
        <f t="shared" si="143"/>
        <v>#REF!</v>
      </c>
      <c r="L247" s="286" t="e">
        <f t="shared" si="143"/>
        <v>#REF!</v>
      </c>
      <c r="M247" s="286" t="e">
        <f t="shared" si="143"/>
        <v>#REF!</v>
      </c>
      <c r="N247" s="286" t="e">
        <f t="shared" si="143"/>
        <v>#REF!</v>
      </c>
      <c r="O247" s="288">
        <f t="shared" si="143"/>
        <v>0</v>
      </c>
      <c r="P247" s="286" t="e">
        <f t="shared" si="143"/>
        <v>#REF!</v>
      </c>
      <c r="Q247" s="286" t="e">
        <f t="shared" si="143"/>
        <v>#REF!</v>
      </c>
      <c r="R247" s="286" t="e">
        <f t="shared" si="143"/>
        <v>#REF!</v>
      </c>
      <c r="S247" s="286">
        <f t="shared" si="143"/>
        <v>0</v>
      </c>
      <c r="T247" s="286" t="e">
        <f t="shared" si="138"/>
        <v>#REF!</v>
      </c>
      <c r="U247" s="286" t="e">
        <f>ROUNDDOWN(U$241*$C247,2)</f>
        <v>#REF!</v>
      </c>
      <c r="V247" s="286" t="e">
        <f>ROUND(V$241*$D247,2)</f>
        <v>#REF!</v>
      </c>
      <c r="W247" s="286"/>
      <c r="X247" s="286"/>
      <c r="Y247" s="286" t="e">
        <f t="shared" si="145"/>
        <v>#REF!</v>
      </c>
      <c r="Z247" s="286">
        <f t="shared" si="145"/>
        <v>0</v>
      </c>
      <c r="AA247" s="286" t="e">
        <f t="shared" si="146"/>
        <v>#REF!</v>
      </c>
      <c r="AB247" s="288" t="e">
        <f t="shared" si="147"/>
        <v>#REF!</v>
      </c>
      <c r="AC247" s="288" t="e">
        <f t="shared" si="139"/>
        <v>#REF!</v>
      </c>
      <c r="AD247" s="288" t="e">
        <f t="shared" si="140"/>
        <v>#REF!</v>
      </c>
    </row>
    <row r="248" spans="1:30" ht="15.25" x14ac:dyDescent="0.65">
      <c r="A248" s="295"/>
      <c r="B248" s="295" t="s">
        <v>422</v>
      </c>
      <c r="C248" s="301">
        <f t="shared" si="133"/>
        <v>600</v>
      </c>
      <c r="D248" s="301">
        <f t="shared" si="134"/>
        <v>202</v>
      </c>
      <c r="E248" s="301">
        <f t="shared" si="135"/>
        <v>802</v>
      </c>
      <c r="F248" s="295" t="e">
        <f t="shared" si="136"/>
        <v>#REF!</v>
      </c>
      <c r="G248" s="286" t="e">
        <f>ROUND(G$241*$C248,2)</f>
        <v>#REF!</v>
      </c>
      <c r="H248" s="286" t="e">
        <f>ROUND(H$241*$D248,2)</f>
        <v>#REF!</v>
      </c>
      <c r="I248" s="286"/>
      <c r="J248" s="286"/>
      <c r="K248" s="286" t="e">
        <f t="shared" si="143"/>
        <v>#REF!</v>
      </c>
      <c r="L248" s="286" t="e">
        <f t="shared" si="143"/>
        <v>#REF!</v>
      </c>
      <c r="M248" s="286" t="e">
        <f t="shared" si="143"/>
        <v>#REF!</v>
      </c>
      <c r="N248" s="286" t="e">
        <f t="shared" si="143"/>
        <v>#REF!</v>
      </c>
      <c r="O248" s="288">
        <f t="shared" si="143"/>
        <v>0</v>
      </c>
      <c r="P248" s="286" t="e">
        <f t="shared" si="143"/>
        <v>#REF!</v>
      </c>
      <c r="Q248" s="286" t="e">
        <f t="shared" si="143"/>
        <v>#REF!</v>
      </c>
      <c r="R248" s="286" t="e">
        <f t="shared" si="143"/>
        <v>#REF!</v>
      </c>
      <c r="S248" s="286">
        <f t="shared" si="143"/>
        <v>0</v>
      </c>
      <c r="T248" s="286" t="e">
        <f t="shared" si="138"/>
        <v>#REF!</v>
      </c>
      <c r="U248" s="286" t="e">
        <f t="shared" ref="U248:U250" si="148">ROUNDDOWN(U$241*$C248,2)</f>
        <v>#REF!</v>
      </c>
      <c r="V248" s="286" t="e">
        <f>ROUND(V$241*$D248,2)</f>
        <v>#REF!</v>
      </c>
      <c r="W248" s="286"/>
      <c r="X248" s="286"/>
      <c r="Y248" s="286" t="e">
        <f t="shared" si="145"/>
        <v>#REF!</v>
      </c>
      <c r="Z248" s="286">
        <f t="shared" si="145"/>
        <v>0</v>
      </c>
      <c r="AA248" s="286" t="e">
        <f t="shared" si="146"/>
        <v>#REF!</v>
      </c>
      <c r="AB248" s="288" t="e">
        <f t="shared" si="147"/>
        <v>#REF!</v>
      </c>
      <c r="AC248" s="288" t="e">
        <f t="shared" si="139"/>
        <v>#REF!</v>
      </c>
      <c r="AD248" s="288" t="e">
        <f t="shared" si="140"/>
        <v>#REF!</v>
      </c>
    </row>
    <row r="249" spans="1:30" ht="15.25" x14ac:dyDescent="0.65">
      <c r="A249" s="295"/>
      <c r="B249" s="295" t="s">
        <v>423</v>
      </c>
      <c r="C249" s="301">
        <f t="shared" si="133"/>
        <v>600</v>
      </c>
      <c r="D249" s="301">
        <f t="shared" si="134"/>
        <v>202</v>
      </c>
      <c r="E249" s="301">
        <f t="shared" si="135"/>
        <v>802</v>
      </c>
      <c r="F249" s="295" t="e">
        <f t="shared" si="136"/>
        <v>#REF!</v>
      </c>
      <c r="G249" s="286" t="e">
        <f>ROUND(G$241*$C249,2)</f>
        <v>#REF!</v>
      </c>
      <c r="H249" s="286" t="e">
        <f>ROUND(H$241*$D249,2)</f>
        <v>#REF!</v>
      </c>
      <c r="I249" s="286"/>
      <c r="J249" s="286"/>
      <c r="K249" s="286" t="e">
        <f t="shared" si="143"/>
        <v>#REF!</v>
      </c>
      <c r="L249" s="286" t="e">
        <f t="shared" si="143"/>
        <v>#REF!</v>
      </c>
      <c r="M249" s="286" t="e">
        <f t="shared" si="143"/>
        <v>#REF!</v>
      </c>
      <c r="N249" s="286" t="e">
        <f t="shared" si="143"/>
        <v>#REF!</v>
      </c>
      <c r="O249" s="288">
        <f t="shared" si="143"/>
        <v>0</v>
      </c>
      <c r="P249" s="286" t="e">
        <f t="shared" si="143"/>
        <v>#REF!</v>
      </c>
      <c r="Q249" s="286" t="e">
        <f t="shared" si="143"/>
        <v>#REF!</v>
      </c>
      <c r="R249" s="286" t="e">
        <f t="shared" si="143"/>
        <v>#REF!</v>
      </c>
      <c r="S249" s="286">
        <f t="shared" si="143"/>
        <v>0</v>
      </c>
      <c r="T249" s="286" t="e">
        <f t="shared" si="138"/>
        <v>#REF!</v>
      </c>
      <c r="U249" s="286" t="e">
        <f t="shared" si="148"/>
        <v>#REF!</v>
      </c>
      <c r="V249" s="286" t="e">
        <f>ROUND(V$241*$D249,2)</f>
        <v>#REF!</v>
      </c>
      <c r="W249" s="286"/>
      <c r="X249" s="286"/>
      <c r="Y249" s="286" t="e">
        <f t="shared" si="145"/>
        <v>#REF!</v>
      </c>
      <c r="Z249" s="286">
        <f t="shared" si="145"/>
        <v>0</v>
      </c>
      <c r="AA249" s="286" t="e">
        <f t="shared" si="146"/>
        <v>#REF!</v>
      </c>
      <c r="AB249" s="288" t="e">
        <f t="shared" si="147"/>
        <v>#REF!</v>
      </c>
      <c r="AC249" s="288" t="e">
        <f t="shared" si="139"/>
        <v>#REF!</v>
      </c>
      <c r="AD249" s="288" t="e">
        <f t="shared" si="140"/>
        <v>#REF!</v>
      </c>
    </row>
    <row r="250" spans="1:30" ht="15.25" x14ac:dyDescent="0.65">
      <c r="A250" s="295"/>
      <c r="B250" s="295" t="s">
        <v>424</v>
      </c>
      <c r="C250" s="301">
        <f t="shared" si="133"/>
        <v>600</v>
      </c>
      <c r="D250" s="301">
        <f t="shared" si="134"/>
        <v>202</v>
      </c>
      <c r="E250" s="301">
        <f t="shared" si="135"/>
        <v>802</v>
      </c>
      <c r="F250" s="295" t="e">
        <f t="shared" si="136"/>
        <v>#REF!</v>
      </c>
      <c r="G250" s="286" t="e">
        <f>ROUND(G$241*$C250,2)</f>
        <v>#REF!</v>
      </c>
      <c r="H250" s="286" t="e">
        <f>ROUND(H$241*$D250,2)</f>
        <v>#REF!</v>
      </c>
      <c r="I250" s="286"/>
      <c r="J250" s="286"/>
      <c r="K250" s="286" t="e">
        <f t="shared" si="143"/>
        <v>#REF!</v>
      </c>
      <c r="L250" s="286" t="e">
        <f t="shared" si="143"/>
        <v>#REF!</v>
      </c>
      <c r="M250" s="286" t="e">
        <f t="shared" si="143"/>
        <v>#REF!</v>
      </c>
      <c r="N250" s="286" t="e">
        <f t="shared" si="143"/>
        <v>#REF!</v>
      </c>
      <c r="O250" s="288">
        <f t="shared" si="143"/>
        <v>0</v>
      </c>
      <c r="P250" s="286" t="e">
        <f t="shared" si="143"/>
        <v>#REF!</v>
      </c>
      <c r="Q250" s="286" t="e">
        <f t="shared" si="143"/>
        <v>#REF!</v>
      </c>
      <c r="R250" s="286" t="e">
        <f t="shared" si="143"/>
        <v>#REF!</v>
      </c>
      <c r="S250" s="286">
        <f t="shared" si="143"/>
        <v>0</v>
      </c>
      <c r="T250" s="286" t="e">
        <f t="shared" si="138"/>
        <v>#REF!</v>
      </c>
      <c r="U250" s="286" t="e">
        <f t="shared" si="148"/>
        <v>#REF!</v>
      </c>
      <c r="V250" s="286" t="e">
        <f>ROUND(V$241*$D250,2)</f>
        <v>#REF!</v>
      </c>
      <c r="W250" s="286"/>
      <c r="X250" s="286"/>
      <c r="Y250" s="286" t="e">
        <f t="shared" si="145"/>
        <v>#REF!</v>
      </c>
      <c r="Z250" s="286">
        <f t="shared" si="145"/>
        <v>0</v>
      </c>
      <c r="AA250" s="286" t="e">
        <f t="shared" si="146"/>
        <v>#REF!</v>
      </c>
      <c r="AB250" s="288" t="e">
        <f t="shared" si="147"/>
        <v>#REF!</v>
      </c>
      <c r="AC250" s="288" t="e">
        <f t="shared" si="139"/>
        <v>#REF!</v>
      </c>
      <c r="AD250" s="288" t="e">
        <f t="shared" si="140"/>
        <v>#REF!</v>
      </c>
    </row>
    <row r="251" spans="1:30" ht="15.25" x14ac:dyDescent="0.65">
      <c r="A251" s="295"/>
      <c r="B251" s="295" t="s">
        <v>425</v>
      </c>
      <c r="C251" s="301">
        <f t="shared" si="133"/>
        <v>574</v>
      </c>
      <c r="D251" s="301">
        <f t="shared" si="134"/>
        <v>0</v>
      </c>
      <c r="E251" s="301">
        <f t="shared" si="135"/>
        <v>574</v>
      </c>
      <c r="F251" s="295" t="e">
        <f t="shared" si="136"/>
        <v>#REF!</v>
      </c>
      <c r="G251" s="286"/>
      <c r="H251" s="286"/>
      <c r="I251" s="286" t="e">
        <f t="shared" si="141"/>
        <v>#REF!</v>
      </c>
      <c r="J251" s="286" t="e">
        <f t="shared" si="142"/>
        <v>#REF!</v>
      </c>
      <c r="K251" s="286" t="e">
        <f t="shared" si="143"/>
        <v>#REF!</v>
      </c>
      <c r="L251" s="286" t="e">
        <f t="shared" si="143"/>
        <v>#REF!</v>
      </c>
      <c r="M251" s="286" t="e">
        <f t="shared" si="143"/>
        <v>#REF!</v>
      </c>
      <c r="N251" s="286" t="e">
        <f t="shared" si="143"/>
        <v>#REF!</v>
      </c>
      <c r="O251" s="288">
        <f t="shared" si="143"/>
        <v>0</v>
      </c>
      <c r="P251" s="286" t="e">
        <f t="shared" si="143"/>
        <v>#REF!</v>
      </c>
      <c r="Q251" s="286" t="e">
        <f t="shared" si="143"/>
        <v>#REF!</v>
      </c>
      <c r="R251" s="286" t="e">
        <f t="shared" si="143"/>
        <v>#REF!</v>
      </c>
      <c r="S251" s="286">
        <f t="shared" si="143"/>
        <v>0</v>
      </c>
      <c r="T251" s="286" t="e">
        <f t="shared" si="138"/>
        <v>#REF!</v>
      </c>
      <c r="U251" s="295"/>
      <c r="V251" s="295"/>
      <c r="W251" s="286" t="e">
        <f>ROUND(W$241*$C251,2)</f>
        <v>#REF!</v>
      </c>
      <c r="X251" s="286" t="e">
        <f t="shared" si="144"/>
        <v>#REF!</v>
      </c>
      <c r="Y251" s="286" t="e">
        <f t="shared" si="145"/>
        <v>#REF!</v>
      </c>
      <c r="Z251" s="286">
        <f t="shared" si="145"/>
        <v>0</v>
      </c>
      <c r="AA251" s="286" t="e">
        <f t="shared" si="146"/>
        <v>#REF!</v>
      </c>
      <c r="AB251" s="288" t="e">
        <f t="shared" si="147"/>
        <v>#REF!</v>
      </c>
      <c r="AC251" s="288" t="e">
        <f t="shared" si="139"/>
        <v>#REF!</v>
      </c>
      <c r="AD251" s="288" t="e">
        <f t="shared" si="140"/>
        <v>#REF!</v>
      </c>
    </row>
    <row r="252" spans="1:30" ht="15.25" x14ac:dyDescent="0.65">
      <c r="A252" s="295"/>
      <c r="B252" s="295" t="s">
        <v>426</v>
      </c>
      <c r="C252" s="301">
        <f t="shared" si="133"/>
        <v>574</v>
      </c>
      <c r="D252" s="301">
        <f t="shared" si="134"/>
        <v>0</v>
      </c>
      <c r="E252" s="301">
        <f t="shared" si="135"/>
        <v>574</v>
      </c>
      <c r="F252" s="295" t="e">
        <f t="shared" si="136"/>
        <v>#REF!</v>
      </c>
      <c r="G252" s="286"/>
      <c r="H252" s="286"/>
      <c r="I252" s="286" t="e">
        <f t="shared" si="141"/>
        <v>#REF!</v>
      </c>
      <c r="J252" s="286" t="e">
        <f t="shared" si="142"/>
        <v>#REF!</v>
      </c>
      <c r="K252" s="286" t="e">
        <f t="shared" si="143"/>
        <v>#REF!</v>
      </c>
      <c r="L252" s="286" t="e">
        <f t="shared" si="143"/>
        <v>#REF!</v>
      </c>
      <c r="M252" s="286" t="e">
        <f t="shared" si="143"/>
        <v>#REF!</v>
      </c>
      <c r="N252" s="286" t="e">
        <f t="shared" si="143"/>
        <v>#REF!</v>
      </c>
      <c r="O252" s="288">
        <f t="shared" si="143"/>
        <v>0</v>
      </c>
      <c r="P252" s="286" t="e">
        <f t="shared" si="143"/>
        <v>#REF!</v>
      </c>
      <c r="Q252" s="286" t="e">
        <f t="shared" si="143"/>
        <v>#REF!</v>
      </c>
      <c r="R252" s="286" t="e">
        <f t="shared" si="143"/>
        <v>#REF!</v>
      </c>
      <c r="S252" s="286">
        <f t="shared" si="143"/>
        <v>0</v>
      </c>
      <c r="T252" s="286" t="e">
        <f t="shared" si="138"/>
        <v>#REF!</v>
      </c>
      <c r="U252" s="286"/>
      <c r="V252" s="286"/>
      <c r="W252" s="286" t="e">
        <f>ROUND(W$241*$C252,2)</f>
        <v>#REF!</v>
      </c>
      <c r="X252" s="286" t="e">
        <f t="shared" si="144"/>
        <v>#REF!</v>
      </c>
      <c r="Y252" s="286" t="e">
        <f t="shared" si="145"/>
        <v>#REF!</v>
      </c>
      <c r="Z252" s="286">
        <f t="shared" si="145"/>
        <v>0</v>
      </c>
      <c r="AA252" s="286" t="e">
        <f t="shared" si="146"/>
        <v>#REF!</v>
      </c>
      <c r="AB252" s="288" t="e">
        <f t="shared" si="147"/>
        <v>#REF!</v>
      </c>
      <c r="AC252" s="288" t="e">
        <f t="shared" si="139"/>
        <v>#REF!</v>
      </c>
      <c r="AD252" s="288" t="e">
        <f t="shared" si="140"/>
        <v>#REF!</v>
      </c>
    </row>
    <row r="253" spans="1:30" ht="15.25" x14ac:dyDescent="0.65">
      <c r="A253" s="295"/>
      <c r="B253" s="295" t="s">
        <v>427</v>
      </c>
      <c r="C253" s="320">
        <f t="shared" si="133"/>
        <v>574</v>
      </c>
      <c r="D253" s="320">
        <f t="shared" si="134"/>
        <v>0</v>
      </c>
      <c r="E253" s="320">
        <f t="shared" si="135"/>
        <v>574</v>
      </c>
      <c r="F253" s="312" t="e">
        <f t="shared" si="136"/>
        <v>#REF!</v>
      </c>
      <c r="G253" s="286"/>
      <c r="H253" s="286"/>
      <c r="I253" s="287" t="e">
        <f t="shared" si="141"/>
        <v>#REF!</v>
      </c>
      <c r="J253" s="287" t="e">
        <f t="shared" si="142"/>
        <v>#REF!</v>
      </c>
      <c r="K253" s="287" t="e">
        <f t="shared" si="143"/>
        <v>#REF!</v>
      </c>
      <c r="L253" s="287" t="e">
        <f t="shared" si="143"/>
        <v>#REF!</v>
      </c>
      <c r="M253" s="287" t="e">
        <f t="shared" si="143"/>
        <v>#REF!</v>
      </c>
      <c r="N253" s="287" t="e">
        <f t="shared" si="143"/>
        <v>#REF!</v>
      </c>
      <c r="O253" s="321">
        <f t="shared" si="143"/>
        <v>0</v>
      </c>
      <c r="P253" s="287" t="e">
        <f t="shared" si="143"/>
        <v>#REF!</v>
      </c>
      <c r="Q253" s="287" t="e">
        <f t="shared" si="143"/>
        <v>#REF!</v>
      </c>
      <c r="R253" s="287" t="e">
        <f t="shared" si="143"/>
        <v>#REF!</v>
      </c>
      <c r="S253" s="287">
        <f t="shared" si="143"/>
        <v>0</v>
      </c>
      <c r="T253" s="287" t="e">
        <f t="shared" si="138"/>
        <v>#REF!</v>
      </c>
      <c r="U253" s="286"/>
      <c r="V253" s="286"/>
      <c r="W253" s="287" t="e">
        <f>ROUND(W$241*$C253,2)</f>
        <v>#REF!</v>
      </c>
      <c r="X253" s="287" t="e">
        <f t="shared" si="144"/>
        <v>#REF!</v>
      </c>
      <c r="Y253" s="287" t="e">
        <f t="shared" si="145"/>
        <v>#REF!</v>
      </c>
      <c r="Z253" s="287">
        <f t="shared" si="145"/>
        <v>0</v>
      </c>
      <c r="AA253" s="287" t="e">
        <f t="shared" si="146"/>
        <v>#REF!</v>
      </c>
      <c r="AB253" s="321" t="e">
        <f t="shared" si="147"/>
        <v>#REF!</v>
      </c>
      <c r="AC253" s="321" t="e">
        <f t="shared" si="139"/>
        <v>#REF!</v>
      </c>
      <c r="AD253" s="288" t="e">
        <f t="shared" si="140"/>
        <v>#REF!</v>
      </c>
    </row>
    <row r="254" spans="1:30" ht="15.25" x14ac:dyDescent="0.65">
      <c r="A254" s="295"/>
      <c r="B254" s="308" t="s">
        <v>19</v>
      </c>
      <c r="C254" s="301">
        <f t="shared" ref="C254:AB254" si="149">SUM(C242:C253)</f>
        <v>6992</v>
      </c>
      <c r="D254" s="301">
        <f t="shared" si="149"/>
        <v>808</v>
      </c>
      <c r="E254" s="301">
        <f t="shared" si="149"/>
        <v>7800</v>
      </c>
      <c r="F254" s="286" t="e">
        <f t="shared" si="149"/>
        <v>#REF!</v>
      </c>
      <c r="G254" s="286" t="e">
        <f t="shared" si="149"/>
        <v>#REF!</v>
      </c>
      <c r="H254" s="286" t="e">
        <f t="shared" si="149"/>
        <v>#REF!</v>
      </c>
      <c r="I254" s="286" t="e">
        <f t="shared" si="149"/>
        <v>#REF!</v>
      </c>
      <c r="J254" s="286" t="e">
        <f t="shared" si="149"/>
        <v>#REF!</v>
      </c>
      <c r="K254" s="286" t="e">
        <f t="shared" si="149"/>
        <v>#REF!</v>
      </c>
      <c r="L254" s="286" t="e">
        <f t="shared" si="149"/>
        <v>#REF!</v>
      </c>
      <c r="M254" s="286" t="e">
        <f t="shared" si="149"/>
        <v>#REF!</v>
      </c>
      <c r="N254" s="286" t="e">
        <f t="shared" si="149"/>
        <v>#REF!</v>
      </c>
      <c r="O254" s="288">
        <f t="shared" si="149"/>
        <v>0</v>
      </c>
      <c r="P254" s="286" t="e">
        <f t="shared" si="149"/>
        <v>#REF!</v>
      </c>
      <c r="Q254" s="286" t="e">
        <f t="shared" si="149"/>
        <v>#REF!</v>
      </c>
      <c r="R254" s="286" t="e">
        <f t="shared" si="149"/>
        <v>#REF!</v>
      </c>
      <c r="S254" s="286">
        <f t="shared" si="149"/>
        <v>0</v>
      </c>
      <c r="T254" s="286" t="e">
        <f t="shared" si="149"/>
        <v>#REF!</v>
      </c>
      <c r="U254" s="286" t="e">
        <f t="shared" si="149"/>
        <v>#REF!</v>
      </c>
      <c r="V254" s="286" t="e">
        <f t="shared" si="149"/>
        <v>#REF!</v>
      </c>
      <c r="W254" s="286" t="e">
        <f t="shared" si="149"/>
        <v>#REF!</v>
      </c>
      <c r="X254" s="286" t="e">
        <f t="shared" si="149"/>
        <v>#REF!</v>
      </c>
      <c r="Y254" s="286" t="e">
        <f t="shared" si="149"/>
        <v>#REF!</v>
      </c>
      <c r="Z254" s="286">
        <f t="shared" si="149"/>
        <v>0</v>
      </c>
      <c r="AA254" s="286" t="e">
        <f t="shared" si="149"/>
        <v>#REF!</v>
      </c>
      <c r="AB254" s="288" t="e">
        <f t="shared" si="149"/>
        <v>#REF!</v>
      </c>
      <c r="AC254" s="288" t="e">
        <f t="shared" si="139"/>
        <v>#REF!</v>
      </c>
      <c r="AD254" s="288" t="e">
        <f t="shared" si="140"/>
        <v>#REF!</v>
      </c>
    </row>
    <row r="255" spans="1:30" ht="15.25" x14ac:dyDescent="0.65">
      <c r="A255" s="295"/>
      <c r="B255" s="295"/>
      <c r="C255" s="301"/>
      <c r="D255" s="301"/>
      <c r="E255" s="301"/>
      <c r="F255" s="295"/>
      <c r="G255" s="286"/>
      <c r="H255" s="286"/>
      <c r="I255" s="286"/>
      <c r="J255" s="286"/>
      <c r="K255" s="286"/>
      <c r="L255" s="286"/>
      <c r="M255" s="286"/>
      <c r="N255" s="286"/>
      <c r="O255" s="288"/>
      <c r="P255" s="286"/>
      <c r="Q255" s="286"/>
      <c r="R255" s="286"/>
      <c r="S255" s="286"/>
      <c r="T255" s="286"/>
      <c r="U255" s="286"/>
      <c r="V255" s="286"/>
      <c r="W255" s="286"/>
      <c r="X255" s="286"/>
      <c r="Y255" s="286"/>
      <c r="Z255" s="286"/>
      <c r="AA255" s="286"/>
      <c r="AB255" s="288"/>
      <c r="AC255" s="288"/>
      <c r="AD255" s="288"/>
    </row>
    <row r="256" spans="1:30" ht="15.25" x14ac:dyDescent="0.65">
      <c r="A256" s="295"/>
      <c r="B256" s="295" t="s">
        <v>428</v>
      </c>
      <c r="C256" s="301">
        <f t="shared" ref="C256:Y256" si="150">SUM(C247:C250)</f>
        <v>2400</v>
      </c>
      <c r="D256" s="301">
        <f t="shared" si="150"/>
        <v>808</v>
      </c>
      <c r="E256" s="301">
        <f t="shared" si="150"/>
        <v>3208</v>
      </c>
      <c r="F256" s="286" t="e">
        <f t="shared" si="150"/>
        <v>#REF!</v>
      </c>
      <c r="G256" s="286" t="e">
        <f t="shared" si="150"/>
        <v>#REF!</v>
      </c>
      <c r="H256" s="286" t="e">
        <f t="shared" si="150"/>
        <v>#REF!</v>
      </c>
      <c r="I256" s="286">
        <f t="shared" si="150"/>
        <v>0</v>
      </c>
      <c r="J256" s="286">
        <f t="shared" si="150"/>
        <v>0</v>
      </c>
      <c r="K256" s="286" t="e">
        <f t="shared" si="150"/>
        <v>#REF!</v>
      </c>
      <c r="L256" s="286" t="e">
        <f t="shared" si="150"/>
        <v>#REF!</v>
      </c>
      <c r="M256" s="286" t="e">
        <f t="shared" si="150"/>
        <v>#REF!</v>
      </c>
      <c r="N256" s="286" t="e">
        <f t="shared" si="150"/>
        <v>#REF!</v>
      </c>
      <c r="O256" s="288">
        <f t="shared" si="150"/>
        <v>0</v>
      </c>
      <c r="P256" s="286" t="e">
        <f t="shared" si="150"/>
        <v>#REF!</v>
      </c>
      <c r="Q256" s="286" t="e">
        <f t="shared" si="150"/>
        <v>#REF!</v>
      </c>
      <c r="R256" s="286" t="e">
        <f t="shared" si="150"/>
        <v>#REF!</v>
      </c>
      <c r="S256" s="286">
        <f t="shared" si="150"/>
        <v>0</v>
      </c>
      <c r="T256" s="286" t="e">
        <f t="shared" si="150"/>
        <v>#REF!</v>
      </c>
      <c r="U256" s="286" t="e">
        <f>SUM(U247:U250)</f>
        <v>#REF!</v>
      </c>
      <c r="V256" s="286" t="e">
        <f t="shared" si="150"/>
        <v>#REF!</v>
      </c>
      <c r="W256" s="286">
        <f t="shared" si="150"/>
        <v>0</v>
      </c>
      <c r="X256" s="286">
        <f t="shared" si="150"/>
        <v>0</v>
      </c>
      <c r="Y256" s="286" t="e">
        <f t="shared" si="150"/>
        <v>#REF!</v>
      </c>
      <c r="Z256" s="286">
        <f>SUM(Z247:Z250)</f>
        <v>0</v>
      </c>
      <c r="AA256" s="286" t="e">
        <f>SUM(AA247:AA250)</f>
        <v>#REF!</v>
      </c>
      <c r="AB256" s="288" t="e">
        <f>SUM(AB247:AB250)</f>
        <v>#REF!</v>
      </c>
      <c r="AC256" s="288" t="e">
        <f>AB256-AB229</f>
        <v>#REF!</v>
      </c>
      <c r="AD256" s="288" t="e">
        <f>ROUND((AC256/AB229)*100,2)</f>
        <v>#REF!</v>
      </c>
    </row>
    <row r="257" spans="1:30" ht="15.25" x14ac:dyDescent="0.65">
      <c r="A257" s="295"/>
      <c r="B257" s="295" t="s">
        <v>429</v>
      </c>
      <c r="C257" s="301">
        <f t="shared" ref="C257:AB257" si="151">C254-C256</f>
        <v>4592</v>
      </c>
      <c r="D257" s="301">
        <f t="shared" si="151"/>
        <v>0</v>
      </c>
      <c r="E257" s="301">
        <f t="shared" si="151"/>
        <v>4592</v>
      </c>
      <c r="F257" s="286" t="e">
        <f t="shared" si="151"/>
        <v>#REF!</v>
      </c>
      <c r="G257" s="286" t="e">
        <f t="shared" si="151"/>
        <v>#REF!</v>
      </c>
      <c r="H257" s="286" t="e">
        <f t="shared" si="151"/>
        <v>#REF!</v>
      </c>
      <c r="I257" s="286" t="e">
        <f t="shared" si="151"/>
        <v>#REF!</v>
      </c>
      <c r="J257" s="286" t="e">
        <f t="shared" si="151"/>
        <v>#REF!</v>
      </c>
      <c r="K257" s="286" t="e">
        <f t="shared" si="151"/>
        <v>#REF!</v>
      </c>
      <c r="L257" s="286" t="e">
        <f t="shared" si="151"/>
        <v>#REF!</v>
      </c>
      <c r="M257" s="286" t="e">
        <f t="shared" si="151"/>
        <v>#REF!</v>
      </c>
      <c r="N257" s="286" t="e">
        <f t="shared" si="151"/>
        <v>#REF!</v>
      </c>
      <c r="O257" s="288">
        <f t="shared" si="151"/>
        <v>0</v>
      </c>
      <c r="P257" s="286" t="e">
        <f t="shared" si="151"/>
        <v>#REF!</v>
      </c>
      <c r="Q257" s="286" t="e">
        <f t="shared" si="151"/>
        <v>#REF!</v>
      </c>
      <c r="R257" s="286" t="e">
        <f t="shared" si="151"/>
        <v>#REF!</v>
      </c>
      <c r="S257" s="286">
        <f t="shared" si="151"/>
        <v>0</v>
      </c>
      <c r="T257" s="286" t="e">
        <f t="shared" si="151"/>
        <v>#REF!</v>
      </c>
      <c r="U257" s="286" t="e">
        <f t="shared" si="151"/>
        <v>#REF!</v>
      </c>
      <c r="V257" s="286" t="e">
        <f t="shared" si="151"/>
        <v>#REF!</v>
      </c>
      <c r="W257" s="286" t="e">
        <f t="shared" si="151"/>
        <v>#REF!</v>
      </c>
      <c r="X257" s="286" t="e">
        <f t="shared" si="151"/>
        <v>#REF!</v>
      </c>
      <c r="Y257" s="286" t="e">
        <f t="shared" si="151"/>
        <v>#REF!</v>
      </c>
      <c r="Z257" s="286">
        <f t="shared" si="151"/>
        <v>0</v>
      </c>
      <c r="AA257" s="286" t="e">
        <f t="shared" si="151"/>
        <v>#REF!</v>
      </c>
      <c r="AB257" s="288" t="e">
        <f t="shared" si="151"/>
        <v>#REF!</v>
      </c>
      <c r="AC257" s="288" t="e">
        <f>AB257-AB230</f>
        <v>#REF!</v>
      </c>
      <c r="AD257" s="288" t="e">
        <f>ROUND((AC257/AB230)*100,2)</f>
        <v>#REF!</v>
      </c>
    </row>
    <row r="258" spans="1:30" ht="15.25" x14ac:dyDescent="0.65">
      <c r="A258" s="295"/>
      <c r="B258" s="295" t="s">
        <v>430</v>
      </c>
      <c r="C258" s="301">
        <f>ROUND(AVERAGE(C242:C253),0)</f>
        <v>583</v>
      </c>
      <c r="D258" s="301">
        <f>ROUND(AVERAGE(D242:D253),0)</f>
        <v>67</v>
      </c>
      <c r="E258" s="301">
        <f>ROUND(AVERAGE(E242:E253),0)</f>
        <v>650</v>
      </c>
      <c r="F258" s="286" t="e">
        <f>ROUND(AVERAGE(F242:F253),2)</f>
        <v>#REF!</v>
      </c>
      <c r="G258" s="286" t="e">
        <f t="shared" ref="G258:AB258" si="152">ROUND(AVERAGE(G242:G253),2)</f>
        <v>#REF!</v>
      </c>
      <c r="H258" s="286" t="e">
        <f t="shared" si="152"/>
        <v>#REF!</v>
      </c>
      <c r="I258" s="286" t="e">
        <f t="shared" si="152"/>
        <v>#REF!</v>
      </c>
      <c r="J258" s="286" t="e">
        <f t="shared" si="152"/>
        <v>#REF!</v>
      </c>
      <c r="K258" s="286" t="e">
        <f t="shared" si="152"/>
        <v>#REF!</v>
      </c>
      <c r="L258" s="286" t="e">
        <f t="shared" si="152"/>
        <v>#REF!</v>
      </c>
      <c r="M258" s="286" t="e">
        <f t="shared" si="152"/>
        <v>#REF!</v>
      </c>
      <c r="N258" s="286" t="e">
        <f t="shared" si="152"/>
        <v>#REF!</v>
      </c>
      <c r="O258" s="288">
        <f t="shared" si="152"/>
        <v>0</v>
      </c>
      <c r="P258" s="286" t="e">
        <f t="shared" si="152"/>
        <v>#REF!</v>
      </c>
      <c r="Q258" s="286" t="e">
        <f t="shared" si="152"/>
        <v>#REF!</v>
      </c>
      <c r="R258" s="286" t="e">
        <f t="shared" si="152"/>
        <v>#REF!</v>
      </c>
      <c r="S258" s="286">
        <f t="shared" si="152"/>
        <v>0</v>
      </c>
      <c r="T258" s="286" t="e">
        <f t="shared" si="152"/>
        <v>#REF!</v>
      </c>
      <c r="U258" s="286" t="e">
        <f t="shared" si="152"/>
        <v>#REF!</v>
      </c>
      <c r="V258" s="286" t="e">
        <f t="shared" si="152"/>
        <v>#REF!</v>
      </c>
      <c r="W258" s="286" t="e">
        <f t="shared" si="152"/>
        <v>#REF!</v>
      </c>
      <c r="X258" s="286" t="e">
        <f t="shared" si="152"/>
        <v>#REF!</v>
      </c>
      <c r="Y258" s="288" t="e">
        <f t="shared" si="152"/>
        <v>#REF!</v>
      </c>
      <c r="Z258" s="286">
        <f t="shared" si="152"/>
        <v>0</v>
      </c>
      <c r="AA258" s="286" t="e">
        <f t="shared" si="152"/>
        <v>#REF!</v>
      </c>
      <c r="AB258" s="286" t="e">
        <f t="shared" si="152"/>
        <v>#REF!</v>
      </c>
      <c r="AC258" s="288" t="e">
        <f>+AB258-AB231</f>
        <v>#REF!</v>
      </c>
      <c r="AD258" s="289" t="e">
        <f>ROUND(+AC258/AB231,6)</f>
        <v>#REF!</v>
      </c>
    </row>
    <row r="259" spans="1:30" ht="15.25" x14ac:dyDescent="0.65">
      <c r="B259" s="295"/>
      <c r="C259" s="301"/>
      <c r="D259" s="301"/>
      <c r="E259" s="301"/>
      <c r="F259" s="288"/>
      <c r="G259" s="288"/>
      <c r="H259" s="288"/>
      <c r="I259" s="288"/>
      <c r="J259" s="288"/>
      <c r="K259" s="288"/>
      <c r="L259" s="288"/>
      <c r="M259" s="288"/>
      <c r="N259" s="288"/>
      <c r="O259" s="288"/>
      <c r="P259" s="288"/>
      <c r="Q259" s="288"/>
      <c r="R259" s="288"/>
      <c r="S259" s="288"/>
      <c r="T259" s="288"/>
      <c r="U259" s="288"/>
      <c r="V259" s="288"/>
      <c r="W259" s="288"/>
      <c r="X259" s="288"/>
      <c r="Y259" s="288"/>
      <c r="Z259" s="288"/>
      <c r="AA259" s="333" t="e">
        <f>AA254/E254</f>
        <v>#REF!</v>
      </c>
      <c r="AB259" s="288"/>
      <c r="AC259" s="288"/>
      <c r="AD259" s="288"/>
    </row>
    <row r="261" spans="1:30" x14ac:dyDescent="0.6">
      <c r="C261" s="30">
        <f>+C227-C254</f>
        <v>0</v>
      </c>
      <c r="D261" s="30">
        <f t="shared" ref="D261:AD261" si="153">+D227-D254</f>
        <v>0</v>
      </c>
      <c r="E261" s="30">
        <f t="shared" si="153"/>
        <v>0</v>
      </c>
      <c r="F261" s="30" t="e">
        <f t="shared" si="153"/>
        <v>#REF!</v>
      </c>
      <c r="G261" s="30" t="e">
        <f t="shared" si="153"/>
        <v>#REF!</v>
      </c>
      <c r="H261" s="30" t="e">
        <f t="shared" si="153"/>
        <v>#REF!</v>
      </c>
      <c r="I261" s="30" t="e">
        <f t="shared" si="153"/>
        <v>#REF!</v>
      </c>
      <c r="J261" s="30" t="e">
        <f t="shared" si="153"/>
        <v>#REF!</v>
      </c>
      <c r="K261" s="30" t="e">
        <f t="shared" si="153"/>
        <v>#REF!</v>
      </c>
      <c r="L261" s="30" t="e">
        <f t="shared" si="153"/>
        <v>#REF!</v>
      </c>
      <c r="M261" s="30" t="e">
        <f t="shared" si="153"/>
        <v>#REF!</v>
      </c>
      <c r="N261" s="30" t="e">
        <f t="shared" si="153"/>
        <v>#REF!</v>
      </c>
      <c r="O261" s="30">
        <f t="shared" si="153"/>
        <v>0</v>
      </c>
      <c r="P261" s="30" t="e">
        <f t="shared" si="153"/>
        <v>#REF!</v>
      </c>
      <c r="Q261" s="30" t="e">
        <f t="shared" si="153"/>
        <v>#REF!</v>
      </c>
      <c r="R261" s="30" t="e">
        <f t="shared" si="153"/>
        <v>#REF!</v>
      </c>
      <c r="S261" s="30">
        <f t="shared" si="153"/>
        <v>0</v>
      </c>
      <c r="T261" s="30" t="e">
        <f t="shared" si="153"/>
        <v>#REF!</v>
      </c>
      <c r="U261" s="30" t="e">
        <f t="shared" si="153"/>
        <v>#REF!</v>
      </c>
      <c r="V261" s="30" t="e">
        <f t="shared" si="153"/>
        <v>#REF!</v>
      </c>
      <c r="W261" s="30" t="e">
        <f t="shared" si="153"/>
        <v>#REF!</v>
      </c>
      <c r="X261" s="30" t="e">
        <f t="shared" si="153"/>
        <v>#REF!</v>
      </c>
      <c r="Y261" s="30"/>
      <c r="Z261" s="30">
        <f t="shared" si="153"/>
        <v>0</v>
      </c>
      <c r="AA261" s="30" t="e">
        <f t="shared" si="153"/>
        <v>#REF!</v>
      </c>
      <c r="AB261" s="30" t="e">
        <f t="shared" si="153"/>
        <v>#REF!</v>
      </c>
      <c r="AC261" s="30" t="e">
        <f t="shared" si="153"/>
        <v>#REF!</v>
      </c>
      <c r="AD261" s="30" t="e">
        <f t="shared" si="153"/>
        <v>#REF!</v>
      </c>
    </row>
    <row r="264" spans="1:30" ht="15.5" x14ac:dyDescent="0.7">
      <c r="A264" s="305" t="s">
        <v>396</v>
      </c>
      <c r="B264" s="295"/>
      <c r="C264" s="295"/>
      <c r="D264" s="295"/>
      <c r="E264" s="295"/>
      <c r="F264" s="635" t="s">
        <v>397</v>
      </c>
      <c r="G264" s="636"/>
      <c r="H264" s="636"/>
      <c r="I264" s="636"/>
      <c r="J264" s="636"/>
      <c r="K264" s="636"/>
      <c r="L264" s="636"/>
      <c r="M264" s="636"/>
      <c r="N264" s="636"/>
      <c r="O264" s="636"/>
      <c r="P264" s="636"/>
      <c r="Q264" s="636"/>
      <c r="R264" s="636"/>
      <c r="S264" s="636"/>
      <c r="T264" s="295"/>
      <c r="U264" s="305" t="s">
        <v>398</v>
      </c>
      <c r="V264" s="295"/>
      <c r="W264" s="295"/>
      <c r="X264" s="295"/>
      <c r="Y264" s="295"/>
      <c r="Z264" s="295"/>
      <c r="AA264" s="295"/>
      <c r="AB264" s="295"/>
      <c r="AC264" s="295"/>
      <c r="AD264" s="295"/>
    </row>
    <row r="265" spans="1:30" ht="15.5" x14ac:dyDescent="0.7">
      <c r="A265" s="312"/>
      <c r="B265" s="295"/>
      <c r="C265" s="295"/>
      <c r="D265" s="312"/>
      <c r="E265" s="312"/>
      <c r="F265" s="305"/>
      <c r="G265" s="305" t="s">
        <v>399</v>
      </c>
      <c r="H265" s="305"/>
      <c r="I265" s="305"/>
      <c r="J265" s="305"/>
      <c r="K265" s="305"/>
      <c r="L265" s="313"/>
      <c r="M265" s="305"/>
      <c r="N265" s="305"/>
      <c r="O265" s="305"/>
      <c r="P265" s="305"/>
      <c r="Q265" s="305"/>
      <c r="R265" s="305"/>
      <c r="S265" s="305"/>
      <c r="T265" s="305"/>
      <c r="U265" s="295"/>
      <c r="V265" s="305"/>
      <c r="W265" s="305"/>
      <c r="X265" s="305"/>
      <c r="Y265" s="305"/>
      <c r="Z265" s="305"/>
      <c r="AA265" s="305"/>
      <c r="AB265" s="305"/>
      <c r="AC265" s="305"/>
      <c r="AD265" s="305"/>
    </row>
    <row r="266" spans="1:30" ht="15.5" x14ac:dyDescent="0.7">
      <c r="A266" s="312"/>
      <c r="B266" s="314"/>
      <c r="C266" s="295"/>
      <c r="D266" s="312"/>
      <c r="E266" s="312"/>
      <c r="F266" s="305"/>
      <c r="G266" s="305" t="s">
        <v>400</v>
      </c>
      <c r="H266" s="305"/>
      <c r="I266" s="305" t="s">
        <v>401</v>
      </c>
      <c r="J266" s="305"/>
      <c r="K266" s="305"/>
      <c r="L266" s="295"/>
      <c r="M266" s="305"/>
      <c r="N266" s="305"/>
      <c r="O266" s="305"/>
      <c r="P266" s="305"/>
      <c r="Q266" s="305"/>
      <c r="R266" s="305"/>
      <c r="S266" s="305"/>
      <c r="T266" s="305"/>
      <c r="U266" s="305" t="s">
        <v>400</v>
      </c>
      <c r="V266" s="305"/>
      <c r="W266" s="305" t="s">
        <v>401</v>
      </c>
      <c r="X266" s="305"/>
      <c r="Y266" s="305"/>
      <c r="Z266" s="305"/>
      <c r="AA266" s="305"/>
      <c r="AB266" s="285" t="s">
        <v>19</v>
      </c>
      <c r="AC266" s="305"/>
      <c r="AD266" s="305"/>
    </row>
    <row r="267" spans="1:30" ht="15.5" x14ac:dyDescent="0.7">
      <c r="A267" s="315"/>
      <c r="B267" s="295"/>
      <c r="C267" s="295"/>
      <c r="D267" s="285" t="s">
        <v>402</v>
      </c>
      <c r="E267" s="315"/>
      <c r="F267" s="285" t="s">
        <v>403</v>
      </c>
      <c r="G267" s="285"/>
      <c r="H267" s="285" t="s">
        <v>402</v>
      </c>
      <c r="I267" s="285"/>
      <c r="J267" s="285" t="s">
        <v>402</v>
      </c>
      <c r="K267" s="285"/>
      <c r="L267" s="285"/>
      <c r="M267" s="285"/>
      <c r="N267" s="285"/>
      <c r="O267" s="285" t="s">
        <v>404</v>
      </c>
      <c r="P267" s="285"/>
      <c r="Q267" s="285"/>
      <c r="R267" s="285"/>
      <c r="S267" s="285"/>
      <c r="T267" s="285" t="s">
        <v>19</v>
      </c>
      <c r="U267" s="285"/>
      <c r="V267" s="285" t="s">
        <v>402</v>
      </c>
      <c r="W267" s="285"/>
      <c r="X267" s="285" t="s">
        <v>402</v>
      </c>
      <c r="Y267" s="285"/>
      <c r="Z267" s="285"/>
      <c r="AA267" s="285" t="s">
        <v>19</v>
      </c>
      <c r="AB267" s="285" t="s">
        <v>405</v>
      </c>
      <c r="AC267" s="305"/>
      <c r="AD267" s="285"/>
    </row>
    <row r="268" spans="1:30" ht="15.5" x14ac:dyDescent="0.7">
      <c r="A268" s="316"/>
      <c r="B268" s="316"/>
      <c r="C268" s="570" t="s">
        <v>393</v>
      </c>
      <c r="D268" s="570">
        <v>600</v>
      </c>
      <c r="E268" s="570" t="s">
        <v>19</v>
      </c>
      <c r="F268" s="570" t="s">
        <v>406</v>
      </c>
      <c r="G268" s="570" t="s">
        <v>393</v>
      </c>
      <c r="H268" s="570">
        <v>600</v>
      </c>
      <c r="I268" s="570" t="s">
        <v>393</v>
      </c>
      <c r="J268" s="570">
        <v>600</v>
      </c>
      <c r="K268" s="570" t="s">
        <v>407</v>
      </c>
      <c r="L268" s="570" t="s">
        <v>453</v>
      </c>
      <c r="M268" s="570" t="str">
        <f>M238</f>
        <v>ZEC</v>
      </c>
      <c r="N268" s="570" t="str">
        <f>N41</f>
        <v>CIP</v>
      </c>
      <c r="O268" s="570" t="s">
        <v>408</v>
      </c>
      <c r="P268" s="570" t="s">
        <v>560</v>
      </c>
      <c r="Q268" s="570" t="s">
        <v>454</v>
      </c>
      <c r="R268" s="570" t="s">
        <v>409</v>
      </c>
      <c r="S268" s="570" t="s">
        <v>410</v>
      </c>
      <c r="T268" s="570" t="s">
        <v>405</v>
      </c>
      <c r="U268" s="570" t="s">
        <v>393</v>
      </c>
      <c r="V268" s="570">
        <v>600</v>
      </c>
      <c r="W268" s="570" t="s">
        <v>393</v>
      </c>
      <c r="X268" s="570">
        <v>600</v>
      </c>
      <c r="Y268" s="570" t="s">
        <v>277</v>
      </c>
      <c r="Z268" s="570" t="s">
        <v>411</v>
      </c>
      <c r="AA268" s="570" t="s">
        <v>412</v>
      </c>
      <c r="AB268" s="570" t="s">
        <v>413</v>
      </c>
      <c r="AC268" s="285"/>
      <c r="AD268" s="285"/>
    </row>
    <row r="269" spans="1:30" ht="15.5" x14ac:dyDescent="0.7">
      <c r="A269" s="316"/>
      <c r="B269" s="285" t="s">
        <v>414</v>
      </c>
      <c r="C269" s="317"/>
      <c r="D269" s="570"/>
      <c r="E269" s="570"/>
      <c r="F269" s="295">
        <f t="shared" ref="F269:J270" si="154">+F212</f>
        <v>0</v>
      </c>
      <c r="G269" s="295">
        <f t="shared" si="154"/>
        <v>0</v>
      </c>
      <c r="H269" s="298">
        <f t="shared" si="154"/>
        <v>0</v>
      </c>
      <c r="I269" s="298">
        <f t="shared" si="154"/>
        <v>0</v>
      </c>
      <c r="J269" s="298">
        <f t="shared" si="154"/>
        <v>0</v>
      </c>
      <c r="K269" s="570"/>
      <c r="L269" s="570"/>
      <c r="M269" s="570"/>
      <c r="N269" s="570"/>
      <c r="O269" s="327">
        <f>+O212</f>
        <v>0</v>
      </c>
      <c r="P269" s="570"/>
      <c r="Q269" s="570"/>
      <c r="R269" s="570"/>
      <c r="S269" s="570"/>
      <c r="T269" s="570"/>
      <c r="U269" s="570"/>
      <c r="V269" s="570"/>
      <c r="W269" s="570"/>
      <c r="X269" s="570"/>
      <c r="Y269" s="318"/>
      <c r="Z269" s="570"/>
      <c r="AA269" s="570"/>
      <c r="AB269" s="570"/>
      <c r="AC269" s="285"/>
      <c r="AD269" s="285"/>
    </row>
    <row r="270" spans="1:30" ht="15.5" x14ac:dyDescent="0.7">
      <c r="A270" s="316"/>
      <c r="B270" s="285" t="s">
        <v>415</v>
      </c>
      <c r="C270" s="570"/>
      <c r="D270" s="570"/>
      <c r="E270" s="570"/>
      <c r="F270" s="295" t="e">
        <f t="shared" si="154"/>
        <v>#REF!</v>
      </c>
      <c r="G270" s="295" t="e">
        <f t="shared" si="154"/>
        <v>#REF!</v>
      </c>
      <c r="H270" s="298" t="e">
        <f t="shared" si="154"/>
        <v>#REF!</v>
      </c>
      <c r="I270" s="298" t="e">
        <f t="shared" si="154"/>
        <v>#REF!</v>
      </c>
      <c r="J270" s="298" t="e">
        <f t="shared" si="154"/>
        <v>#REF!</v>
      </c>
      <c r="K270" s="570"/>
      <c r="L270" s="570"/>
      <c r="M270" s="570"/>
      <c r="N270" s="570"/>
      <c r="O270" s="327">
        <f>+O213</f>
        <v>0</v>
      </c>
      <c r="P270" s="570"/>
      <c r="Q270" s="570"/>
      <c r="R270" s="570"/>
      <c r="S270" s="570"/>
      <c r="T270" s="570"/>
      <c r="U270" s="570"/>
      <c r="V270" s="570"/>
      <c r="W270" s="570"/>
      <c r="X270" s="570"/>
      <c r="Y270" s="570"/>
      <c r="Z270" s="570"/>
      <c r="AA270" s="570"/>
      <c r="AB270" s="570"/>
      <c r="AC270" s="285"/>
      <c r="AD270" s="285"/>
    </row>
    <row r="271" spans="1:30" ht="15.5" x14ac:dyDescent="0.7">
      <c r="A271" s="295"/>
      <c r="B271" s="313" t="s">
        <v>416</v>
      </c>
      <c r="C271" s="295"/>
      <c r="D271" s="295"/>
      <c r="E271" s="319"/>
      <c r="F271" s="295" t="e">
        <f>+F270+F269</f>
        <v>#REF!</v>
      </c>
      <c r="G271" s="299" t="e">
        <f>SUM(G269:G270)</f>
        <v>#REF!</v>
      </c>
      <c r="H271" s="299" t="e">
        <f>SUM(H269:H270)</f>
        <v>#REF!</v>
      </c>
      <c r="I271" s="299" t="e">
        <f>SUM(I269:I270)</f>
        <v>#REF!</v>
      </c>
      <c r="J271" s="299" t="e">
        <f>SUM(J269:J270)</f>
        <v>#REF!</v>
      </c>
      <c r="K271" s="298" t="e">
        <f>+K214</f>
        <v>#REF!</v>
      </c>
      <c r="L271" s="298" t="e">
        <f>+L214</f>
        <v>#REF!</v>
      </c>
      <c r="M271" s="298" t="e">
        <f>+M214</f>
        <v>#REF!</v>
      </c>
      <c r="N271" s="298" t="e">
        <f>+N214</f>
        <v>#REF!</v>
      </c>
      <c r="O271" s="303">
        <f>SUM(O269:O270)</f>
        <v>0</v>
      </c>
      <c r="P271" s="298" t="e">
        <f>+P214</f>
        <v>#REF!</v>
      </c>
      <c r="Q271" s="298" t="e">
        <f>+Q214</f>
        <v>#REF!</v>
      </c>
      <c r="R271" s="298" t="e">
        <f>+R214</f>
        <v>#REF!</v>
      </c>
      <c r="S271" s="298">
        <f>+S214</f>
        <v>0</v>
      </c>
      <c r="T271" s="295"/>
      <c r="U271" s="299" t="e">
        <f t="shared" ref="U271:Z271" si="155">+U214</f>
        <v>#REF!</v>
      </c>
      <c r="V271" s="299" t="e">
        <f t="shared" si="155"/>
        <v>#REF!</v>
      </c>
      <c r="W271" s="299" t="e">
        <f t="shared" si="155"/>
        <v>#REF!</v>
      </c>
      <c r="X271" s="299" t="e">
        <f t="shared" si="155"/>
        <v>#REF!</v>
      </c>
      <c r="Y271" s="299" t="e">
        <f t="shared" si="155"/>
        <v>#REF!</v>
      </c>
      <c r="Z271" s="299">
        <f t="shared" si="155"/>
        <v>0</v>
      </c>
      <c r="AA271" s="295"/>
      <c r="AB271" s="295"/>
      <c r="AC271" s="295"/>
      <c r="AD271" s="295"/>
    </row>
    <row r="272" spans="1:30" ht="15.5" x14ac:dyDescent="0.7">
      <c r="A272" s="305"/>
      <c r="B272" s="295" t="s">
        <v>417</v>
      </c>
      <c r="C272" s="301">
        <f t="shared" ref="C272:C283" si="156">IF(E272&gt;600,600,E272)</f>
        <v>600</v>
      </c>
      <c r="D272" s="301">
        <f t="shared" ref="D272:D283" si="157">E272-C272</f>
        <v>294</v>
      </c>
      <c r="E272" s="467">
        <v>894</v>
      </c>
      <c r="F272" s="295" t="e">
        <f t="shared" ref="F272:F283" si="158">F271</f>
        <v>#REF!</v>
      </c>
      <c r="G272" s="286"/>
      <c r="H272" s="286"/>
      <c r="I272" s="286" t="e">
        <f>ROUND(I$271*$C272,2)</f>
        <v>#REF!</v>
      </c>
      <c r="J272" s="286" t="e">
        <f>ROUND(J$271*$D272,2)</f>
        <v>#REF!</v>
      </c>
      <c r="K272" s="286" t="e">
        <f>ROUND(K$271*$E272,2)</f>
        <v>#REF!</v>
      </c>
      <c r="L272" s="286" t="e">
        <f t="shared" ref="L272:S272" si="159">ROUND(L$271*$E272,2)</f>
        <v>#REF!</v>
      </c>
      <c r="M272" s="286" t="e">
        <f t="shared" si="159"/>
        <v>#REF!</v>
      </c>
      <c r="N272" s="286" t="e">
        <f t="shared" si="159"/>
        <v>#REF!</v>
      </c>
      <c r="O272" s="288">
        <f t="shared" si="159"/>
        <v>0</v>
      </c>
      <c r="P272" s="286" t="e">
        <f t="shared" si="159"/>
        <v>#REF!</v>
      </c>
      <c r="Q272" s="286" t="e">
        <f t="shared" si="159"/>
        <v>#REF!</v>
      </c>
      <c r="R272" s="286" t="e">
        <f t="shared" si="159"/>
        <v>#REF!</v>
      </c>
      <c r="S272" s="286">
        <f t="shared" si="159"/>
        <v>0</v>
      </c>
      <c r="T272" s="286" t="e">
        <f t="shared" ref="T272:T283" si="160">SUM(F272:S272)</f>
        <v>#REF!</v>
      </c>
      <c r="U272" s="286"/>
      <c r="V272" s="286"/>
      <c r="W272" s="286" t="e">
        <f>ROUND(W$271*$C272,2)</f>
        <v>#REF!</v>
      </c>
      <c r="X272" s="286" t="e">
        <f>ROUND(X$271*$D272,2)</f>
        <v>#REF!</v>
      </c>
      <c r="Y272" s="286" t="e">
        <f>ROUND(Y$271*$E272,2)</f>
        <v>#REF!</v>
      </c>
      <c r="Z272" s="286">
        <f>ROUND(Z$271*$E272,2)</f>
        <v>0</v>
      </c>
      <c r="AA272" s="286" t="e">
        <f>SUM(U272:Z272)</f>
        <v>#REF!</v>
      </c>
      <c r="AB272" s="286" t="e">
        <f>T272+AA272</f>
        <v>#REF!</v>
      </c>
      <c r="AC272" s="295"/>
      <c r="AD272" s="295"/>
    </row>
    <row r="273" spans="1:30" ht="15.5" x14ac:dyDescent="0.7">
      <c r="A273" s="305"/>
      <c r="B273" s="295" t="s">
        <v>418</v>
      </c>
      <c r="C273" s="301">
        <f t="shared" si="156"/>
        <v>600</v>
      </c>
      <c r="D273" s="301">
        <f t="shared" si="157"/>
        <v>294</v>
      </c>
      <c r="E273" s="467">
        <v>894</v>
      </c>
      <c r="F273" s="295" t="e">
        <f t="shared" si="158"/>
        <v>#REF!</v>
      </c>
      <c r="G273" s="286"/>
      <c r="H273" s="286"/>
      <c r="I273" s="286" t="e">
        <f t="shared" ref="I273:I283" si="161">ROUND(I$271*$C273,2)</f>
        <v>#REF!</v>
      </c>
      <c r="J273" s="286" t="e">
        <f t="shared" ref="J273:J283" si="162">ROUND(J$271*$D273,2)</f>
        <v>#REF!</v>
      </c>
      <c r="K273" s="286" t="e">
        <f t="shared" ref="K273:S283" si="163">ROUND(K$271*$E273,2)</f>
        <v>#REF!</v>
      </c>
      <c r="L273" s="286" t="e">
        <f t="shared" si="163"/>
        <v>#REF!</v>
      </c>
      <c r="M273" s="286" t="e">
        <f t="shared" si="163"/>
        <v>#REF!</v>
      </c>
      <c r="N273" s="286" t="e">
        <f t="shared" si="163"/>
        <v>#REF!</v>
      </c>
      <c r="O273" s="288">
        <f t="shared" si="163"/>
        <v>0</v>
      </c>
      <c r="P273" s="286" t="e">
        <f t="shared" si="163"/>
        <v>#REF!</v>
      </c>
      <c r="Q273" s="286" t="e">
        <f t="shared" si="163"/>
        <v>#REF!</v>
      </c>
      <c r="R273" s="286" t="e">
        <f t="shared" si="163"/>
        <v>#REF!</v>
      </c>
      <c r="S273" s="286">
        <f t="shared" si="163"/>
        <v>0</v>
      </c>
      <c r="T273" s="286" t="e">
        <f t="shared" si="160"/>
        <v>#REF!</v>
      </c>
      <c r="U273" s="286"/>
      <c r="V273" s="286"/>
      <c r="W273" s="286" t="e">
        <f t="shared" ref="W273:W283" si="164">ROUND(W$271*$C273,2)</f>
        <v>#REF!</v>
      </c>
      <c r="X273" s="286" t="e">
        <f t="shared" ref="X273:X283" si="165">ROUND(X$271*$D273,2)</f>
        <v>#REF!</v>
      </c>
      <c r="Y273" s="286" t="e">
        <f t="shared" ref="Y273:Z283" si="166">ROUND(Y$271*$E273,2)</f>
        <v>#REF!</v>
      </c>
      <c r="Z273" s="286">
        <f t="shared" si="166"/>
        <v>0</v>
      </c>
      <c r="AA273" s="286" t="e">
        <f t="shared" ref="AA273:AA283" si="167">SUM(U273:Z273)</f>
        <v>#REF!</v>
      </c>
      <c r="AB273" s="286" t="e">
        <f t="shared" ref="AB273:AB283" si="168">T273+AA273</f>
        <v>#REF!</v>
      </c>
      <c r="AC273" s="286"/>
      <c r="AD273" s="286"/>
    </row>
    <row r="274" spans="1:30" ht="15.5" x14ac:dyDescent="0.7">
      <c r="A274" s="305"/>
      <c r="B274" s="295" t="s">
        <v>419</v>
      </c>
      <c r="C274" s="301">
        <f t="shared" si="156"/>
        <v>600</v>
      </c>
      <c r="D274" s="301">
        <f t="shared" si="157"/>
        <v>294</v>
      </c>
      <c r="E274" s="467">
        <v>894</v>
      </c>
      <c r="F274" s="295" t="e">
        <f t="shared" si="158"/>
        <v>#REF!</v>
      </c>
      <c r="G274" s="286"/>
      <c r="H274" s="286"/>
      <c r="I274" s="286" t="e">
        <f t="shared" si="161"/>
        <v>#REF!</v>
      </c>
      <c r="J274" s="286" t="e">
        <f t="shared" si="162"/>
        <v>#REF!</v>
      </c>
      <c r="K274" s="286" t="e">
        <f t="shared" si="163"/>
        <v>#REF!</v>
      </c>
      <c r="L274" s="286" t="e">
        <f t="shared" si="163"/>
        <v>#REF!</v>
      </c>
      <c r="M274" s="286" t="e">
        <f t="shared" si="163"/>
        <v>#REF!</v>
      </c>
      <c r="N274" s="286" t="e">
        <f t="shared" si="163"/>
        <v>#REF!</v>
      </c>
      <c r="O274" s="288">
        <f t="shared" si="163"/>
        <v>0</v>
      </c>
      <c r="P274" s="286" t="e">
        <f t="shared" si="163"/>
        <v>#REF!</v>
      </c>
      <c r="Q274" s="286" t="e">
        <f t="shared" si="163"/>
        <v>#REF!</v>
      </c>
      <c r="R274" s="286" t="e">
        <f t="shared" si="163"/>
        <v>#REF!</v>
      </c>
      <c r="S274" s="286">
        <f t="shared" si="163"/>
        <v>0</v>
      </c>
      <c r="T274" s="286" t="e">
        <f t="shared" si="160"/>
        <v>#REF!</v>
      </c>
      <c r="U274" s="286"/>
      <c r="V274" s="286"/>
      <c r="W274" s="286" t="e">
        <f t="shared" si="164"/>
        <v>#REF!</v>
      </c>
      <c r="X274" s="286" t="e">
        <f t="shared" si="165"/>
        <v>#REF!</v>
      </c>
      <c r="Y274" s="286" t="e">
        <f t="shared" si="166"/>
        <v>#REF!</v>
      </c>
      <c r="Z274" s="286">
        <f t="shared" si="166"/>
        <v>0</v>
      </c>
      <c r="AA274" s="286" t="e">
        <f t="shared" si="167"/>
        <v>#REF!</v>
      </c>
      <c r="AB274" s="286" t="e">
        <f t="shared" si="168"/>
        <v>#REF!</v>
      </c>
      <c r="AC274" s="286"/>
      <c r="AD274" s="286"/>
    </row>
    <row r="275" spans="1:30" ht="15.25" x14ac:dyDescent="0.65">
      <c r="A275" s="295"/>
      <c r="B275" s="295" t="s">
        <v>420</v>
      </c>
      <c r="C275" s="301">
        <f t="shared" si="156"/>
        <v>600</v>
      </c>
      <c r="D275" s="301">
        <f t="shared" si="157"/>
        <v>294</v>
      </c>
      <c r="E275" s="467">
        <v>894</v>
      </c>
      <c r="F275" s="295" t="e">
        <f t="shared" si="158"/>
        <v>#REF!</v>
      </c>
      <c r="G275" s="286"/>
      <c r="H275" s="286"/>
      <c r="I275" s="286" t="e">
        <f t="shared" si="161"/>
        <v>#REF!</v>
      </c>
      <c r="J275" s="286" t="e">
        <f t="shared" si="162"/>
        <v>#REF!</v>
      </c>
      <c r="K275" s="286" t="e">
        <f t="shared" si="163"/>
        <v>#REF!</v>
      </c>
      <c r="L275" s="286" t="e">
        <f t="shared" si="163"/>
        <v>#REF!</v>
      </c>
      <c r="M275" s="286" t="e">
        <f t="shared" si="163"/>
        <v>#REF!</v>
      </c>
      <c r="N275" s="286" t="e">
        <f t="shared" si="163"/>
        <v>#REF!</v>
      </c>
      <c r="O275" s="288">
        <f t="shared" si="163"/>
        <v>0</v>
      </c>
      <c r="P275" s="286" t="e">
        <f t="shared" si="163"/>
        <v>#REF!</v>
      </c>
      <c r="Q275" s="286" t="e">
        <f t="shared" si="163"/>
        <v>#REF!</v>
      </c>
      <c r="R275" s="286" t="e">
        <f t="shared" si="163"/>
        <v>#REF!</v>
      </c>
      <c r="S275" s="286">
        <f t="shared" si="163"/>
        <v>0</v>
      </c>
      <c r="T275" s="286" t="e">
        <f t="shared" si="160"/>
        <v>#REF!</v>
      </c>
      <c r="U275" s="286"/>
      <c r="V275" s="286"/>
      <c r="W275" s="286" t="e">
        <f t="shared" si="164"/>
        <v>#REF!</v>
      </c>
      <c r="X275" s="286" t="e">
        <f t="shared" si="165"/>
        <v>#REF!</v>
      </c>
      <c r="Y275" s="286" t="e">
        <f t="shared" si="166"/>
        <v>#REF!</v>
      </c>
      <c r="Z275" s="286">
        <f t="shared" si="166"/>
        <v>0</v>
      </c>
      <c r="AA275" s="286" t="e">
        <f t="shared" si="167"/>
        <v>#REF!</v>
      </c>
      <c r="AB275" s="286" t="e">
        <f t="shared" si="168"/>
        <v>#REF!</v>
      </c>
      <c r="AC275" s="286"/>
      <c r="AD275" s="286"/>
    </row>
    <row r="276" spans="1:30" ht="15.25" x14ac:dyDescent="0.65">
      <c r="A276" s="295"/>
      <c r="B276" s="295" t="s">
        <v>11</v>
      </c>
      <c r="C276" s="301">
        <f t="shared" si="156"/>
        <v>600</v>
      </c>
      <c r="D276" s="301">
        <f t="shared" si="157"/>
        <v>294</v>
      </c>
      <c r="E276" s="467">
        <v>894</v>
      </c>
      <c r="F276" s="295" t="e">
        <f t="shared" si="158"/>
        <v>#REF!</v>
      </c>
      <c r="G276" s="286"/>
      <c r="H276" s="286"/>
      <c r="I276" s="286" t="e">
        <f t="shared" si="161"/>
        <v>#REF!</v>
      </c>
      <c r="J276" s="286" t="e">
        <f t="shared" si="162"/>
        <v>#REF!</v>
      </c>
      <c r="K276" s="286" t="e">
        <f t="shared" si="163"/>
        <v>#REF!</v>
      </c>
      <c r="L276" s="286" t="e">
        <f t="shared" si="163"/>
        <v>#REF!</v>
      </c>
      <c r="M276" s="286" t="e">
        <f t="shared" si="163"/>
        <v>#REF!</v>
      </c>
      <c r="N276" s="286" t="e">
        <f t="shared" si="163"/>
        <v>#REF!</v>
      </c>
      <c r="O276" s="288">
        <f t="shared" si="163"/>
        <v>0</v>
      </c>
      <c r="P276" s="286" t="e">
        <f t="shared" si="163"/>
        <v>#REF!</v>
      </c>
      <c r="Q276" s="286" t="e">
        <f t="shared" si="163"/>
        <v>#REF!</v>
      </c>
      <c r="R276" s="286" t="e">
        <f t="shared" si="163"/>
        <v>#REF!</v>
      </c>
      <c r="S276" s="286">
        <f t="shared" si="163"/>
        <v>0</v>
      </c>
      <c r="T276" s="286" t="e">
        <f t="shared" si="160"/>
        <v>#REF!</v>
      </c>
      <c r="U276" s="286"/>
      <c r="V276" s="286"/>
      <c r="W276" s="286" t="e">
        <f t="shared" si="164"/>
        <v>#REF!</v>
      </c>
      <c r="X276" s="286" t="e">
        <f t="shared" si="165"/>
        <v>#REF!</v>
      </c>
      <c r="Y276" s="286" t="e">
        <f t="shared" si="166"/>
        <v>#REF!</v>
      </c>
      <c r="Z276" s="286">
        <f t="shared" si="166"/>
        <v>0</v>
      </c>
      <c r="AA276" s="286" t="e">
        <f t="shared" si="167"/>
        <v>#REF!</v>
      </c>
      <c r="AB276" s="286" t="e">
        <f t="shared" si="168"/>
        <v>#REF!</v>
      </c>
      <c r="AC276" s="286"/>
      <c r="AD276" s="286"/>
    </row>
    <row r="277" spans="1:30" ht="15.25" x14ac:dyDescent="0.65">
      <c r="A277" s="295"/>
      <c r="B277" s="295" t="s">
        <v>421</v>
      </c>
      <c r="C277" s="301">
        <f t="shared" si="156"/>
        <v>600</v>
      </c>
      <c r="D277" s="301">
        <f t="shared" si="157"/>
        <v>737</v>
      </c>
      <c r="E277" s="467">
        <v>1337</v>
      </c>
      <c r="F277" s="295" t="e">
        <f t="shared" si="158"/>
        <v>#REF!</v>
      </c>
      <c r="G277" s="286" t="e">
        <f>ROUND(G$271*$C277,2)</f>
        <v>#REF!</v>
      </c>
      <c r="H277" s="286" t="e">
        <f>ROUND(H$271*$D277,2)</f>
        <v>#REF!</v>
      </c>
      <c r="I277" s="286"/>
      <c r="J277" s="286"/>
      <c r="K277" s="286" t="e">
        <f t="shared" si="163"/>
        <v>#REF!</v>
      </c>
      <c r="L277" s="286" t="e">
        <f t="shared" si="163"/>
        <v>#REF!</v>
      </c>
      <c r="M277" s="286" t="e">
        <f t="shared" si="163"/>
        <v>#REF!</v>
      </c>
      <c r="N277" s="286" t="e">
        <f t="shared" si="163"/>
        <v>#REF!</v>
      </c>
      <c r="O277" s="288">
        <f t="shared" si="163"/>
        <v>0</v>
      </c>
      <c r="P277" s="286" t="e">
        <f t="shared" si="163"/>
        <v>#REF!</v>
      </c>
      <c r="Q277" s="286" t="e">
        <f t="shared" si="163"/>
        <v>#REF!</v>
      </c>
      <c r="R277" s="286" t="e">
        <f t="shared" si="163"/>
        <v>#REF!</v>
      </c>
      <c r="S277" s="286">
        <f t="shared" si="163"/>
        <v>0</v>
      </c>
      <c r="T277" s="286" t="e">
        <f t="shared" si="160"/>
        <v>#REF!</v>
      </c>
      <c r="U277" s="286" t="e">
        <f>ROUND(U$271*$C277,2)</f>
        <v>#REF!</v>
      </c>
      <c r="V277" s="286" t="e">
        <f>ROUND(V$271*$D277,2)</f>
        <v>#REF!</v>
      </c>
      <c r="W277" s="286"/>
      <c r="X277" s="286"/>
      <c r="Y277" s="286" t="e">
        <f t="shared" si="166"/>
        <v>#REF!</v>
      </c>
      <c r="Z277" s="286">
        <f t="shared" si="166"/>
        <v>0</v>
      </c>
      <c r="AA277" s="286" t="e">
        <f t="shared" si="167"/>
        <v>#REF!</v>
      </c>
      <c r="AB277" s="286" t="e">
        <f t="shared" si="168"/>
        <v>#REF!</v>
      </c>
      <c r="AC277" s="286"/>
      <c r="AD277" s="286"/>
    </row>
    <row r="278" spans="1:30" ht="15.25" x14ac:dyDescent="0.65">
      <c r="A278" s="295"/>
      <c r="B278" s="295" t="s">
        <v>422</v>
      </c>
      <c r="C278" s="301">
        <f t="shared" si="156"/>
        <v>600</v>
      </c>
      <c r="D278" s="301">
        <f t="shared" si="157"/>
        <v>737</v>
      </c>
      <c r="E278" s="467">
        <v>1337</v>
      </c>
      <c r="F278" s="295" t="e">
        <f t="shared" si="158"/>
        <v>#REF!</v>
      </c>
      <c r="G278" s="286" t="e">
        <f>ROUND(G$271*$C278,2)</f>
        <v>#REF!</v>
      </c>
      <c r="H278" s="286" t="e">
        <f>ROUND(H$271*$D278,2)</f>
        <v>#REF!</v>
      </c>
      <c r="I278" s="286"/>
      <c r="J278" s="286"/>
      <c r="K278" s="286" t="e">
        <f t="shared" si="163"/>
        <v>#REF!</v>
      </c>
      <c r="L278" s="286" t="e">
        <f t="shared" si="163"/>
        <v>#REF!</v>
      </c>
      <c r="M278" s="286" t="e">
        <f t="shared" si="163"/>
        <v>#REF!</v>
      </c>
      <c r="N278" s="286" t="e">
        <f t="shared" si="163"/>
        <v>#REF!</v>
      </c>
      <c r="O278" s="288">
        <f t="shared" si="163"/>
        <v>0</v>
      </c>
      <c r="P278" s="286" t="e">
        <f t="shared" si="163"/>
        <v>#REF!</v>
      </c>
      <c r="Q278" s="286" t="e">
        <f t="shared" si="163"/>
        <v>#REF!</v>
      </c>
      <c r="R278" s="286" t="e">
        <f t="shared" si="163"/>
        <v>#REF!</v>
      </c>
      <c r="S278" s="286">
        <f t="shared" si="163"/>
        <v>0</v>
      </c>
      <c r="T278" s="286" t="e">
        <f t="shared" si="160"/>
        <v>#REF!</v>
      </c>
      <c r="U278" s="286" t="e">
        <f>ROUND(U$271*$C278,2)</f>
        <v>#REF!</v>
      </c>
      <c r="V278" s="286" t="e">
        <f>ROUND(V$271*$D278,2)</f>
        <v>#REF!</v>
      </c>
      <c r="W278" s="286"/>
      <c r="X278" s="286"/>
      <c r="Y278" s="286" t="e">
        <f t="shared" si="166"/>
        <v>#REF!</v>
      </c>
      <c r="Z278" s="286">
        <f t="shared" si="166"/>
        <v>0</v>
      </c>
      <c r="AA278" s="286" t="e">
        <f t="shared" si="167"/>
        <v>#REF!</v>
      </c>
      <c r="AB278" s="286" t="e">
        <f t="shared" si="168"/>
        <v>#REF!</v>
      </c>
      <c r="AC278" s="286"/>
      <c r="AD278" s="286"/>
    </row>
    <row r="279" spans="1:30" ht="15.25" x14ac:dyDescent="0.65">
      <c r="A279" s="295"/>
      <c r="B279" s="295" t="s">
        <v>423</v>
      </c>
      <c r="C279" s="301">
        <f t="shared" si="156"/>
        <v>600</v>
      </c>
      <c r="D279" s="301">
        <f t="shared" si="157"/>
        <v>737</v>
      </c>
      <c r="E279" s="467">
        <v>1337</v>
      </c>
      <c r="F279" s="295" t="e">
        <f t="shared" si="158"/>
        <v>#REF!</v>
      </c>
      <c r="G279" s="286" t="e">
        <f>ROUND(G$271*$C279,2)</f>
        <v>#REF!</v>
      </c>
      <c r="H279" s="286" t="e">
        <f>ROUND(H$271*$D279,2)</f>
        <v>#REF!</v>
      </c>
      <c r="I279" s="286"/>
      <c r="J279" s="286"/>
      <c r="K279" s="286" t="e">
        <f t="shared" si="163"/>
        <v>#REF!</v>
      </c>
      <c r="L279" s="286" t="e">
        <f t="shared" si="163"/>
        <v>#REF!</v>
      </c>
      <c r="M279" s="286" t="e">
        <f t="shared" si="163"/>
        <v>#REF!</v>
      </c>
      <c r="N279" s="286" t="e">
        <f t="shared" si="163"/>
        <v>#REF!</v>
      </c>
      <c r="O279" s="288">
        <f t="shared" si="163"/>
        <v>0</v>
      </c>
      <c r="P279" s="286" t="e">
        <f t="shared" si="163"/>
        <v>#REF!</v>
      </c>
      <c r="Q279" s="286" t="e">
        <f t="shared" si="163"/>
        <v>#REF!</v>
      </c>
      <c r="R279" s="286" t="e">
        <f t="shared" si="163"/>
        <v>#REF!</v>
      </c>
      <c r="S279" s="286">
        <f t="shared" si="163"/>
        <v>0</v>
      </c>
      <c r="T279" s="286" t="e">
        <f t="shared" si="160"/>
        <v>#REF!</v>
      </c>
      <c r="U279" s="286" t="e">
        <f>ROUND(U$271*$C279,2)</f>
        <v>#REF!</v>
      </c>
      <c r="V279" s="286" t="e">
        <f>ROUND(V$271*$D279,2)</f>
        <v>#REF!</v>
      </c>
      <c r="W279" s="286"/>
      <c r="X279" s="286"/>
      <c r="Y279" s="286" t="e">
        <f t="shared" si="166"/>
        <v>#REF!</v>
      </c>
      <c r="Z279" s="286">
        <f t="shared" si="166"/>
        <v>0</v>
      </c>
      <c r="AA279" s="286" t="e">
        <f t="shared" si="167"/>
        <v>#REF!</v>
      </c>
      <c r="AB279" s="286" t="e">
        <f t="shared" si="168"/>
        <v>#REF!</v>
      </c>
      <c r="AC279" s="286"/>
      <c r="AD279" s="286"/>
    </row>
    <row r="280" spans="1:30" ht="15.25" x14ac:dyDescent="0.65">
      <c r="A280" s="295"/>
      <c r="B280" s="295" t="s">
        <v>424</v>
      </c>
      <c r="C280" s="301">
        <f t="shared" si="156"/>
        <v>600</v>
      </c>
      <c r="D280" s="301">
        <f t="shared" si="157"/>
        <v>737</v>
      </c>
      <c r="E280" s="467">
        <v>1337</v>
      </c>
      <c r="F280" s="295" t="e">
        <f t="shared" si="158"/>
        <v>#REF!</v>
      </c>
      <c r="G280" s="286" t="e">
        <f>ROUND(G$271*$C280,2)</f>
        <v>#REF!</v>
      </c>
      <c r="H280" s="286" t="e">
        <f>ROUND(H$271*$D280,2)</f>
        <v>#REF!</v>
      </c>
      <c r="I280" s="286"/>
      <c r="J280" s="286"/>
      <c r="K280" s="286" t="e">
        <f t="shared" si="163"/>
        <v>#REF!</v>
      </c>
      <c r="L280" s="286" t="e">
        <f t="shared" si="163"/>
        <v>#REF!</v>
      </c>
      <c r="M280" s="286" t="e">
        <f t="shared" si="163"/>
        <v>#REF!</v>
      </c>
      <c r="N280" s="286" t="e">
        <f t="shared" si="163"/>
        <v>#REF!</v>
      </c>
      <c r="O280" s="288">
        <f t="shared" si="163"/>
        <v>0</v>
      </c>
      <c r="P280" s="286" t="e">
        <f t="shared" si="163"/>
        <v>#REF!</v>
      </c>
      <c r="Q280" s="286" t="e">
        <f t="shared" si="163"/>
        <v>#REF!</v>
      </c>
      <c r="R280" s="286" t="e">
        <f t="shared" si="163"/>
        <v>#REF!</v>
      </c>
      <c r="S280" s="286">
        <f t="shared" si="163"/>
        <v>0</v>
      </c>
      <c r="T280" s="286" t="e">
        <f t="shared" si="160"/>
        <v>#REF!</v>
      </c>
      <c r="U280" s="286" t="e">
        <f>ROUND(U$271*$C280,2)</f>
        <v>#REF!</v>
      </c>
      <c r="V280" s="286" t="e">
        <f>ROUND(V$271*$D280,2)</f>
        <v>#REF!</v>
      </c>
      <c r="W280" s="286"/>
      <c r="X280" s="286"/>
      <c r="Y280" s="286" t="e">
        <f t="shared" si="166"/>
        <v>#REF!</v>
      </c>
      <c r="Z280" s="286">
        <f t="shared" si="166"/>
        <v>0</v>
      </c>
      <c r="AA280" s="286" t="e">
        <f t="shared" si="167"/>
        <v>#REF!</v>
      </c>
      <c r="AB280" s="286" t="e">
        <f t="shared" si="168"/>
        <v>#REF!</v>
      </c>
      <c r="AC280" s="286"/>
      <c r="AD280" s="286"/>
    </row>
    <row r="281" spans="1:30" ht="15.25" x14ac:dyDescent="0.65">
      <c r="A281" s="295"/>
      <c r="B281" s="295" t="s">
        <v>425</v>
      </c>
      <c r="C281" s="301">
        <f t="shared" si="156"/>
        <v>600</v>
      </c>
      <c r="D281" s="301">
        <f t="shared" si="157"/>
        <v>294</v>
      </c>
      <c r="E281" s="467">
        <v>894</v>
      </c>
      <c r="F281" s="295" t="e">
        <f t="shared" si="158"/>
        <v>#REF!</v>
      </c>
      <c r="G281" s="286"/>
      <c r="H281" s="286"/>
      <c r="I281" s="286" t="e">
        <f t="shared" si="161"/>
        <v>#REF!</v>
      </c>
      <c r="J281" s="286" t="e">
        <f t="shared" si="162"/>
        <v>#REF!</v>
      </c>
      <c r="K281" s="286" t="e">
        <f t="shared" si="163"/>
        <v>#REF!</v>
      </c>
      <c r="L281" s="286" t="e">
        <f t="shared" si="163"/>
        <v>#REF!</v>
      </c>
      <c r="M281" s="286" t="e">
        <f t="shared" si="163"/>
        <v>#REF!</v>
      </c>
      <c r="N281" s="286" t="e">
        <f t="shared" si="163"/>
        <v>#REF!</v>
      </c>
      <c r="O281" s="288">
        <f t="shared" si="163"/>
        <v>0</v>
      </c>
      <c r="P281" s="286" t="e">
        <f t="shared" si="163"/>
        <v>#REF!</v>
      </c>
      <c r="Q281" s="286" t="e">
        <f t="shared" si="163"/>
        <v>#REF!</v>
      </c>
      <c r="R281" s="286" t="e">
        <f t="shared" si="163"/>
        <v>#REF!</v>
      </c>
      <c r="S281" s="286">
        <f t="shared" si="163"/>
        <v>0</v>
      </c>
      <c r="T281" s="286" t="e">
        <f t="shared" si="160"/>
        <v>#REF!</v>
      </c>
      <c r="U281" s="286"/>
      <c r="V281" s="286"/>
      <c r="W281" s="286" t="e">
        <f t="shared" si="164"/>
        <v>#REF!</v>
      </c>
      <c r="X281" s="286" t="e">
        <f t="shared" si="165"/>
        <v>#REF!</v>
      </c>
      <c r="Y281" s="286" t="e">
        <f t="shared" si="166"/>
        <v>#REF!</v>
      </c>
      <c r="Z281" s="286">
        <f t="shared" si="166"/>
        <v>0</v>
      </c>
      <c r="AA281" s="286" t="e">
        <f t="shared" si="167"/>
        <v>#REF!</v>
      </c>
      <c r="AB281" s="286" t="e">
        <f t="shared" si="168"/>
        <v>#REF!</v>
      </c>
      <c r="AC281" s="286"/>
      <c r="AD281" s="286"/>
    </row>
    <row r="282" spans="1:30" ht="15.25" x14ac:dyDescent="0.65">
      <c r="A282" s="295"/>
      <c r="B282" s="295" t="s">
        <v>426</v>
      </c>
      <c r="C282" s="301">
        <f t="shared" si="156"/>
        <v>600</v>
      </c>
      <c r="D282" s="301">
        <f t="shared" si="157"/>
        <v>294</v>
      </c>
      <c r="E282" s="467">
        <v>894</v>
      </c>
      <c r="F282" s="295" t="e">
        <f t="shared" si="158"/>
        <v>#REF!</v>
      </c>
      <c r="G282" s="286"/>
      <c r="H282" s="286"/>
      <c r="I282" s="286" t="e">
        <f t="shared" si="161"/>
        <v>#REF!</v>
      </c>
      <c r="J282" s="286" t="e">
        <f t="shared" si="162"/>
        <v>#REF!</v>
      </c>
      <c r="K282" s="286" t="e">
        <f t="shared" si="163"/>
        <v>#REF!</v>
      </c>
      <c r="L282" s="286" t="e">
        <f t="shared" si="163"/>
        <v>#REF!</v>
      </c>
      <c r="M282" s="286" t="e">
        <f t="shared" si="163"/>
        <v>#REF!</v>
      </c>
      <c r="N282" s="286" t="e">
        <f t="shared" si="163"/>
        <v>#REF!</v>
      </c>
      <c r="O282" s="288">
        <f t="shared" si="163"/>
        <v>0</v>
      </c>
      <c r="P282" s="286" t="e">
        <f t="shared" si="163"/>
        <v>#REF!</v>
      </c>
      <c r="Q282" s="286" t="e">
        <f t="shared" si="163"/>
        <v>#REF!</v>
      </c>
      <c r="R282" s="286" t="e">
        <f t="shared" si="163"/>
        <v>#REF!</v>
      </c>
      <c r="S282" s="286">
        <f t="shared" si="163"/>
        <v>0</v>
      </c>
      <c r="T282" s="286" t="e">
        <f t="shared" si="160"/>
        <v>#REF!</v>
      </c>
      <c r="U282" s="286"/>
      <c r="V282" s="286"/>
      <c r="W282" s="286" t="e">
        <f t="shared" si="164"/>
        <v>#REF!</v>
      </c>
      <c r="X282" s="286" t="e">
        <f t="shared" si="165"/>
        <v>#REF!</v>
      </c>
      <c r="Y282" s="286" t="e">
        <f t="shared" si="166"/>
        <v>#REF!</v>
      </c>
      <c r="Z282" s="286">
        <f t="shared" si="166"/>
        <v>0</v>
      </c>
      <c r="AA282" s="286" t="e">
        <f t="shared" si="167"/>
        <v>#REF!</v>
      </c>
      <c r="AB282" s="286" t="e">
        <f t="shared" si="168"/>
        <v>#REF!</v>
      </c>
      <c r="AC282" s="286"/>
      <c r="AD282" s="286"/>
    </row>
    <row r="283" spans="1:30" ht="15.25" x14ac:dyDescent="0.65">
      <c r="A283" s="295"/>
      <c r="B283" s="295" t="s">
        <v>427</v>
      </c>
      <c r="C283" s="320">
        <f t="shared" si="156"/>
        <v>600</v>
      </c>
      <c r="D283" s="320">
        <f t="shared" si="157"/>
        <v>294</v>
      </c>
      <c r="E283" s="468">
        <v>894</v>
      </c>
      <c r="F283" s="312" t="e">
        <f t="shared" si="158"/>
        <v>#REF!</v>
      </c>
      <c r="G283" s="286"/>
      <c r="H283" s="286"/>
      <c r="I283" s="287" t="e">
        <f t="shared" si="161"/>
        <v>#REF!</v>
      </c>
      <c r="J283" s="287" t="e">
        <f t="shared" si="162"/>
        <v>#REF!</v>
      </c>
      <c r="K283" s="287" t="e">
        <f t="shared" si="163"/>
        <v>#REF!</v>
      </c>
      <c r="L283" s="287" t="e">
        <f t="shared" si="163"/>
        <v>#REF!</v>
      </c>
      <c r="M283" s="287" t="e">
        <f t="shared" si="163"/>
        <v>#REF!</v>
      </c>
      <c r="N283" s="287" t="e">
        <f t="shared" si="163"/>
        <v>#REF!</v>
      </c>
      <c r="O283" s="321">
        <f t="shared" si="163"/>
        <v>0</v>
      </c>
      <c r="P283" s="287" t="e">
        <f t="shared" si="163"/>
        <v>#REF!</v>
      </c>
      <c r="Q283" s="287" t="e">
        <f t="shared" si="163"/>
        <v>#REF!</v>
      </c>
      <c r="R283" s="287" t="e">
        <f t="shared" si="163"/>
        <v>#REF!</v>
      </c>
      <c r="S283" s="287">
        <f t="shared" si="163"/>
        <v>0</v>
      </c>
      <c r="T283" s="287" t="e">
        <f t="shared" si="160"/>
        <v>#REF!</v>
      </c>
      <c r="U283" s="287"/>
      <c r="V283" s="287"/>
      <c r="W283" s="286" t="e">
        <f t="shared" si="164"/>
        <v>#REF!</v>
      </c>
      <c r="X283" s="287" t="e">
        <f t="shared" si="165"/>
        <v>#REF!</v>
      </c>
      <c r="Y283" s="287" t="e">
        <f t="shared" si="166"/>
        <v>#REF!</v>
      </c>
      <c r="Z283" s="287">
        <f t="shared" si="166"/>
        <v>0</v>
      </c>
      <c r="AA283" s="287" t="e">
        <f t="shared" si="167"/>
        <v>#REF!</v>
      </c>
      <c r="AB283" s="287" t="e">
        <f t="shared" si="168"/>
        <v>#REF!</v>
      </c>
      <c r="AC283" s="286"/>
      <c r="AD283" s="286"/>
    </row>
    <row r="284" spans="1:30" ht="15.25" x14ac:dyDescent="0.65">
      <c r="A284" s="295"/>
      <c r="B284" s="308" t="s">
        <v>19</v>
      </c>
      <c r="C284" s="301">
        <f t="shared" ref="C284:AB284" si="169">SUM(C272:C283)</f>
        <v>7200</v>
      </c>
      <c r="D284" s="301">
        <f t="shared" si="169"/>
        <v>5300</v>
      </c>
      <c r="E284" s="322">
        <f t="shared" si="169"/>
        <v>12500</v>
      </c>
      <c r="F284" s="286" t="e">
        <f t="shared" si="169"/>
        <v>#REF!</v>
      </c>
      <c r="G284" s="286" t="e">
        <f t="shared" si="169"/>
        <v>#REF!</v>
      </c>
      <c r="H284" s="286" t="e">
        <f t="shared" si="169"/>
        <v>#REF!</v>
      </c>
      <c r="I284" s="286" t="e">
        <f t="shared" si="169"/>
        <v>#REF!</v>
      </c>
      <c r="J284" s="286" t="e">
        <f t="shared" si="169"/>
        <v>#REF!</v>
      </c>
      <c r="K284" s="286" t="e">
        <f t="shared" si="169"/>
        <v>#REF!</v>
      </c>
      <c r="L284" s="286" t="e">
        <f t="shared" si="169"/>
        <v>#REF!</v>
      </c>
      <c r="M284" s="286" t="e">
        <f t="shared" si="169"/>
        <v>#REF!</v>
      </c>
      <c r="N284" s="286" t="e">
        <f t="shared" si="169"/>
        <v>#REF!</v>
      </c>
      <c r="O284" s="288">
        <f t="shared" si="169"/>
        <v>0</v>
      </c>
      <c r="P284" s="286" t="e">
        <f t="shared" si="169"/>
        <v>#REF!</v>
      </c>
      <c r="Q284" s="286" t="e">
        <f t="shared" si="169"/>
        <v>#REF!</v>
      </c>
      <c r="R284" s="286" t="e">
        <f t="shared" si="169"/>
        <v>#REF!</v>
      </c>
      <c r="S284" s="286">
        <f t="shared" si="169"/>
        <v>0</v>
      </c>
      <c r="T284" s="286" t="e">
        <f t="shared" si="169"/>
        <v>#REF!</v>
      </c>
      <c r="U284" s="286" t="e">
        <f t="shared" si="169"/>
        <v>#REF!</v>
      </c>
      <c r="V284" s="286" t="e">
        <f t="shared" si="169"/>
        <v>#REF!</v>
      </c>
      <c r="W284" s="286" t="e">
        <f t="shared" si="169"/>
        <v>#REF!</v>
      </c>
      <c r="X284" s="286" t="e">
        <f t="shared" si="169"/>
        <v>#REF!</v>
      </c>
      <c r="Y284" s="286" t="e">
        <f t="shared" si="169"/>
        <v>#REF!</v>
      </c>
      <c r="Z284" s="286">
        <f t="shared" si="169"/>
        <v>0</v>
      </c>
      <c r="AA284" s="286" t="e">
        <f t="shared" si="169"/>
        <v>#REF!</v>
      </c>
      <c r="AB284" s="286" t="e">
        <f t="shared" si="169"/>
        <v>#REF!</v>
      </c>
      <c r="AC284" s="323"/>
      <c r="AD284" s="287"/>
    </row>
    <row r="285" spans="1:30" ht="15.25" x14ac:dyDescent="0.65">
      <c r="A285" s="295"/>
      <c r="B285" s="295"/>
      <c r="C285" s="301"/>
      <c r="D285" s="301"/>
      <c r="E285" s="301"/>
      <c r="F285" s="295"/>
      <c r="G285" s="286"/>
      <c r="H285" s="286"/>
      <c r="I285" s="286"/>
      <c r="J285" s="286"/>
      <c r="K285" s="286"/>
      <c r="L285" s="286"/>
      <c r="M285" s="286"/>
      <c r="N285" s="286"/>
      <c r="O285" s="288"/>
      <c r="P285" s="286"/>
      <c r="Q285" s="286"/>
      <c r="R285" s="286"/>
      <c r="S285" s="286"/>
      <c r="T285" s="286"/>
      <c r="U285" s="286"/>
      <c r="V285" s="286"/>
      <c r="W285" s="286"/>
      <c r="X285" s="286"/>
      <c r="Y285" s="286"/>
      <c r="Z285" s="286"/>
      <c r="AA285" s="286"/>
      <c r="AB285" s="286"/>
      <c r="AC285" s="286"/>
      <c r="AD285" s="286"/>
    </row>
    <row r="286" spans="1:30" ht="15.25" x14ac:dyDescent="0.65">
      <c r="A286" s="295"/>
      <c r="B286" s="295" t="s">
        <v>428</v>
      </c>
      <c r="C286" s="301">
        <f t="shared" ref="C286:AB286" si="170">SUM(C277:C280)</f>
        <v>2400</v>
      </c>
      <c r="D286" s="301">
        <f t="shared" si="170"/>
        <v>2948</v>
      </c>
      <c r="E286" s="301">
        <f t="shared" si="170"/>
        <v>5348</v>
      </c>
      <c r="F286" s="286" t="e">
        <f t="shared" si="170"/>
        <v>#REF!</v>
      </c>
      <c r="G286" s="286" t="e">
        <f t="shared" si="170"/>
        <v>#REF!</v>
      </c>
      <c r="H286" s="286" t="e">
        <f t="shared" si="170"/>
        <v>#REF!</v>
      </c>
      <c r="I286" s="286">
        <f t="shared" si="170"/>
        <v>0</v>
      </c>
      <c r="J286" s="286">
        <f t="shared" si="170"/>
        <v>0</v>
      </c>
      <c r="K286" s="286" t="e">
        <f t="shared" si="170"/>
        <v>#REF!</v>
      </c>
      <c r="L286" s="286" t="e">
        <f t="shared" si="170"/>
        <v>#REF!</v>
      </c>
      <c r="M286" s="286" t="e">
        <f t="shared" si="170"/>
        <v>#REF!</v>
      </c>
      <c r="N286" s="286" t="e">
        <f t="shared" si="170"/>
        <v>#REF!</v>
      </c>
      <c r="O286" s="288">
        <f t="shared" si="170"/>
        <v>0</v>
      </c>
      <c r="P286" s="286" t="e">
        <f t="shared" si="170"/>
        <v>#REF!</v>
      </c>
      <c r="Q286" s="286" t="e">
        <f t="shared" si="170"/>
        <v>#REF!</v>
      </c>
      <c r="R286" s="286" t="e">
        <f t="shared" si="170"/>
        <v>#REF!</v>
      </c>
      <c r="S286" s="286">
        <f t="shared" si="170"/>
        <v>0</v>
      </c>
      <c r="T286" s="286" t="e">
        <f t="shared" si="170"/>
        <v>#REF!</v>
      </c>
      <c r="U286" s="286" t="e">
        <f t="shared" si="170"/>
        <v>#REF!</v>
      </c>
      <c r="V286" s="286" t="e">
        <f t="shared" si="170"/>
        <v>#REF!</v>
      </c>
      <c r="W286" s="286">
        <f t="shared" si="170"/>
        <v>0</v>
      </c>
      <c r="X286" s="286">
        <f t="shared" si="170"/>
        <v>0</v>
      </c>
      <c r="Y286" s="286" t="e">
        <f t="shared" si="170"/>
        <v>#REF!</v>
      </c>
      <c r="Z286" s="286">
        <f t="shared" si="170"/>
        <v>0</v>
      </c>
      <c r="AA286" s="286" t="e">
        <f t="shared" si="170"/>
        <v>#REF!</v>
      </c>
      <c r="AB286" s="286" t="e">
        <f t="shared" si="170"/>
        <v>#REF!</v>
      </c>
      <c r="AC286" s="286"/>
      <c r="AD286" s="286"/>
    </row>
    <row r="287" spans="1:30" ht="15.25" x14ac:dyDescent="0.65">
      <c r="A287" s="295"/>
      <c r="B287" s="295" t="s">
        <v>429</v>
      </c>
      <c r="C287" s="301">
        <f t="shared" ref="C287:AB287" si="171">C284-C286</f>
        <v>4800</v>
      </c>
      <c r="D287" s="301">
        <f t="shared" si="171"/>
        <v>2352</v>
      </c>
      <c r="E287" s="301">
        <f t="shared" si="171"/>
        <v>7152</v>
      </c>
      <c r="F287" s="286" t="e">
        <f t="shared" si="171"/>
        <v>#REF!</v>
      </c>
      <c r="G287" s="286" t="e">
        <f t="shared" si="171"/>
        <v>#REF!</v>
      </c>
      <c r="H287" s="286" t="e">
        <f t="shared" si="171"/>
        <v>#REF!</v>
      </c>
      <c r="I287" s="286" t="e">
        <f t="shared" si="171"/>
        <v>#REF!</v>
      </c>
      <c r="J287" s="286" t="e">
        <f t="shared" si="171"/>
        <v>#REF!</v>
      </c>
      <c r="K287" s="286" t="e">
        <f t="shared" si="171"/>
        <v>#REF!</v>
      </c>
      <c r="L287" s="286" t="e">
        <f t="shared" si="171"/>
        <v>#REF!</v>
      </c>
      <c r="M287" s="286" t="e">
        <f t="shared" si="171"/>
        <v>#REF!</v>
      </c>
      <c r="N287" s="286" t="e">
        <f t="shared" si="171"/>
        <v>#REF!</v>
      </c>
      <c r="O287" s="288">
        <f t="shared" si="171"/>
        <v>0</v>
      </c>
      <c r="P287" s="286" t="e">
        <f t="shared" si="171"/>
        <v>#REF!</v>
      </c>
      <c r="Q287" s="286" t="e">
        <f t="shared" si="171"/>
        <v>#REF!</v>
      </c>
      <c r="R287" s="286" t="e">
        <f t="shared" si="171"/>
        <v>#REF!</v>
      </c>
      <c r="S287" s="286">
        <f t="shared" si="171"/>
        <v>0</v>
      </c>
      <c r="T287" s="286" t="e">
        <f t="shared" si="171"/>
        <v>#REF!</v>
      </c>
      <c r="U287" s="286" t="e">
        <f t="shared" si="171"/>
        <v>#REF!</v>
      </c>
      <c r="V287" s="286" t="e">
        <f t="shared" si="171"/>
        <v>#REF!</v>
      </c>
      <c r="W287" s="286" t="e">
        <f t="shared" si="171"/>
        <v>#REF!</v>
      </c>
      <c r="X287" s="286" t="e">
        <f t="shared" si="171"/>
        <v>#REF!</v>
      </c>
      <c r="Y287" s="286" t="e">
        <f t="shared" si="171"/>
        <v>#REF!</v>
      </c>
      <c r="Z287" s="286">
        <f t="shared" si="171"/>
        <v>0</v>
      </c>
      <c r="AA287" s="286" t="e">
        <f t="shared" si="171"/>
        <v>#REF!</v>
      </c>
      <c r="AB287" s="286" t="e">
        <f t="shared" si="171"/>
        <v>#REF!</v>
      </c>
      <c r="AC287" s="286"/>
      <c r="AD287" s="286"/>
    </row>
    <row r="288" spans="1:30" ht="15.25" x14ac:dyDescent="0.65">
      <c r="A288" s="295"/>
      <c r="B288" s="295" t="s">
        <v>430</v>
      </c>
      <c r="C288" s="301">
        <f>ROUND(AVERAGE(C272:C283),0)</f>
        <v>600</v>
      </c>
      <c r="D288" s="301">
        <f>ROUND(AVERAGE(D272:D283),0)</f>
        <v>442</v>
      </c>
      <c r="E288" s="301">
        <f>ROUND(AVERAGE(E272:E283),0)</f>
        <v>1042</v>
      </c>
      <c r="F288" s="288" t="e">
        <f>ROUND(AVERAGE(F272:F283),2)</f>
        <v>#REF!</v>
      </c>
      <c r="G288" s="288" t="e">
        <f t="shared" ref="G288:AB288" si="172">ROUND(AVERAGE(G272:G283),2)</f>
        <v>#REF!</v>
      </c>
      <c r="H288" s="288" t="e">
        <f t="shared" si="172"/>
        <v>#REF!</v>
      </c>
      <c r="I288" s="288" t="e">
        <f t="shared" si="172"/>
        <v>#REF!</v>
      </c>
      <c r="J288" s="288" t="e">
        <f t="shared" si="172"/>
        <v>#REF!</v>
      </c>
      <c r="K288" s="288" t="e">
        <f t="shared" si="172"/>
        <v>#REF!</v>
      </c>
      <c r="L288" s="288" t="e">
        <f t="shared" si="172"/>
        <v>#REF!</v>
      </c>
      <c r="M288" s="288" t="e">
        <f t="shared" si="172"/>
        <v>#REF!</v>
      </c>
      <c r="N288" s="288" t="e">
        <f t="shared" si="172"/>
        <v>#REF!</v>
      </c>
      <c r="O288" s="288">
        <f t="shared" si="172"/>
        <v>0</v>
      </c>
      <c r="P288" s="288" t="e">
        <f t="shared" si="172"/>
        <v>#REF!</v>
      </c>
      <c r="Q288" s="288" t="e">
        <f t="shared" si="172"/>
        <v>#REF!</v>
      </c>
      <c r="R288" s="288" t="e">
        <f t="shared" si="172"/>
        <v>#REF!</v>
      </c>
      <c r="S288" s="288">
        <f t="shared" si="172"/>
        <v>0</v>
      </c>
      <c r="T288" s="288" t="e">
        <f t="shared" si="172"/>
        <v>#REF!</v>
      </c>
      <c r="U288" s="288" t="e">
        <f>ROUND(AVERAGE(U272:U283),2)</f>
        <v>#REF!</v>
      </c>
      <c r="V288" s="288" t="e">
        <f t="shared" si="172"/>
        <v>#REF!</v>
      </c>
      <c r="W288" s="288" t="e">
        <f t="shared" si="172"/>
        <v>#REF!</v>
      </c>
      <c r="X288" s="288" t="e">
        <f t="shared" si="172"/>
        <v>#REF!</v>
      </c>
      <c r="Y288" s="288" t="e">
        <f t="shared" si="172"/>
        <v>#REF!</v>
      </c>
      <c r="Z288" s="288">
        <f t="shared" si="172"/>
        <v>0</v>
      </c>
      <c r="AA288" s="288" t="e">
        <f t="shared" si="172"/>
        <v>#REF!</v>
      </c>
      <c r="AB288" s="288" t="e">
        <f t="shared" si="172"/>
        <v>#REF!</v>
      </c>
      <c r="AC288" s="288"/>
      <c r="AD288" s="286"/>
    </row>
    <row r="289" spans="1:30" ht="15.25" x14ac:dyDescent="0.65">
      <c r="A289" s="295"/>
      <c r="B289" s="295"/>
      <c r="C289" s="295"/>
      <c r="D289" s="295"/>
      <c r="E289" s="295"/>
      <c r="G289" s="286"/>
      <c r="H289" s="286"/>
      <c r="I289" s="286"/>
      <c r="J289" s="286"/>
      <c r="K289" s="286"/>
      <c r="L289" s="286"/>
      <c r="M289" s="286"/>
      <c r="N289" s="286"/>
      <c r="O289" s="286"/>
      <c r="P289" s="286"/>
      <c r="Q289" s="286"/>
      <c r="R289" s="286"/>
      <c r="S289" s="286"/>
      <c r="T289" s="286"/>
      <c r="U289" s="295"/>
      <c r="V289" s="295"/>
      <c r="W289" s="295"/>
      <c r="X289" s="295"/>
      <c r="Y289" s="295"/>
      <c r="Z289" s="295"/>
      <c r="AA289" s="286"/>
      <c r="AB289" s="286"/>
      <c r="AC289" s="295"/>
      <c r="AD289" s="295"/>
    </row>
    <row r="290" spans="1:30" ht="15.25" x14ac:dyDescent="0.65">
      <c r="A290" s="295"/>
      <c r="B290" s="295"/>
      <c r="C290" s="295"/>
      <c r="D290" s="295"/>
      <c r="E290" s="295"/>
      <c r="G290" s="295"/>
      <c r="H290" s="295"/>
      <c r="I290" s="295"/>
      <c r="J290" s="295"/>
      <c r="K290" s="295"/>
      <c r="L290" s="295"/>
      <c r="M290" s="295"/>
      <c r="N290" s="295"/>
      <c r="O290" s="295"/>
      <c r="P290" s="295"/>
      <c r="Q290" s="295"/>
      <c r="R290" s="295"/>
      <c r="S290" s="295"/>
      <c r="T290" s="295"/>
      <c r="U290" s="295"/>
      <c r="V290" s="295"/>
      <c r="W290" s="295"/>
      <c r="X290" s="295"/>
      <c r="Y290" s="295"/>
      <c r="Z290" s="295"/>
      <c r="AA290" s="295"/>
      <c r="AB290" s="295"/>
      <c r="AC290" s="295"/>
      <c r="AD290" s="295"/>
    </row>
    <row r="291" spans="1:30" ht="15.5" x14ac:dyDescent="0.7">
      <c r="A291" s="305" t="s">
        <v>431</v>
      </c>
      <c r="B291" s="295"/>
      <c r="C291" s="295"/>
      <c r="D291" s="295"/>
      <c r="E291" s="295"/>
      <c r="F291" s="635" t="s">
        <v>397</v>
      </c>
      <c r="G291" s="636"/>
      <c r="H291" s="636"/>
      <c r="I291" s="636"/>
      <c r="J291" s="636"/>
      <c r="K291" s="636"/>
      <c r="L291" s="636"/>
      <c r="M291" s="636"/>
      <c r="N291" s="636"/>
      <c r="O291" s="636"/>
      <c r="P291" s="636"/>
      <c r="Q291" s="636"/>
      <c r="R291" s="636"/>
      <c r="S291" s="636"/>
      <c r="T291" s="295"/>
      <c r="U291" s="305" t="s">
        <v>398</v>
      </c>
      <c r="V291" s="295"/>
      <c r="W291" s="295"/>
      <c r="X291" s="295"/>
      <c r="Y291" s="295"/>
      <c r="Z291" s="295"/>
      <c r="AA291" s="295"/>
      <c r="AB291" s="295"/>
      <c r="AC291" s="295"/>
      <c r="AD291" s="295"/>
    </row>
    <row r="292" spans="1:30" ht="15.5" x14ac:dyDescent="0.7">
      <c r="A292" s="312"/>
      <c r="B292" s="312"/>
      <c r="C292" s="312"/>
      <c r="D292" s="312"/>
      <c r="E292" s="312"/>
      <c r="F292" s="305"/>
      <c r="G292" s="305" t="s">
        <v>399</v>
      </c>
      <c r="H292" s="305"/>
      <c r="I292" s="305"/>
      <c r="J292" s="305"/>
      <c r="K292" s="305"/>
      <c r="L292" s="305"/>
      <c r="M292" s="305"/>
      <c r="N292" s="295"/>
      <c r="O292" s="305"/>
      <c r="P292" s="305"/>
      <c r="Q292" s="295"/>
      <c r="R292" s="305"/>
      <c r="S292" s="305"/>
      <c r="T292" s="305"/>
      <c r="U292" s="295"/>
      <c r="V292" s="305"/>
      <c r="W292" s="305"/>
      <c r="X292" s="305"/>
      <c r="Y292" s="305"/>
      <c r="Z292" s="305"/>
      <c r="AA292" s="305"/>
      <c r="AB292" s="305"/>
      <c r="AC292" s="305"/>
      <c r="AD292" s="305"/>
    </row>
    <row r="293" spans="1:30" ht="15.5" x14ac:dyDescent="0.7">
      <c r="A293" s="312"/>
      <c r="B293" s="324"/>
      <c r="C293" s="312"/>
      <c r="D293" s="312"/>
      <c r="E293" s="312"/>
      <c r="F293" s="305"/>
      <c r="G293" s="305" t="s">
        <v>400</v>
      </c>
      <c r="H293" s="305"/>
      <c r="I293" s="305" t="s">
        <v>401</v>
      </c>
      <c r="J293" s="305"/>
      <c r="K293" s="305"/>
      <c r="L293" s="313"/>
      <c r="M293" s="305"/>
      <c r="N293" s="305"/>
      <c r="O293" s="305"/>
      <c r="P293" s="305"/>
      <c r="Q293" s="305"/>
      <c r="R293" s="305"/>
      <c r="S293" s="305"/>
      <c r="T293" s="305"/>
      <c r="U293" s="305" t="s">
        <v>400</v>
      </c>
      <c r="V293" s="305"/>
      <c r="W293" s="305" t="s">
        <v>401</v>
      </c>
      <c r="X293" s="305"/>
      <c r="Y293" s="305"/>
      <c r="Z293" s="305"/>
      <c r="AA293" s="305"/>
      <c r="AB293" s="285" t="s">
        <v>19</v>
      </c>
      <c r="AC293" s="305"/>
      <c r="AD293" s="305"/>
    </row>
    <row r="294" spans="1:30" ht="31" x14ac:dyDescent="0.7">
      <c r="A294" s="315"/>
      <c r="B294" s="315"/>
      <c r="C294" s="285"/>
      <c r="D294" s="285" t="s">
        <v>402</v>
      </c>
      <c r="E294" s="315"/>
      <c r="F294" s="285" t="s">
        <v>403</v>
      </c>
      <c r="G294" s="285"/>
      <c r="H294" s="285" t="s">
        <v>402</v>
      </c>
      <c r="I294" s="285"/>
      <c r="J294" s="285" t="s">
        <v>402</v>
      </c>
      <c r="K294" s="285"/>
      <c r="L294" s="285"/>
      <c r="M294" s="285"/>
      <c r="N294" s="285"/>
      <c r="O294" s="325" t="s">
        <v>404</v>
      </c>
      <c r="P294" s="285"/>
      <c r="Q294" s="285"/>
      <c r="R294" s="285"/>
      <c r="S294" s="285"/>
      <c r="T294" s="285" t="s">
        <v>19</v>
      </c>
      <c r="U294" s="285"/>
      <c r="V294" s="285" t="s">
        <v>402</v>
      </c>
      <c r="W294" s="285"/>
      <c r="X294" s="285" t="s">
        <v>402</v>
      </c>
      <c r="Y294" s="285"/>
      <c r="Z294" s="285"/>
      <c r="AA294" s="285" t="s">
        <v>19</v>
      </c>
      <c r="AB294" s="285" t="s">
        <v>405</v>
      </c>
      <c r="AC294" s="285" t="s">
        <v>432</v>
      </c>
      <c r="AD294" s="285"/>
    </row>
    <row r="295" spans="1:30" ht="31" x14ac:dyDescent="0.7">
      <c r="A295" s="316"/>
      <c r="B295" s="316"/>
      <c r="C295" s="570" t="s">
        <v>393</v>
      </c>
      <c r="D295" s="570">
        <v>600</v>
      </c>
      <c r="E295" s="570" t="s">
        <v>19</v>
      </c>
      <c r="F295" s="570" t="s">
        <v>406</v>
      </c>
      <c r="G295" s="570" t="s">
        <v>393</v>
      </c>
      <c r="H295" s="570">
        <v>600</v>
      </c>
      <c r="I295" s="570" t="s">
        <v>393</v>
      </c>
      <c r="J295" s="570">
        <v>600</v>
      </c>
      <c r="K295" s="570" t="s">
        <v>407</v>
      </c>
      <c r="L295" s="570" t="s">
        <v>453</v>
      </c>
      <c r="M295" s="570" t="str">
        <f>M268</f>
        <v>ZEC</v>
      </c>
      <c r="N295" s="570" t="str">
        <f>N41</f>
        <v>CIP</v>
      </c>
      <c r="O295" s="325" t="s">
        <v>408</v>
      </c>
      <c r="P295" s="570" t="s">
        <v>560</v>
      </c>
      <c r="Q295" s="570" t="s">
        <v>454</v>
      </c>
      <c r="R295" s="570" t="s">
        <v>409</v>
      </c>
      <c r="S295" s="570" t="s">
        <v>410</v>
      </c>
      <c r="T295" s="570" t="s">
        <v>405</v>
      </c>
      <c r="U295" s="570" t="s">
        <v>393</v>
      </c>
      <c r="V295" s="570">
        <v>600</v>
      </c>
      <c r="W295" s="570" t="s">
        <v>393</v>
      </c>
      <c r="X295" s="570">
        <v>600</v>
      </c>
      <c r="Y295" s="570" t="s">
        <v>277</v>
      </c>
      <c r="Z295" s="570" t="s">
        <v>411</v>
      </c>
      <c r="AA295" s="570" t="s">
        <v>412</v>
      </c>
      <c r="AB295" s="570" t="s">
        <v>413</v>
      </c>
      <c r="AC295" s="570" t="s">
        <v>433</v>
      </c>
      <c r="AD295" s="570" t="s">
        <v>434</v>
      </c>
    </row>
    <row r="296" spans="1:30" ht="15.5" x14ac:dyDescent="0.7">
      <c r="A296" s="316"/>
      <c r="B296" s="285" t="s">
        <v>414</v>
      </c>
      <c r="C296" s="570"/>
      <c r="D296" s="570"/>
      <c r="E296" s="570"/>
      <c r="F296" s="295">
        <f t="shared" ref="F296:J297" si="173">+F239</f>
        <v>0</v>
      </c>
      <c r="G296" s="298">
        <f t="shared" si="173"/>
        <v>0</v>
      </c>
      <c r="H296" s="298">
        <f t="shared" si="173"/>
        <v>0</v>
      </c>
      <c r="I296" s="298">
        <f t="shared" si="173"/>
        <v>0</v>
      </c>
      <c r="J296" s="298">
        <f t="shared" si="173"/>
        <v>0</v>
      </c>
      <c r="K296" s="570"/>
      <c r="L296" s="570"/>
      <c r="M296" s="570"/>
      <c r="N296" s="570"/>
      <c r="O296" s="332">
        <f>+O239</f>
        <v>0</v>
      </c>
      <c r="P296" s="570"/>
      <c r="Q296" s="570"/>
      <c r="R296" s="570"/>
      <c r="S296" s="570"/>
      <c r="T296" s="570"/>
      <c r="U296" s="570"/>
      <c r="V296" s="570"/>
      <c r="W296" s="570"/>
      <c r="X296" s="570"/>
      <c r="Y296" s="318"/>
      <c r="Z296" s="570"/>
      <c r="AA296" s="570"/>
      <c r="AB296" s="570"/>
      <c r="AC296" s="570"/>
      <c r="AD296" s="570"/>
    </row>
    <row r="297" spans="1:30" ht="15.5" x14ac:dyDescent="0.7">
      <c r="A297" s="316"/>
      <c r="B297" s="285" t="s">
        <v>415</v>
      </c>
      <c r="C297" s="570"/>
      <c r="D297" s="570"/>
      <c r="E297" s="570"/>
      <c r="F297" s="295" t="e">
        <f t="shared" si="173"/>
        <v>#REF!</v>
      </c>
      <c r="G297" s="298" t="e">
        <f t="shared" si="173"/>
        <v>#REF!</v>
      </c>
      <c r="H297" s="298" t="e">
        <f t="shared" si="173"/>
        <v>#REF!</v>
      </c>
      <c r="I297" s="298" t="e">
        <f t="shared" si="173"/>
        <v>#REF!</v>
      </c>
      <c r="J297" s="298" t="e">
        <f t="shared" si="173"/>
        <v>#REF!</v>
      </c>
      <c r="K297" s="570"/>
      <c r="L297" s="570"/>
      <c r="M297" s="570"/>
      <c r="N297" s="570"/>
      <c r="O297" s="332">
        <f>+O240</f>
        <v>0</v>
      </c>
      <c r="P297" s="570"/>
      <c r="Q297" s="570"/>
      <c r="R297" s="570"/>
      <c r="S297" s="570"/>
      <c r="T297" s="570"/>
      <c r="U297" s="570"/>
      <c r="V297" s="570"/>
      <c r="W297" s="570"/>
      <c r="X297" s="570"/>
      <c r="Y297" s="570"/>
      <c r="Z297" s="570"/>
      <c r="AA297" s="570"/>
      <c r="AB297" s="570"/>
      <c r="AC297" s="570"/>
      <c r="AD297" s="570"/>
    </row>
    <row r="298" spans="1:30" ht="15.5" x14ac:dyDescent="0.7">
      <c r="A298" s="295"/>
      <c r="B298" s="313" t="s">
        <v>416</v>
      </c>
      <c r="C298" s="295"/>
      <c r="D298" s="295"/>
      <c r="E298" s="295"/>
      <c r="F298" s="286" t="e">
        <f>F297+F296</f>
        <v>#REF!</v>
      </c>
      <c r="G298" s="326" t="e">
        <f>G297+G296</f>
        <v>#REF!</v>
      </c>
      <c r="H298" s="326" t="e">
        <f>H297+H296</f>
        <v>#REF!</v>
      </c>
      <c r="I298" s="326" t="e">
        <f>I297+I296</f>
        <v>#REF!</v>
      </c>
      <c r="J298" s="326" t="e">
        <f>J297+J296</f>
        <v>#REF!</v>
      </c>
      <c r="K298" s="298" t="e">
        <f>+K241</f>
        <v>#REF!</v>
      </c>
      <c r="L298" s="298" t="e">
        <f>+L241</f>
        <v>#REF!</v>
      </c>
      <c r="M298" s="298" t="e">
        <f>+M241</f>
        <v>#REF!</v>
      </c>
      <c r="N298" s="298" t="e">
        <f>+N241</f>
        <v>#REF!</v>
      </c>
      <c r="O298" s="327">
        <f>SUM(O296:O297)</f>
        <v>0</v>
      </c>
      <c r="P298" s="299" t="e">
        <f>+P241</f>
        <v>#REF!</v>
      </c>
      <c r="Q298" s="299" t="e">
        <f>+Q241</f>
        <v>#REF!</v>
      </c>
      <c r="R298" s="299" t="e">
        <f>+R241</f>
        <v>#REF!</v>
      </c>
      <c r="S298" s="299">
        <f>+S241</f>
        <v>0</v>
      </c>
      <c r="T298" s="286"/>
      <c r="U298" s="299" t="e">
        <f>+#REF!</f>
        <v>#REF!</v>
      </c>
      <c r="V298" s="299" t="e">
        <f>+#REF!</f>
        <v>#REF!</v>
      </c>
      <c r="W298" s="299" t="e">
        <f>+#REF!</f>
        <v>#REF!</v>
      </c>
      <c r="X298" s="299" t="e">
        <f>+#REF!</f>
        <v>#REF!</v>
      </c>
      <c r="Y298" s="299" t="e">
        <f>Y241</f>
        <v>#REF!</v>
      </c>
      <c r="Z298" s="329">
        <v>0</v>
      </c>
      <c r="AA298" s="286"/>
      <c r="AB298" s="330"/>
      <c r="AC298" s="330"/>
      <c r="AD298" s="330"/>
    </row>
    <row r="299" spans="1:30" ht="15.5" x14ac:dyDescent="0.7">
      <c r="A299" s="305"/>
      <c r="B299" s="295" t="s">
        <v>417</v>
      </c>
      <c r="C299" s="301">
        <f t="shared" ref="C299:C310" si="174">IF(E299&gt;600,600,E299)</f>
        <v>600</v>
      </c>
      <c r="D299" s="301">
        <f t="shared" ref="D299:D310" si="175">E299-C299</f>
        <v>294</v>
      </c>
      <c r="E299" s="301">
        <f t="shared" ref="E299:E310" si="176">E272</f>
        <v>894</v>
      </c>
      <c r="F299" s="286" t="e">
        <f t="shared" ref="F299:F310" si="177">F298</f>
        <v>#REF!</v>
      </c>
      <c r="G299" s="286"/>
      <c r="H299" s="286"/>
      <c r="I299" s="286" t="e">
        <f>ROUND(I$298*$C299,2)</f>
        <v>#REF!</v>
      </c>
      <c r="J299" s="286" t="e">
        <f>ROUND(J$298*$D299,2)</f>
        <v>#REF!</v>
      </c>
      <c r="K299" s="286" t="e">
        <f>ROUND(K$298*$E299,2)</f>
        <v>#REF!</v>
      </c>
      <c r="L299" s="286" t="e">
        <f t="shared" ref="L299:S299" si="178">ROUND(L$298*$E299,2)</f>
        <v>#REF!</v>
      </c>
      <c r="M299" s="286" t="e">
        <f t="shared" si="178"/>
        <v>#REF!</v>
      </c>
      <c r="N299" s="286" t="e">
        <f t="shared" si="178"/>
        <v>#REF!</v>
      </c>
      <c r="O299" s="288">
        <f t="shared" si="178"/>
        <v>0</v>
      </c>
      <c r="P299" s="286" t="e">
        <f t="shared" si="178"/>
        <v>#REF!</v>
      </c>
      <c r="Q299" s="286" t="e">
        <f t="shared" si="178"/>
        <v>#REF!</v>
      </c>
      <c r="R299" s="286" t="e">
        <f t="shared" si="178"/>
        <v>#REF!</v>
      </c>
      <c r="S299" s="286">
        <f t="shared" si="178"/>
        <v>0</v>
      </c>
      <c r="T299" s="286" t="e">
        <f t="shared" ref="T299:T310" si="179">SUM(F299:S299)</f>
        <v>#REF!</v>
      </c>
      <c r="U299" s="328"/>
      <c r="V299" s="328"/>
      <c r="W299" s="286" t="e">
        <f>ROUND(W$298*$C299,2)</f>
        <v>#REF!</v>
      </c>
      <c r="X299" s="286" t="e">
        <f>ROUND(X$298*$D299,2)</f>
        <v>#REF!</v>
      </c>
      <c r="Y299" s="286" t="e">
        <f>ROUND(Y$298*$E299,2)</f>
        <v>#REF!</v>
      </c>
      <c r="Z299" s="286">
        <f>ROUND(Z$298*$E299,2)</f>
        <v>0</v>
      </c>
      <c r="AA299" s="286" t="e">
        <f>SUM(U299:Z299)</f>
        <v>#REF!</v>
      </c>
      <c r="AB299" s="288" t="e">
        <f>T299+AA299</f>
        <v>#REF!</v>
      </c>
      <c r="AC299" s="288" t="e">
        <f t="shared" ref="AC299:AC311" si="180">AB299-AB272</f>
        <v>#REF!</v>
      </c>
      <c r="AD299" s="288" t="e">
        <f t="shared" ref="AD299:AD311" si="181">ROUND((AC299/AB272)*100,2)</f>
        <v>#REF!</v>
      </c>
    </row>
    <row r="300" spans="1:30" ht="15.5" x14ac:dyDescent="0.7">
      <c r="A300" s="305"/>
      <c r="B300" s="295" t="s">
        <v>418</v>
      </c>
      <c r="C300" s="301">
        <f t="shared" si="174"/>
        <v>600</v>
      </c>
      <c r="D300" s="301">
        <f t="shared" si="175"/>
        <v>294</v>
      </c>
      <c r="E300" s="301">
        <f t="shared" si="176"/>
        <v>894</v>
      </c>
      <c r="F300" s="295" t="e">
        <f t="shared" si="177"/>
        <v>#REF!</v>
      </c>
      <c r="G300" s="286"/>
      <c r="H300" s="286"/>
      <c r="I300" s="286" t="e">
        <f t="shared" ref="I300:I310" si="182">ROUND(I$298*$C300,2)</f>
        <v>#REF!</v>
      </c>
      <c r="J300" s="286" t="e">
        <f t="shared" ref="J300:J310" si="183">ROUND(J$298*$D300,2)</f>
        <v>#REF!</v>
      </c>
      <c r="K300" s="286" t="e">
        <f t="shared" ref="K300:S310" si="184">ROUND(K$298*$E300,2)</f>
        <v>#REF!</v>
      </c>
      <c r="L300" s="286" t="e">
        <f t="shared" si="184"/>
        <v>#REF!</v>
      </c>
      <c r="M300" s="286" t="e">
        <f t="shared" si="184"/>
        <v>#REF!</v>
      </c>
      <c r="N300" s="286" t="e">
        <f t="shared" si="184"/>
        <v>#REF!</v>
      </c>
      <c r="O300" s="288">
        <f t="shared" si="184"/>
        <v>0</v>
      </c>
      <c r="P300" s="286" t="e">
        <f t="shared" si="184"/>
        <v>#REF!</v>
      </c>
      <c r="Q300" s="286" t="e">
        <f t="shared" si="184"/>
        <v>#REF!</v>
      </c>
      <c r="R300" s="286" t="e">
        <f t="shared" si="184"/>
        <v>#REF!</v>
      </c>
      <c r="S300" s="286">
        <f t="shared" si="184"/>
        <v>0</v>
      </c>
      <c r="T300" s="286" t="e">
        <f t="shared" si="179"/>
        <v>#REF!</v>
      </c>
      <c r="U300" s="286"/>
      <c r="V300" s="286"/>
      <c r="W300" s="286" t="e">
        <f>ROUND(W$298*$C300,2)</f>
        <v>#REF!</v>
      </c>
      <c r="X300" s="286" t="e">
        <f t="shared" ref="X300:X310" si="185">ROUND(X$298*$D300,2)</f>
        <v>#REF!</v>
      </c>
      <c r="Y300" s="286" t="e">
        <f t="shared" ref="Y300:Z310" si="186">ROUND(Y$298*$E300,2)</f>
        <v>#REF!</v>
      </c>
      <c r="Z300" s="286">
        <f t="shared" si="186"/>
        <v>0</v>
      </c>
      <c r="AA300" s="286" t="e">
        <f t="shared" ref="AA300:AA310" si="187">SUM(U300:Z300)</f>
        <v>#REF!</v>
      </c>
      <c r="AB300" s="288" t="e">
        <f t="shared" ref="AB300:AB310" si="188">T300+AA300</f>
        <v>#REF!</v>
      </c>
      <c r="AC300" s="288" t="e">
        <f t="shared" si="180"/>
        <v>#REF!</v>
      </c>
      <c r="AD300" s="288" t="e">
        <f t="shared" si="181"/>
        <v>#REF!</v>
      </c>
    </row>
    <row r="301" spans="1:30" ht="15.5" x14ac:dyDescent="0.7">
      <c r="A301" s="305"/>
      <c r="B301" s="295" t="s">
        <v>419</v>
      </c>
      <c r="C301" s="301">
        <f t="shared" si="174"/>
        <v>600</v>
      </c>
      <c r="D301" s="301">
        <f t="shared" si="175"/>
        <v>294</v>
      </c>
      <c r="E301" s="301">
        <f t="shared" si="176"/>
        <v>894</v>
      </c>
      <c r="F301" s="295" t="e">
        <f t="shared" si="177"/>
        <v>#REF!</v>
      </c>
      <c r="G301" s="286"/>
      <c r="H301" s="286"/>
      <c r="I301" s="286" t="e">
        <f t="shared" si="182"/>
        <v>#REF!</v>
      </c>
      <c r="J301" s="286" t="e">
        <f t="shared" si="183"/>
        <v>#REF!</v>
      </c>
      <c r="K301" s="286" t="e">
        <f t="shared" si="184"/>
        <v>#REF!</v>
      </c>
      <c r="L301" s="286" t="e">
        <f t="shared" si="184"/>
        <v>#REF!</v>
      </c>
      <c r="M301" s="286" t="e">
        <f t="shared" si="184"/>
        <v>#REF!</v>
      </c>
      <c r="N301" s="286" t="e">
        <f t="shared" si="184"/>
        <v>#REF!</v>
      </c>
      <c r="O301" s="288">
        <f t="shared" si="184"/>
        <v>0</v>
      </c>
      <c r="P301" s="286" t="e">
        <f t="shared" si="184"/>
        <v>#REF!</v>
      </c>
      <c r="Q301" s="286" t="e">
        <f t="shared" si="184"/>
        <v>#REF!</v>
      </c>
      <c r="R301" s="286" t="e">
        <f t="shared" si="184"/>
        <v>#REF!</v>
      </c>
      <c r="S301" s="286">
        <f t="shared" si="184"/>
        <v>0</v>
      </c>
      <c r="T301" s="286" t="e">
        <f t="shared" si="179"/>
        <v>#REF!</v>
      </c>
      <c r="U301" s="286"/>
      <c r="V301" s="286"/>
      <c r="W301" s="286" t="e">
        <f>ROUND(W$298*$C301,2)</f>
        <v>#REF!</v>
      </c>
      <c r="X301" s="286" t="e">
        <f t="shared" si="185"/>
        <v>#REF!</v>
      </c>
      <c r="Y301" s="286" t="e">
        <f t="shared" si="186"/>
        <v>#REF!</v>
      </c>
      <c r="Z301" s="286">
        <f t="shared" si="186"/>
        <v>0</v>
      </c>
      <c r="AA301" s="286" t="e">
        <f t="shared" si="187"/>
        <v>#REF!</v>
      </c>
      <c r="AB301" s="288" t="e">
        <f t="shared" si="188"/>
        <v>#REF!</v>
      </c>
      <c r="AC301" s="288" t="e">
        <f t="shared" si="180"/>
        <v>#REF!</v>
      </c>
      <c r="AD301" s="288" t="e">
        <f t="shared" si="181"/>
        <v>#REF!</v>
      </c>
    </row>
    <row r="302" spans="1:30" ht="15.25" x14ac:dyDescent="0.65">
      <c r="A302" s="295"/>
      <c r="B302" s="295" t="s">
        <v>420</v>
      </c>
      <c r="C302" s="301">
        <f t="shared" si="174"/>
        <v>600</v>
      </c>
      <c r="D302" s="301">
        <f t="shared" si="175"/>
        <v>294</v>
      </c>
      <c r="E302" s="301">
        <f t="shared" si="176"/>
        <v>894</v>
      </c>
      <c r="F302" s="295" t="e">
        <f t="shared" si="177"/>
        <v>#REF!</v>
      </c>
      <c r="G302" s="286"/>
      <c r="H302" s="286"/>
      <c r="I302" s="286" t="e">
        <f t="shared" si="182"/>
        <v>#REF!</v>
      </c>
      <c r="J302" s="286" t="e">
        <f t="shared" si="183"/>
        <v>#REF!</v>
      </c>
      <c r="K302" s="286" t="e">
        <f t="shared" si="184"/>
        <v>#REF!</v>
      </c>
      <c r="L302" s="286" t="e">
        <f t="shared" si="184"/>
        <v>#REF!</v>
      </c>
      <c r="M302" s="286" t="e">
        <f t="shared" si="184"/>
        <v>#REF!</v>
      </c>
      <c r="N302" s="286" t="e">
        <f t="shared" si="184"/>
        <v>#REF!</v>
      </c>
      <c r="O302" s="288">
        <f t="shared" si="184"/>
        <v>0</v>
      </c>
      <c r="P302" s="286" t="e">
        <f t="shared" si="184"/>
        <v>#REF!</v>
      </c>
      <c r="Q302" s="286" t="e">
        <f t="shared" si="184"/>
        <v>#REF!</v>
      </c>
      <c r="R302" s="286" t="e">
        <f t="shared" si="184"/>
        <v>#REF!</v>
      </c>
      <c r="S302" s="286">
        <f t="shared" si="184"/>
        <v>0</v>
      </c>
      <c r="T302" s="286" t="e">
        <f t="shared" si="179"/>
        <v>#REF!</v>
      </c>
      <c r="U302" s="286"/>
      <c r="V302" s="286"/>
      <c r="W302" s="286" t="e">
        <f>ROUND(W$298*$C302,2)</f>
        <v>#REF!</v>
      </c>
      <c r="X302" s="286" t="e">
        <f t="shared" si="185"/>
        <v>#REF!</v>
      </c>
      <c r="Y302" s="286" t="e">
        <f t="shared" si="186"/>
        <v>#REF!</v>
      </c>
      <c r="Z302" s="286">
        <f t="shared" si="186"/>
        <v>0</v>
      </c>
      <c r="AA302" s="286" t="e">
        <f t="shared" si="187"/>
        <v>#REF!</v>
      </c>
      <c r="AB302" s="288" t="e">
        <f t="shared" si="188"/>
        <v>#REF!</v>
      </c>
      <c r="AC302" s="288" t="e">
        <f t="shared" si="180"/>
        <v>#REF!</v>
      </c>
      <c r="AD302" s="288" t="e">
        <f t="shared" si="181"/>
        <v>#REF!</v>
      </c>
    </row>
    <row r="303" spans="1:30" ht="15.25" x14ac:dyDescent="0.65">
      <c r="A303" s="295"/>
      <c r="B303" s="295" t="s">
        <v>11</v>
      </c>
      <c r="C303" s="301">
        <f t="shared" si="174"/>
        <v>600</v>
      </c>
      <c r="D303" s="301">
        <f t="shared" si="175"/>
        <v>294</v>
      </c>
      <c r="E303" s="301">
        <f t="shared" si="176"/>
        <v>894</v>
      </c>
      <c r="F303" s="295" t="e">
        <f t="shared" si="177"/>
        <v>#REF!</v>
      </c>
      <c r="G303" s="286"/>
      <c r="H303" s="286"/>
      <c r="I303" s="286" t="e">
        <f t="shared" si="182"/>
        <v>#REF!</v>
      </c>
      <c r="J303" s="286" t="e">
        <f t="shared" si="183"/>
        <v>#REF!</v>
      </c>
      <c r="K303" s="286" t="e">
        <f t="shared" si="184"/>
        <v>#REF!</v>
      </c>
      <c r="L303" s="286" t="e">
        <f t="shared" si="184"/>
        <v>#REF!</v>
      </c>
      <c r="M303" s="286" t="e">
        <f t="shared" si="184"/>
        <v>#REF!</v>
      </c>
      <c r="N303" s="286" t="e">
        <f t="shared" si="184"/>
        <v>#REF!</v>
      </c>
      <c r="O303" s="288">
        <f t="shared" si="184"/>
        <v>0</v>
      </c>
      <c r="P303" s="286" t="e">
        <f t="shared" si="184"/>
        <v>#REF!</v>
      </c>
      <c r="Q303" s="286" t="e">
        <f t="shared" si="184"/>
        <v>#REF!</v>
      </c>
      <c r="R303" s="286" t="e">
        <f t="shared" si="184"/>
        <v>#REF!</v>
      </c>
      <c r="S303" s="286">
        <f t="shared" si="184"/>
        <v>0</v>
      </c>
      <c r="T303" s="286" t="e">
        <f t="shared" si="179"/>
        <v>#REF!</v>
      </c>
      <c r="U303" s="286"/>
      <c r="V303" s="286"/>
      <c r="W303" s="286" t="e">
        <f>ROUND(W$298*$C303,2)</f>
        <v>#REF!</v>
      </c>
      <c r="X303" s="286" t="e">
        <f t="shared" si="185"/>
        <v>#REF!</v>
      </c>
      <c r="Y303" s="286" t="e">
        <f t="shared" si="186"/>
        <v>#REF!</v>
      </c>
      <c r="Z303" s="286">
        <f t="shared" si="186"/>
        <v>0</v>
      </c>
      <c r="AA303" s="286" t="e">
        <f t="shared" si="187"/>
        <v>#REF!</v>
      </c>
      <c r="AB303" s="288" t="e">
        <f t="shared" si="188"/>
        <v>#REF!</v>
      </c>
      <c r="AC303" s="288" t="e">
        <f t="shared" si="180"/>
        <v>#REF!</v>
      </c>
      <c r="AD303" s="288" t="e">
        <f t="shared" si="181"/>
        <v>#REF!</v>
      </c>
    </row>
    <row r="304" spans="1:30" ht="15.25" x14ac:dyDescent="0.65">
      <c r="A304" s="295"/>
      <c r="B304" s="295" t="s">
        <v>421</v>
      </c>
      <c r="C304" s="301">
        <f t="shared" si="174"/>
        <v>600</v>
      </c>
      <c r="D304" s="301">
        <f t="shared" si="175"/>
        <v>737</v>
      </c>
      <c r="E304" s="301">
        <f t="shared" si="176"/>
        <v>1337</v>
      </c>
      <c r="F304" s="295" t="e">
        <f t="shared" si="177"/>
        <v>#REF!</v>
      </c>
      <c r="G304" s="286" t="e">
        <f>ROUND(G$298*$C304,2)</f>
        <v>#REF!</v>
      </c>
      <c r="H304" s="286" t="e">
        <f>ROUND(H$298*$D304,2)</f>
        <v>#REF!</v>
      </c>
      <c r="I304" s="286"/>
      <c r="J304" s="286"/>
      <c r="K304" s="286" t="e">
        <f t="shared" si="184"/>
        <v>#REF!</v>
      </c>
      <c r="L304" s="286" t="e">
        <f t="shared" si="184"/>
        <v>#REF!</v>
      </c>
      <c r="M304" s="286" t="e">
        <f t="shared" si="184"/>
        <v>#REF!</v>
      </c>
      <c r="N304" s="286" t="e">
        <f t="shared" si="184"/>
        <v>#REF!</v>
      </c>
      <c r="O304" s="288">
        <f t="shared" si="184"/>
        <v>0</v>
      </c>
      <c r="P304" s="286" t="e">
        <f t="shared" si="184"/>
        <v>#REF!</v>
      </c>
      <c r="Q304" s="286" t="e">
        <f t="shared" si="184"/>
        <v>#REF!</v>
      </c>
      <c r="R304" s="286" t="e">
        <f t="shared" si="184"/>
        <v>#REF!</v>
      </c>
      <c r="S304" s="286">
        <f t="shared" si="184"/>
        <v>0</v>
      </c>
      <c r="T304" s="286" t="e">
        <f t="shared" si="179"/>
        <v>#REF!</v>
      </c>
      <c r="U304" s="286" t="e">
        <f>ROUNDDOWN(U$298*$C304,2)</f>
        <v>#REF!</v>
      </c>
      <c r="V304" s="286" t="e">
        <f>ROUND(V$298*$D304,2)</f>
        <v>#REF!</v>
      </c>
      <c r="W304" s="286"/>
      <c r="X304" s="286"/>
      <c r="Y304" s="286" t="e">
        <f t="shared" si="186"/>
        <v>#REF!</v>
      </c>
      <c r="Z304" s="286">
        <f t="shared" si="186"/>
        <v>0</v>
      </c>
      <c r="AA304" s="286" t="e">
        <f t="shared" si="187"/>
        <v>#REF!</v>
      </c>
      <c r="AB304" s="288" t="e">
        <f t="shared" si="188"/>
        <v>#REF!</v>
      </c>
      <c r="AC304" s="288" t="e">
        <f t="shared" si="180"/>
        <v>#REF!</v>
      </c>
      <c r="AD304" s="288" t="e">
        <f t="shared" si="181"/>
        <v>#REF!</v>
      </c>
    </row>
    <row r="305" spans="1:30" ht="15.25" x14ac:dyDescent="0.65">
      <c r="A305" s="295"/>
      <c r="B305" s="295" t="s">
        <v>422</v>
      </c>
      <c r="C305" s="301">
        <f t="shared" si="174"/>
        <v>600</v>
      </c>
      <c r="D305" s="301">
        <f t="shared" si="175"/>
        <v>737</v>
      </c>
      <c r="E305" s="301">
        <f t="shared" si="176"/>
        <v>1337</v>
      </c>
      <c r="F305" s="295" t="e">
        <f t="shared" si="177"/>
        <v>#REF!</v>
      </c>
      <c r="G305" s="286" t="e">
        <f>ROUND(G$298*$C305,2)</f>
        <v>#REF!</v>
      </c>
      <c r="H305" s="286" t="e">
        <f>ROUND(H$298*$D305,2)</f>
        <v>#REF!</v>
      </c>
      <c r="I305" s="286"/>
      <c r="J305" s="286"/>
      <c r="K305" s="286" t="e">
        <f t="shared" si="184"/>
        <v>#REF!</v>
      </c>
      <c r="L305" s="286" t="e">
        <f t="shared" si="184"/>
        <v>#REF!</v>
      </c>
      <c r="M305" s="286" t="e">
        <f t="shared" si="184"/>
        <v>#REF!</v>
      </c>
      <c r="N305" s="286" t="e">
        <f t="shared" si="184"/>
        <v>#REF!</v>
      </c>
      <c r="O305" s="288">
        <f t="shared" si="184"/>
        <v>0</v>
      </c>
      <c r="P305" s="286" t="e">
        <f t="shared" si="184"/>
        <v>#REF!</v>
      </c>
      <c r="Q305" s="286" t="e">
        <f t="shared" si="184"/>
        <v>#REF!</v>
      </c>
      <c r="R305" s="286" t="e">
        <f t="shared" si="184"/>
        <v>#REF!</v>
      </c>
      <c r="S305" s="286">
        <f t="shared" si="184"/>
        <v>0</v>
      </c>
      <c r="T305" s="286" t="e">
        <f t="shared" si="179"/>
        <v>#REF!</v>
      </c>
      <c r="U305" s="286" t="e">
        <f t="shared" ref="U305:U307" si="189">ROUNDDOWN(U$298*$C305,2)</f>
        <v>#REF!</v>
      </c>
      <c r="V305" s="286" t="e">
        <f>ROUND(V$298*$D305,2)</f>
        <v>#REF!</v>
      </c>
      <c r="W305" s="286"/>
      <c r="X305" s="286"/>
      <c r="Y305" s="286" t="e">
        <f t="shared" si="186"/>
        <v>#REF!</v>
      </c>
      <c r="Z305" s="286">
        <f t="shared" si="186"/>
        <v>0</v>
      </c>
      <c r="AA305" s="286" t="e">
        <f t="shared" si="187"/>
        <v>#REF!</v>
      </c>
      <c r="AB305" s="288" t="e">
        <f t="shared" si="188"/>
        <v>#REF!</v>
      </c>
      <c r="AC305" s="288" t="e">
        <f t="shared" si="180"/>
        <v>#REF!</v>
      </c>
      <c r="AD305" s="288" t="e">
        <f t="shared" si="181"/>
        <v>#REF!</v>
      </c>
    </row>
    <row r="306" spans="1:30" ht="15.25" x14ac:dyDescent="0.65">
      <c r="A306" s="295"/>
      <c r="B306" s="295" t="s">
        <v>423</v>
      </c>
      <c r="C306" s="301">
        <f t="shared" si="174"/>
        <v>600</v>
      </c>
      <c r="D306" s="301">
        <f t="shared" si="175"/>
        <v>737</v>
      </c>
      <c r="E306" s="301">
        <f t="shared" si="176"/>
        <v>1337</v>
      </c>
      <c r="F306" s="295" t="e">
        <f t="shared" si="177"/>
        <v>#REF!</v>
      </c>
      <c r="G306" s="286" t="e">
        <f>ROUND(G$298*$C306,2)</f>
        <v>#REF!</v>
      </c>
      <c r="H306" s="286" t="e">
        <f>ROUND(H$298*$D306,2)</f>
        <v>#REF!</v>
      </c>
      <c r="I306" s="286"/>
      <c r="J306" s="286"/>
      <c r="K306" s="286" t="e">
        <f t="shared" si="184"/>
        <v>#REF!</v>
      </c>
      <c r="L306" s="286" t="e">
        <f t="shared" si="184"/>
        <v>#REF!</v>
      </c>
      <c r="M306" s="286" t="e">
        <f t="shared" si="184"/>
        <v>#REF!</v>
      </c>
      <c r="N306" s="286" t="e">
        <f t="shared" si="184"/>
        <v>#REF!</v>
      </c>
      <c r="O306" s="288">
        <f t="shared" si="184"/>
        <v>0</v>
      </c>
      <c r="P306" s="286" t="e">
        <f t="shared" si="184"/>
        <v>#REF!</v>
      </c>
      <c r="Q306" s="286" t="e">
        <f t="shared" si="184"/>
        <v>#REF!</v>
      </c>
      <c r="R306" s="286" t="e">
        <f t="shared" si="184"/>
        <v>#REF!</v>
      </c>
      <c r="S306" s="286">
        <f t="shared" si="184"/>
        <v>0</v>
      </c>
      <c r="T306" s="286" t="e">
        <f t="shared" si="179"/>
        <v>#REF!</v>
      </c>
      <c r="U306" s="286" t="e">
        <f t="shared" si="189"/>
        <v>#REF!</v>
      </c>
      <c r="V306" s="286" t="e">
        <f>ROUND(V$298*$D306,2)</f>
        <v>#REF!</v>
      </c>
      <c r="W306" s="286"/>
      <c r="X306" s="286"/>
      <c r="Y306" s="286" t="e">
        <f t="shared" si="186"/>
        <v>#REF!</v>
      </c>
      <c r="Z306" s="286">
        <f t="shared" si="186"/>
        <v>0</v>
      </c>
      <c r="AA306" s="286" t="e">
        <f t="shared" si="187"/>
        <v>#REF!</v>
      </c>
      <c r="AB306" s="288" t="e">
        <f t="shared" si="188"/>
        <v>#REF!</v>
      </c>
      <c r="AC306" s="288" t="e">
        <f t="shared" si="180"/>
        <v>#REF!</v>
      </c>
      <c r="AD306" s="288" t="e">
        <f t="shared" si="181"/>
        <v>#REF!</v>
      </c>
    </row>
    <row r="307" spans="1:30" ht="15.25" x14ac:dyDescent="0.65">
      <c r="A307" s="295"/>
      <c r="B307" s="295" t="s">
        <v>424</v>
      </c>
      <c r="C307" s="301">
        <f t="shared" si="174"/>
        <v>600</v>
      </c>
      <c r="D307" s="301">
        <f t="shared" si="175"/>
        <v>737</v>
      </c>
      <c r="E307" s="301">
        <f t="shared" si="176"/>
        <v>1337</v>
      </c>
      <c r="F307" s="295" t="e">
        <f t="shared" si="177"/>
        <v>#REF!</v>
      </c>
      <c r="G307" s="286" t="e">
        <f>ROUND(G$298*$C307,2)</f>
        <v>#REF!</v>
      </c>
      <c r="H307" s="286" t="e">
        <f>ROUND(H$298*$D307,2)</f>
        <v>#REF!</v>
      </c>
      <c r="I307" s="286"/>
      <c r="J307" s="286"/>
      <c r="K307" s="286" t="e">
        <f t="shared" si="184"/>
        <v>#REF!</v>
      </c>
      <c r="L307" s="286" t="e">
        <f t="shared" si="184"/>
        <v>#REF!</v>
      </c>
      <c r="M307" s="286" t="e">
        <f t="shared" si="184"/>
        <v>#REF!</v>
      </c>
      <c r="N307" s="286" t="e">
        <f t="shared" si="184"/>
        <v>#REF!</v>
      </c>
      <c r="O307" s="288">
        <f t="shared" si="184"/>
        <v>0</v>
      </c>
      <c r="P307" s="286" t="e">
        <f t="shared" si="184"/>
        <v>#REF!</v>
      </c>
      <c r="Q307" s="286" t="e">
        <f t="shared" si="184"/>
        <v>#REF!</v>
      </c>
      <c r="R307" s="286" t="e">
        <f t="shared" si="184"/>
        <v>#REF!</v>
      </c>
      <c r="S307" s="286">
        <f t="shared" si="184"/>
        <v>0</v>
      </c>
      <c r="T307" s="286" t="e">
        <f t="shared" si="179"/>
        <v>#REF!</v>
      </c>
      <c r="U307" s="286" t="e">
        <f t="shared" si="189"/>
        <v>#REF!</v>
      </c>
      <c r="V307" s="286" t="e">
        <f>ROUND(V$298*$D307,2)</f>
        <v>#REF!</v>
      </c>
      <c r="W307" s="286"/>
      <c r="X307" s="286"/>
      <c r="Y307" s="286" t="e">
        <f t="shared" si="186"/>
        <v>#REF!</v>
      </c>
      <c r="Z307" s="286">
        <f t="shared" si="186"/>
        <v>0</v>
      </c>
      <c r="AA307" s="286" t="e">
        <f t="shared" si="187"/>
        <v>#REF!</v>
      </c>
      <c r="AB307" s="288" t="e">
        <f t="shared" si="188"/>
        <v>#REF!</v>
      </c>
      <c r="AC307" s="288" t="e">
        <f t="shared" si="180"/>
        <v>#REF!</v>
      </c>
      <c r="AD307" s="288" t="e">
        <f t="shared" si="181"/>
        <v>#REF!</v>
      </c>
    </row>
    <row r="308" spans="1:30" ht="15.25" x14ac:dyDescent="0.65">
      <c r="A308" s="295"/>
      <c r="B308" s="295" t="s">
        <v>425</v>
      </c>
      <c r="C308" s="301">
        <f t="shared" si="174"/>
        <v>600</v>
      </c>
      <c r="D308" s="301">
        <f t="shared" si="175"/>
        <v>294</v>
      </c>
      <c r="E308" s="301">
        <f t="shared" si="176"/>
        <v>894</v>
      </c>
      <c r="F308" s="295" t="e">
        <f t="shared" si="177"/>
        <v>#REF!</v>
      </c>
      <c r="G308" s="286"/>
      <c r="H308" s="286"/>
      <c r="I308" s="286" t="e">
        <f t="shared" si="182"/>
        <v>#REF!</v>
      </c>
      <c r="J308" s="286" t="e">
        <f t="shared" si="183"/>
        <v>#REF!</v>
      </c>
      <c r="K308" s="286" t="e">
        <f t="shared" si="184"/>
        <v>#REF!</v>
      </c>
      <c r="L308" s="286" t="e">
        <f t="shared" si="184"/>
        <v>#REF!</v>
      </c>
      <c r="M308" s="286" t="e">
        <f t="shared" si="184"/>
        <v>#REF!</v>
      </c>
      <c r="N308" s="286" t="e">
        <f t="shared" si="184"/>
        <v>#REF!</v>
      </c>
      <c r="O308" s="288">
        <f t="shared" si="184"/>
        <v>0</v>
      </c>
      <c r="P308" s="286" t="e">
        <f t="shared" si="184"/>
        <v>#REF!</v>
      </c>
      <c r="Q308" s="286" t="e">
        <f t="shared" si="184"/>
        <v>#REF!</v>
      </c>
      <c r="R308" s="286" t="e">
        <f t="shared" si="184"/>
        <v>#REF!</v>
      </c>
      <c r="S308" s="286">
        <f t="shared" si="184"/>
        <v>0</v>
      </c>
      <c r="T308" s="286" t="e">
        <f t="shared" si="179"/>
        <v>#REF!</v>
      </c>
      <c r="U308" s="295"/>
      <c r="V308" s="295"/>
      <c r="W308" s="286" t="e">
        <f>ROUND(W$298*$C308,2)</f>
        <v>#REF!</v>
      </c>
      <c r="X308" s="286" t="e">
        <f t="shared" si="185"/>
        <v>#REF!</v>
      </c>
      <c r="Y308" s="286" t="e">
        <f t="shared" si="186"/>
        <v>#REF!</v>
      </c>
      <c r="Z308" s="286">
        <f t="shared" si="186"/>
        <v>0</v>
      </c>
      <c r="AA308" s="286" t="e">
        <f t="shared" si="187"/>
        <v>#REF!</v>
      </c>
      <c r="AB308" s="288" t="e">
        <f t="shared" si="188"/>
        <v>#REF!</v>
      </c>
      <c r="AC308" s="288" t="e">
        <f t="shared" si="180"/>
        <v>#REF!</v>
      </c>
      <c r="AD308" s="288" t="e">
        <f t="shared" si="181"/>
        <v>#REF!</v>
      </c>
    </row>
    <row r="309" spans="1:30" ht="15.25" x14ac:dyDescent="0.65">
      <c r="A309" s="295"/>
      <c r="B309" s="295" t="s">
        <v>426</v>
      </c>
      <c r="C309" s="301">
        <f t="shared" si="174"/>
        <v>600</v>
      </c>
      <c r="D309" s="301">
        <f t="shared" si="175"/>
        <v>294</v>
      </c>
      <c r="E309" s="301">
        <f t="shared" si="176"/>
        <v>894</v>
      </c>
      <c r="F309" s="295" t="e">
        <f t="shared" si="177"/>
        <v>#REF!</v>
      </c>
      <c r="G309" s="286"/>
      <c r="H309" s="286"/>
      <c r="I309" s="286" t="e">
        <f t="shared" si="182"/>
        <v>#REF!</v>
      </c>
      <c r="J309" s="286" t="e">
        <f t="shared" si="183"/>
        <v>#REF!</v>
      </c>
      <c r="K309" s="286" t="e">
        <f t="shared" si="184"/>
        <v>#REF!</v>
      </c>
      <c r="L309" s="286" t="e">
        <f t="shared" si="184"/>
        <v>#REF!</v>
      </c>
      <c r="M309" s="286" t="e">
        <f t="shared" si="184"/>
        <v>#REF!</v>
      </c>
      <c r="N309" s="286" t="e">
        <f t="shared" si="184"/>
        <v>#REF!</v>
      </c>
      <c r="O309" s="288">
        <f t="shared" si="184"/>
        <v>0</v>
      </c>
      <c r="P309" s="286" t="e">
        <f t="shared" si="184"/>
        <v>#REF!</v>
      </c>
      <c r="Q309" s="286" t="e">
        <f t="shared" si="184"/>
        <v>#REF!</v>
      </c>
      <c r="R309" s="286" t="e">
        <f t="shared" si="184"/>
        <v>#REF!</v>
      </c>
      <c r="S309" s="286">
        <f t="shared" si="184"/>
        <v>0</v>
      </c>
      <c r="T309" s="286" t="e">
        <f t="shared" si="179"/>
        <v>#REF!</v>
      </c>
      <c r="U309" s="286"/>
      <c r="V309" s="286"/>
      <c r="W309" s="286" t="e">
        <f>ROUND(W$298*$C309,2)</f>
        <v>#REF!</v>
      </c>
      <c r="X309" s="286" t="e">
        <f t="shared" si="185"/>
        <v>#REF!</v>
      </c>
      <c r="Y309" s="286" t="e">
        <f t="shared" si="186"/>
        <v>#REF!</v>
      </c>
      <c r="Z309" s="286">
        <f t="shared" si="186"/>
        <v>0</v>
      </c>
      <c r="AA309" s="286" t="e">
        <f t="shared" si="187"/>
        <v>#REF!</v>
      </c>
      <c r="AB309" s="288" t="e">
        <f t="shared" si="188"/>
        <v>#REF!</v>
      </c>
      <c r="AC309" s="288" t="e">
        <f t="shared" si="180"/>
        <v>#REF!</v>
      </c>
      <c r="AD309" s="288" t="e">
        <f t="shared" si="181"/>
        <v>#REF!</v>
      </c>
    </row>
    <row r="310" spans="1:30" ht="15.25" x14ac:dyDescent="0.65">
      <c r="A310" s="295"/>
      <c r="B310" s="295" t="s">
        <v>427</v>
      </c>
      <c r="C310" s="320">
        <f t="shared" si="174"/>
        <v>600</v>
      </c>
      <c r="D310" s="320">
        <f t="shared" si="175"/>
        <v>294</v>
      </c>
      <c r="E310" s="320">
        <f t="shared" si="176"/>
        <v>894</v>
      </c>
      <c r="F310" s="312" t="e">
        <f t="shared" si="177"/>
        <v>#REF!</v>
      </c>
      <c r="G310" s="286"/>
      <c r="H310" s="286"/>
      <c r="I310" s="287" t="e">
        <f t="shared" si="182"/>
        <v>#REF!</v>
      </c>
      <c r="J310" s="287" t="e">
        <f t="shared" si="183"/>
        <v>#REF!</v>
      </c>
      <c r="K310" s="287" t="e">
        <f t="shared" si="184"/>
        <v>#REF!</v>
      </c>
      <c r="L310" s="287" t="e">
        <f t="shared" si="184"/>
        <v>#REF!</v>
      </c>
      <c r="M310" s="287" t="e">
        <f t="shared" si="184"/>
        <v>#REF!</v>
      </c>
      <c r="N310" s="287" t="e">
        <f t="shared" si="184"/>
        <v>#REF!</v>
      </c>
      <c r="O310" s="321">
        <f t="shared" si="184"/>
        <v>0</v>
      </c>
      <c r="P310" s="287" t="e">
        <f t="shared" si="184"/>
        <v>#REF!</v>
      </c>
      <c r="Q310" s="287" t="e">
        <f t="shared" si="184"/>
        <v>#REF!</v>
      </c>
      <c r="R310" s="287" t="e">
        <f t="shared" si="184"/>
        <v>#REF!</v>
      </c>
      <c r="S310" s="287">
        <f t="shared" si="184"/>
        <v>0</v>
      </c>
      <c r="T310" s="287" t="e">
        <f t="shared" si="179"/>
        <v>#REF!</v>
      </c>
      <c r="U310" s="286"/>
      <c r="V310" s="286"/>
      <c r="W310" s="287" t="e">
        <f>ROUND(W$298*$C310,2)</f>
        <v>#REF!</v>
      </c>
      <c r="X310" s="287" t="e">
        <f t="shared" si="185"/>
        <v>#REF!</v>
      </c>
      <c r="Y310" s="287" t="e">
        <f t="shared" si="186"/>
        <v>#REF!</v>
      </c>
      <c r="Z310" s="287">
        <f t="shared" si="186"/>
        <v>0</v>
      </c>
      <c r="AA310" s="287" t="e">
        <f t="shared" si="187"/>
        <v>#REF!</v>
      </c>
      <c r="AB310" s="321" t="e">
        <f t="shared" si="188"/>
        <v>#REF!</v>
      </c>
      <c r="AC310" s="321" t="e">
        <f t="shared" si="180"/>
        <v>#REF!</v>
      </c>
      <c r="AD310" s="288" t="e">
        <f t="shared" si="181"/>
        <v>#REF!</v>
      </c>
    </row>
    <row r="311" spans="1:30" ht="15.25" x14ac:dyDescent="0.65">
      <c r="A311" s="295"/>
      <c r="B311" s="308" t="s">
        <v>19</v>
      </c>
      <c r="C311" s="301">
        <f t="shared" ref="C311:AB311" si="190">SUM(C299:C310)</f>
        <v>7200</v>
      </c>
      <c r="D311" s="301">
        <f t="shared" si="190"/>
        <v>5300</v>
      </c>
      <c r="E311" s="301">
        <f t="shared" si="190"/>
        <v>12500</v>
      </c>
      <c r="F311" s="286" t="e">
        <f t="shared" si="190"/>
        <v>#REF!</v>
      </c>
      <c r="G311" s="286" t="e">
        <f t="shared" si="190"/>
        <v>#REF!</v>
      </c>
      <c r="H311" s="286" t="e">
        <f t="shared" si="190"/>
        <v>#REF!</v>
      </c>
      <c r="I311" s="286" t="e">
        <f t="shared" si="190"/>
        <v>#REF!</v>
      </c>
      <c r="J311" s="286" t="e">
        <f t="shared" si="190"/>
        <v>#REF!</v>
      </c>
      <c r="K311" s="286" t="e">
        <f t="shared" si="190"/>
        <v>#REF!</v>
      </c>
      <c r="L311" s="286" t="e">
        <f t="shared" si="190"/>
        <v>#REF!</v>
      </c>
      <c r="M311" s="286" t="e">
        <f t="shared" si="190"/>
        <v>#REF!</v>
      </c>
      <c r="N311" s="286" t="e">
        <f t="shared" si="190"/>
        <v>#REF!</v>
      </c>
      <c r="O311" s="288">
        <f t="shared" si="190"/>
        <v>0</v>
      </c>
      <c r="P311" s="286" t="e">
        <f t="shared" si="190"/>
        <v>#REF!</v>
      </c>
      <c r="Q311" s="286" t="e">
        <f t="shared" si="190"/>
        <v>#REF!</v>
      </c>
      <c r="R311" s="286" t="e">
        <f t="shared" si="190"/>
        <v>#REF!</v>
      </c>
      <c r="S311" s="286">
        <f t="shared" si="190"/>
        <v>0</v>
      </c>
      <c r="T311" s="286" t="e">
        <f t="shared" si="190"/>
        <v>#REF!</v>
      </c>
      <c r="U311" s="286" t="e">
        <f t="shared" si="190"/>
        <v>#REF!</v>
      </c>
      <c r="V311" s="286" t="e">
        <f t="shared" si="190"/>
        <v>#REF!</v>
      </c>
      <c r="W311" s="286" t="e">
        <f t="shared" si="190"/>
        <v>#REF!</v>
      </c>
      <c r="X311" s="286" t="e">
        <f t="shared" si="190"/>
        <v>#REF!</v>
      </c>
      <c r="Y311" s="286" t="e">
        <f t="shared" si="190"/>
        <v>#REF!</v>
      </c>
      <c r="Z311" s="286">
        <f t="shared" si="190"/>
        <v>0</v>
      </c>
      <c r="AA311" s="286" t="e">
        <f t="shared" si="190"/>
        <v>#REF!</v>
      </c>
      <c r="AB311" s="288" t="e">
        <f t="shared" si="190"/>
        <v>#REF!</v>
      </c>
      <c r="AC311" s="288" t="e">
        <f t="shared" si="180"/>
        <v>#REF!</v>
      </c>
      <c r="AD311" s="288" t="e">
        <f t="shared" si="181"/>
        <v>#REF!</v>
      </c>
    </row>
    <row r="312" spans="1:30" ht="15.25" x14ac:dyDescent="0.65">
      <c r="A312" s="295"/>
      <c r="B312" s="295"/>
      <c r="C312" s="301"/>
      <c r="D312" s="301"/>
      <c r="E312" s="301"/>
      <c r="F312" s="295"/>
      <c r="G312" s="286"/>
      <c r="H312" s="286"/>
      <c r="I312" s="286"/>
      <c r="J312" s="286"/>
      <c r="K312" s="286"/>
      <c r="L312" s="286"/>
      <c r="M312" s="286"/>
      <c r="N312" s="286"/>
      <c r="O312" s="288"/>
      <c r="P312" s="286"/>
      <c r="Q312" s="286"/>
      <c r="R312" s="286"/>
      <c r="S312" s="286"/>
      <c r="T312" s="286"/>
      <c r="U312" s="286"/>
      <c r="V312" s="286"/>
      <c r="W312" s="286"/>
      <c r="X312" s="286"/>
      <c r="Y312" s="286"/>
      <c r="Z312" s="286"/>
      <c r="AA312" s="286"/>
      <c r="AB312" s="288"/>
      <c r="AC312" s="288"/>
      <c r="AD312" s="288"/>
    </row>
    <row r="313" spans="1:30" ht="15.25" x14ac:dyDescent="0.65">
      <c r="A313" s="295"/>
      <c r="B313" s="295" t="s">
        <v>428</v>
      </c>
      <c r="C313" s="301">
        <f t="shared" ref="C313:Y313" si="191">SUM(C304:C307)</f>
        <v>2400</v>
      </c>
      <c r="D313" s="301">
        <f t="shared" si="191"/>
        <v>2948</v>
      </c>
      <c r="E313" s="301">
        <f t="shared" si="191"/>
        <v>5348</v>
      </c>
      <c r="F313" s="286" t="e">
        <f t="shared" si="191"/>
        <v>#REF!</v>
      </c>
      <c r="G313" s="286" t="e">
        <f t="shared" si="191"/>
        <v>#REF!</v>
      </c>
      <c r="H313" s="286" t="e">
        <f t="shared" si="191"/>
        <v>#REF!</v>
      </c>
      <c r="I313" s="286">
        <f t="shared" si="191"/>
        <v>0</v>
      </c>
      <c r="J313" s="286">
        <f t="shared" si="191"/>
        <v>0</v>
      </c>
      <c r="K313" s="286" t="e">
        <f t="shared" si="191"/>
        <v>#REF!</v>
      </c>
      <c r="L313" s="286" t="e">
        <f t="shared" si="191"/>
        <v>#REF!</v>
      </c>
      <c r="M313" s="286" t="e">
        <f t="shared" si="191"/>
        <v>#REF!</v>
      </c>
      <c r="N313" s="286" t="e">
        <f t="shared" si="191"/>
        <v>#REF!</v>
      </c>
      <c r="O313" s="288">
        <f t="shared" si="191"/>
        <v>0</v>
      </c>
      <c r="P313" s="286" t="e">
        <f t="shared" si="191"/>
        <v>#REF!</v>
      </c>
      <c r="Q313" s="286" t="e">
        <f t="shared" si="191"/>
        <v>#REF!</v>
      </c>
      <c r="R313" s="286" t="e">
        <f t="shared" si="191"/>
        <v>#REF!</v>
      </c>
      <c r="S313" s="286">
        <f t="shared" si="191"/>
        <v>0</v>
      </c>
      <c r="T313" s="286" t="e">
        <f t="shared" si="191"/>
        <v>#REF!</v>
      </c>
      <c r="U313" s="286" t="e">
        <f t="shared" si="191"/>
        <v>#REF!</v>
      </c>
      <c r="V313" s="286" t="e">
        <f t="shared" si="191"/>
        <v>#REF!</v>
      </c>
      <c r="W313" s="286">
        <f t="shared" si="191"/>
        <v>0</v>
      </c>
      <c r="X313" s="286">
        <f t="shared" si="191"/>
        <v>0</v>
      </c>
      <c r="Y313" s="286" t="e">
        <f t="shared" si="191"/>
        <v>#REF!</v>
      </c>
      <c r="Z313" s="286">
        <f>SUM(Z304:Z307)</f>
        <v>0</v>
      </c>
      <c r="AA313" s="286" t="e">
        <f>SUM(AA304:AA307)</f>
        <v>#REF!</v>
      </c>
      <c r="AB313" s="288" t="e">
        <f>SUM(AB304:AB307)</f>
        <v>#REF!</v>
      </c>
      <c r="AC313" s="288" t="e">
        <f>AB313-AB286</f>
        <v>#REF!</v>
      </c>
      <c r="AD313" s="288" t="e">
        <f>ROUND((AC313/AB286)*100,2)</f>
        <v>#REF!</v>
      </c>
    </row>
    <row r="314" spans="1:30" ht="15.25" x14ac:dyDescent="0.65">
      <c r="A314" s="295"/>
      <c r="B314" s="295" t="s">
        <v>429</v>
      </c>
      <c r="C314" s="301">
        <f t="shared" ref="C314:AB314" si="192">C311-C313</f>
        <v>4800</v>
      </c>
      <c r="D314" s="301">
        <f t="shared" si="192"/>
        <v>2352</v>
      </c>
      <c r="E314" s="301">
        <f t="shared" si="192"/>
        <v>7152</v>
      </c>
      <c r="F314" s="286" t="e">
        <f t="shared" si="192"/>
        <v>#REF!</v>
      </c>
      <c r="G314" s="286" t="e">
        <f t="shared" si="192"/>
        <v>#REF!</v>
      </c>
      <c r="H314" s="286" t="e">
        <f t="shared" si="192"/>
        <v>#REF!</v>
      </c>
      <c r="I314" s="286" t="e">
        <f t="shared" si="192"/>
        <v>#REF!</v>
      </c>
      <c r="J314" s="286" t="e">
        <f t="shared" si="192"/>
        <v>#REF!</v>
      </c>
      <c r="K314" s="286" t="e">
        <f t="shared" si="192"/>
        <v>#REF!</v>
      </c>
      <c r="L314" s="286" t="e">
        <f t="shared" si="192"/>
        <v>#REF!</v>
      </c>
      <c r="M314" s="286" t="e">
        <f t="shared" si="192"/>
        <v>#REF!</v>
      </c>
      <c r="N314" s="286" t="e">
        <f t="shared" si="192"/>
        <v>#REF!</v>
      </c>
      <c r="O314" s="288">
        <f t="shared" si="192"/>
        <v>0</v>
      </c>
      <c r="P314" s="286" t="e">
        <f t="shared" si="192"/>
        <v>#REF!</v>
      </c>
      <c r="Q314" s="286" t="e">
        <f t="shared" si="192"/>
        <v>#REF!</v>
      </c>
      <c r="R314" s="286" t="e">
        <f t="shared" si="192"/>
        <v>#REF!</v>
      </c>
      <c r="S314" s="286">
        <f t="shared" si="192"/>
        <v>0</v>
      </c>
      <c r="T314" s="286" t="e">
        <f t="shared" si="192"/>
        <v>#REF!</v>
      </c>
      <c r="U314" s="286" t="e">
        <f t="shared" si="192"/>
        <v>#REF!</v>
      </c>
      <c r="V314" s="286" t="e">
        <f t="shared" si="192"/>
        <v>#REF!</v>
      </c>
      <c r="W314" s="286" t="e">
        <f t="shared" si="192"/>
        <v>#REF!</v>
      </c>
      <c r="X314" s="286" t="e">
        <f t="shared" si="192"/>
        <v>#REF!</v>
      </c>
      <c r="Y314" s="286" t="e">
        <f t="shared" si="192"/>
        <v>#REF!</v>
      </c>
      <c r="Z314" s="286">
        <f t="shared" si="192"/>
        <v>0</v>
      </c>
      <c r="AA314" s="286" t="e">
        <f t="shared" si="192"/>
        <v>#REF!</v>
      </c>
      <c r="AB314" s="288" t="e">
        <f t="shared" si="192"/>
        <v>#REF!</v>
      </c>
      <c r="AC314" s="288" t="e">
        <f>AB314-AB287</f>
        <v>#REF!</v>
      </c>
      <c r="AD314" s="288" t="e">
        <f>ROUND((AC314/AB287)*100,2)</f>
        <v>#REF!</v>
      </c>
    </row>
    <row r="315" spans="1:30" ht="15.25" x14ac:dyDescent="0.65">
      <c r="A315" s="295"/>
      <c r="B315" s="295" t="s">
        <v>430</v>
      </c>
      <c r="C315" s="301">
        <f>ROUND(AVERAGE(C299:C310),0)</f>
        <v>600</v>
      </c>
      <c r="D315" s="301">
        <f>ROUND(AVERAGE(D299:D310),0)</f>
        <v>442</v>
      </c>
      <c r="E315" s="301">
        <f>ROUND(AVERAGE(E299:E310),0)</f>
        <v>1042</v>
      </c>
      <c r="F315" s="286" t="e">
        <f>ROUND(AVERAGE(F299:F310),2)</f>
        <v>#REF!</v>
      </c>
      <c r="G315" s="286" t="e">
        <f t="shared" ref="G315:AB315" si="193">ROUND(AVERAGE(G299:G310),2)</f>
        <v>#REF!</v>
      </c>
      <c r="H315" s="286" t="e">
        <f t="shared" si="193"/>
        <v>#REF!</v>
      </c>
      <c r="I315" s="286" t="e">
        <f t="shared" si="193"/>
        <v>#REF!</v>
      </c>
      <c r="J315" s="286" t="e">
        <f t="shared" si="193"/>
        <v>#REF!</v>
      </c>
      <c r="K315" s="286" t="e">
        <f t="shared" si="193"/>
        <v>#REF!</v>
      </c>
      <c r="L315" s="286" t="e">
        <f t="shared" si="193"/>
        <v>#REF!</v>
      </c>
      <c r="M315" s="286" t="e">
        <f t="shared" si="193"/>
        <v>#REF!</v>
      </c>
      <c r="N315" s="286" t="e">
        <f t="shared" si="193"/>
        <v>#REF!</v>
      </c>
      <c r="O315" s="288">
        <f t="shared" si="193"/>
        <v>0</v>
      </c>
      <c r="P315" s="286" t="e">
        <f t="shared" si="193"/>
        <v>#REF!</v>
      </c>
      <c r="Q315" s="286" t="e">
        <f t="shared" si="193"/>
        <v>#REF!</v>
      </c>
      <c r="R315" s="286" t="e">
        <f t="shared" si="193"/>
        <v>#REF!</v>
      </c>
      <c r="S315" s="286">
        <f t="shared" si="193"/>
        <v>0</v>
      </c>
      <c r="T315" s="286" t="e">
        <f t="shared" si="193"/>
        <v>#REF!</v>
      </c>
      <c r="U315" s="286" t="e">
        <f t="shared" si="193"/>
        <v>#REF!</v>
      </c>
      <c r="V315" s="286" t="e">
        <f t="shared" si="193"/>
        <v>#REF!</v>
      </c>
      <c r="W315" s="286" t="e">
        <f t="shared" si="193"/>
        <v>#REF!</v>
      </c>
      <c r="X315" s="286" t="e">
        <f t="shared" si="193"/>
        <v>#REF!</v>
      </c>
      <c r="Y315" s="288" t="e">
        <f t="shared" si="193"/>
        <v>#REF!</v>
      </c>
      <c r="Z315" s="286">
        <f t="shared" si="193"/>
        <v>0</v>
      </c>
      <c r="AA315" s="286" t="e">
        <f t="shared" si="193"/>
        <v>#REF!</v>
      </c>
      <c r="AB315" s="286" t="e">
        <f t="shared" si="193"/>
        <v>#REF!</v>
      </c>
      <c r="AC315" s="288" t="e">
        <f>+AB315-AB288</f>
        <v>#REF!</v>
      </c>
      <c r="AD315" s="288" t="e">
        <f>ROUND(+AC315/AB288,6)</f>
        <v>#REF!</v>
      </c>
    </row>
  </sheetData>
  <mergeCells count="20">
    <mergeCell ref="B30:C30"/>
    <mergeCell ref="B31:C31"/>
    <mergeCell ref="B32:C32"/>
    <mergeCell ref="B33:C33"/>
    <mergeCell ref="D24:G24"/>
    <mergeCell ref="D25:E25"/>
    <mergeCell ref="F25:G25"/>
    <mergeCell ref="B27:C27"/>
    <mergeCell ref="B29:C29"/>
    <mergeCell ref="U36:AB36"/>
    <mergeCell ref="F37:S37"/>
    <mergeCell ref="F264:S264"/>
    <mergeCell ref="F291:S291"/>
    <mergeCell ref="F93:S93"/>
    <mergeCell ref="F120:S120"/>
    <mergeCell ref="F150:S150"/>
    <mergeCell ref="F177:S177"/>
    <mergeCell ref="F207:S207"/>
    <mergeCell ref="F234:S234"/>
    <mergeCell ref="F64:S64"/>
  </mergeCells>
  <pageMargins left="0.25" right="0.25" top="0.75" bottom="0.75" header="0.3" footer="0.3"/>
  <pageSetup scale="52" orientation="landscape" r:id="rId1"/>
  <headerFooter alignWithMargins="0"/>
  <rowBreaks count="5" manualBreakCount="5">
    <brk id="32" max="28" man="1"/>
    <brk id="89" max="28" man="1"/>
    <brk id="146" max="28" man="1"/>
    <brk id="203" max="28" man="1"/>
    <brk id="260" max="2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E5F7"/>
  </sheetPr>
  <dimension ref="A1:AF395"/>
  <sheetViews>
    <sheetView tabSelected="1" zoomScale="80" zoomScaleNormal="80" workbookViewId="0">
      <pane xSplit="2" ySplit="3" topLeftCell="C4" activePane="bottomRight" state="frozen"/>
      <selection activeCell="G43" sqref="G43"/>
      <selection pane="topRight" activeCell="G43" sqref="G43"/>
      <selection pane="bottomLeft" activeCell="G43" sqref="G43"/>
      <selection pane="bottomRight"/>
    </sheetView>
  </sheetViews>
  <sheetFormatPr defaultColWidth="9.08984375" defaultRowHeight="13" outlineLevelRow="1" x14ac:dyDescent="0.6"/>
  <cols>
    <col min="1" max="1" width="17.453125" style="173" customWidth="1"/>
    <col min="2" max="2" width="66.31640625" style="174" customWidth="1"/>
    <col min="3" max="3" width="11.453125" style="174" customWidth="1"/>
    <col min="4" max="4" width="9.08984375" style="174" customWidth="1"/>
    <col min="5" max="5" width="13.31640625" style="174" customWidth="1"/>
    <col min="6" max="6" width="12.6796875" style="174" customWidth="1"/>
    <col min="7" max="8" width="10.6796875" style="174" customWidth="1"/>
    <col min="9" max="9" width="11" style="174" customWidth="1"/>
    <col min="10" max="10" width="10.6796875" style="174" customWidth="1"/>
    <col min="11" max="11" width="12.31640625" style="174" customWidth="1"/>
    <col min="12" max="12" width="12.453125" style="174" customWidth="1"/>
    <col min="13" max="14" width="13.31640625" style="174" customWidth="1"/>
    <col min="15" max="15" width="13.453125" style="174" customWidth="1"/>
    <col min="16" max="16" width="13" style="174" customWidth="1"/>
    <col min="17" max="17" width="11.08984375" style="174" customWidth="1"/>
    <col min="18" max="18" width="10.86328125" style="174" bestFit="1" customWidth="1"/>
    <col min="19" max="19" width="9.08984375" style="174"/>
    <col min="20" max="20" width="10.08984375" style="174" bestFit="1" customWidth="1"/>
    <col min="21" max="21" width="14.453125" style="174" customWidth="1"/>
    <col min="22" max="22" width="11" style="174" bestFit="1" customWidth="1"/>
    <col min="23" max="23" width="10.6796875" style="174" customWidth="1"/>
    <col min="24" max="24" width="11.6796875" style="174" customWidth="1"/>
    <col min="25" max="25" width="11.31640625" style="174" bestFit="1" customWidth="1"/>
    <col min="26" max="26" width="10.08984375" style="174" customWidth="1"/>
    <col min="27" max="27" width="10.6796875" style="174" customWidth="1"/>
    <col min="28" max="28" width="12.86328125" style="174" bestFit="1" customWidth="1"/>
    <col min="29" max="29" width="9.08984375" style="174"/>
    <col min="30" max="30" width="17.54296875" style="174" customWidth="1"/>
    <col min="31" max="31" width="9.08984375" style="174"/>
    <col min="32" max="32" width="10.31640625" style="174" bestFit="1" customWidth="1"/>
    <col min="33" max="33" width="10.54296875" style="174" customWidth="1"/>
    <col min="34" max="16384" width="9.08984375" style="174"/>
  </cols>
  <sheetData>
    <row r="1" spans="1:24" x14ac:dyDescent="0.6">
      <c r="A1" s="174"/>
      <c r="C1" s="611"/>
      <c r="D1" s="611"/>
      <c r="E1" s="611"/>
    </row>
    <row r="2" spans="1:24" x14ac:dyDescent="0.6">
      <c r="A2" s="179"/>
      <c r="B2" s="603"/>
      <c r="C2" s="611"/>
      <c r="D2" s="612">
        <v>2023</v>
      </c>
      <c r="E2" s="611"/>
    </row>
    <row r="3" spans="1:24" x14ac:dyDescent="0.6">
      <c r="A3" s="173" t="s">
        <v>285</v>
      </c>
      <c r="C3" s="613"/>
      <c r="D3" s="613"/>
      <c r="E3" s="613"/>
      <c r="F3" s="175"/>
      <c r="G3" s="175"/>
      <c r="H3" s="175"/>
      <c r="I3" s="175"/>
      <c r="J3" s="175"/>
      <c r="K3" s="175"/>
      <c r="L3" s="175"/>
    </row>
    <row r="4" spans="1:24" x14ac:dyDescent="0.6">
      <c r="A4" s="174"/>
    </row>
    <row r="5" spans="1:24" x14ac:dyDescent="0.6">
      <c r="A5" s="251"/>
      <c r="B5" s="626"/>
      <c r="C5" s="627"/>
      <c r="D5" s="627"/>
      <c r="E5" s="627"/>
      <c r="F5" s="627"/>
      <c r="G5" s="627"/>
      <c r="H5" s="627"/>
      <c r="I5" s="627"/>
      <c r="J5" s="627"/>
      <c r="K5" s="627"/>
      <c r="L5" s="627"/>
    </row>
    <row r="6" spans="1:24" x14ac:dyDescent="0.6">
      <c r="C6" s="175"/>
      <c r="D6" s="175"/>
      <c r="E6" s="175"/>
      <c r="F6" s="175"/>
      <c r="G6" s="175"/>
      <c r="H6" s="175"/>
      <c r="I6" s="175"/>
      <c r="J6" s="175"/>
      <c r="K6" s="175"/>
      <c r="L6" s="175"/>
    </row>
    <row r="7" spans="1:24" ht="15.5" x14ac:dyDescent="0.7">
      <c r="B7" s="604" t="str">
        <f>"Development of BGS-RSCP Cost and Bid Factors for "&amp;(Input!D2)&amp;"/"&amp;(Input!D2+1)&amp;" BGS Filing"</f>
        <v>Development of BGS-RSCP Cost and Bid Factors for 2023/2024 BGS Filing</v>
      </c>
      <c r="C7" s="228"/>
      <c r="D7" s="228"/>
      <c r="E7" s="228"/>
      <c r="F7" s="228"/>
      <c r="J7" s="604"/>
    </row>
    <row r="8" spans="1:24" x14ac:dyDescent="0.6">
      <c r="A8" s="176"/>
      <c r="B8" s="177" t="s">
        <v>91</v>
      </c>
      <c r="C8" s="228"/>
      <c r="D8" s="228"/>
      <c r="E8" s="228"/>
      <c r="F8" s="228"/>
    </row>
    <row r="9" spans="1:24" x14ac:dyDescent="0.6">
      <c r="B9" s="228"/>
      <c r="C9" s="228"/>
      <c r="D9" s="228"/>
      <c r="E9" s="178" t="str">
        <f>"Based on average of year "&amp;(Input!D2-4)&amp;", "&amp;(Input!D2-3)&amp;" &amp; "&amp;(Input!D2-2)&amp;" Load Profile Information"</f>
        <v>Based on average of year 2019, 2020 &amp; 2021 Load Profile Information</v>
      </c>
      <c r="F9" s="228"/>
    </row>
    <row r="10" spans="1:24" x14ac:dyDescent="0.6">
      <c r="A10" s="179" t="s">
        <v>64</v>
      </c>
      <c r="B10" s="180" t="s">
        <v>129</v>
      </c>
      <c r="C10" s="348"/>
      <c r="D10" s="228"/>
      <c r="E10" s="178" t="s">
        <v>60</v>
      </c>
      <c r="F10" s="228"/>
      <c r="N10" s="180"/>
      <c r="O10" s="180"/>
      <c r="P10" s="228"/>
      <c r="Q10" s="228"/>
      <c r="R10" s="228"/>
      <c r="S10" s="228"/>
      <c r="T10" s="228"/>
      <c r="U10" s="228"/>
      <c r="V10" s="228"/>
      <c r="W10" s="228"/>
      <c r="X10" s="228"/>
    </row>
    <row r="11" spans="1:24" ht="39" x14ac:dyDescent="0.6">
      <c r="A11" s="181"/>
      <c r="B11" s="349"/>
      <c r="C11" s="182" t="s">
        <v>50</v>
      </c>
      <c r="D11" s="182" t="s">
        <v>50</v>
      </c>
      <c r="E11" s="182" t="s">
        <v>50</v>
      </c>
      <c r="F11" s="182" t="s">
        <v>50</v>
      </c>
      <c r="G11" s="182" t="s">
        <v>50</v>
      </c>
      <c r="H11" s="182" t="s">
        <v>50</v>
      </c>
      <c r="I11" s="183" t="s">
        <v>96</v>
      </c>
      <c r="J11" s="350"/>
      <c r="K11" s="182" t="s">
        <v>50</v>
      </c>
      <c r="L11" s="182" t="s">
        <v>50</v>
      </c>
      <c r="M11" s="184"/>
      <c r="N11" s="178"/>
      <c r="O11" s="184"/>
      <c r="P11" s="184"/>
      <c r="Q11" s="184"/>
      <c r="R11" s="184"/>
      <c r="S11" s="184"/>
      <c r="T11" s="184"/>
      <c r="U11" s="178"/>
      <c r="V11" s="351"/>
      <c r="W11" s="184"/>
      <c r="X11" s="184"/>
    </row>
    <row r="12" spans="1:24" x14ac:dyDescent="0.6">
      <c r="A12" s="181"/>
      <c r="B12" s="185" t="s">
        <v>234</v>
      </c>
      <c r="C12" s="186" t="s">
        <v>0</v>
      </c>
      <c r="D12" s="186" t="s">
        <v>1</v>
      </c>
      <c r="E12" s="186" t="s">
        <v>2</v>
      </c>
      <c r="F12" s="186" t="s">
        <v>3</v>
      </c>
      <c r="G12" s="186" t="s">
        <v>4</v>
      </c>
      <c r="H12" s="186" t="s">
        <v>6</v>
      </c>
      <c r="I12" s="186" t="s">
        <v>37</v>
      </c>
      <c r="J12" s="186" t="s">
        <v>38</v>
      </c>
      <c r="K12" s="186" t="s">
        <v>5</v>
      </c>
      <c r="L12" s="186" t="s">
        <v>36</v>
      </c>
      <c r="M12" s="187"/>
      <c r="N12" s="188"/>
      <c r="O12" s="175"/>
      <c r="P12" s="175"/>
      <c r="Q12" s="175"/>
      <c r="R12" s="175"/>
      <c r="S12" s="175"/>
      <c r="T12" s="175"/>
      <c r="U12" s="175"/>
      <c r="V12" s="175"/>
      <c r="W12" s="175"/>
      <c r="X12" s="175"/>
    </row>
    <row r="13" spans="1:24" x14ac:dyDescent="0.6">
      <c r="A13" s="181"/>
      <c r="B13" s="189"/>
      <c r="C13" s="186"/>
      <c r="D13" s="186"/>
      <c r="E13" s="186"/>
      <c r="F13" s="186"/>
      <c r="G13" s="186"/>
      <c r="H13" s="186"/>
      <c r="I13" s="186"/>
      <c r="J13" s="186"/>
      <c r="K13" s="186"/>
      <c r="L13" s="186"/>
      <c r="O13" s="228"/>
      <c r="P13" s="228"/>
      <c r="Q13" s="228"/>
      <c r="R13" s="228"/>
      <c r="S13" s="228"/>
      <c r="T13" s="228"/>
      <c r="U13" s="228"/>
      <c r="V13" s="228"/>
      <c r="W13" s="228"/>
      <c r="X13" s="228"/>
    </row>
    <row r="14" spans="1:24" x14ac:dyDescent="0.6">
      <c r="A14" s="181"/>
      <c r="B14" s="190" t="s">
        <v>7</v>
      </c>
      <c r="C14" s="575">
        <v>0.48099999999999998</v>
      </c>
      <c r="D14" s="575">
        <v>0.47470000000000001</v>
      </c>
      <c r="E14" s="575">
        <v>0.47470000000000001</v>
      </c>
      <c r="F14" s="575">
        <v>0.48099999999999998</v>
      </c>
      <c r="G14" s="575">
        <v>0.48099999999999998</v>
      </c>
      <c r="H14" s="575">
        <v>0.48599999999999999</v>
      </c>
      <c r="I14" s="575">
        <v>0.30470000000000003</v>
      </c>
      <c r="J14" s="575">
        <v>0.30470000000000003</v>
      </c>
      <c r="K14" s="575">
        <v>0.53900000000000003</v>
      </c>
      <c r="L14" s="575">
        <v>0.51970000000000005</v>
      </c>
      <c r="M14" s="191"/>
      <c r="N14" s="352"/>
      <c r="O14" s="352"/>
      <c r="P14" s="352"/>
      <c r="Q14" s="352"/>
      <c r="R14" s="352"/>
      <c r="S14" s="352"/>
      <c r="T14" s="352"/>
      <c r="U14" s="352"/>
      <c r="V14" s="352"/>
      <c r="W14" s="352"/>
      <c r="X14" s="352"/>
    </row>
    <row r="15" spans="1:24" x14ac:dyDescent="0.6">
      <c r="A15" s="181"/>
      <c r="B15" s="190" t="s">
        <v>8</v>
      </c>
      <c r="C15" s="575">
        <v>0.48870000000000002</v>
      </c>
      <c r="D15" s="575">
        <v>0.47099999999999997</v>
      </c>
      <c r="E15" s="575">
        <v>0.48170000000000002</v>
      </c>
      <c r="F15" s="575">
        <v>0.48870000000000002</v>
      </c>
      <c r="G15" s="575">
        <v>0.48870000000000002</v>
      </c>
      <c r="H15" s="575">
        <v>0.48230000000000001</v>
      </c>
      <c r="I15" s="575">
        <v>0.2913</v>
      </c>
      <c r="J15" s="575">
        <v>0.2913</v>
      </c>
      <c r="K15" s="575">
        <v>0.5413</v>
      </c>
      <c r="L15" s="575">
        <v>0.52700000000000002</v>
      </c>
      <c r="M15" s="191"/>
      <c r="N15" s="352"/>
      <c r="O15" s="352"/>
      <c r="P15" s="352"/>
      <c r="Q15" s="352"/>
      <c r="R15" s="352"/>
      <c r="S15" s="352"/>
      <c r="T15" s="352"/>
      <c r="U15" s="352"/>
      <c r="V15" s="352"/>
      <c r="W15" s="352"/>
      <c r="X15" s="352"/>
    </row>
    <row r="16" spans="1:24" x14ac:dyDescent="0.6">
      <c r="A16" s="181"/>
      <c r="B16" s="190" t="s">
        <v>9</v>
      </c>
      <c r="C16" s="575">
        <v>0.497</v>
      </c>
      <c r="D16" s="575">
        <v>0.48430000000000001</v>
      </c>
      <c r="E16" s="575">
        <v>0.48399999999999999</v>
      </c>
      <c r="F16" s="575">
        <v>0.497</v>
      </c>
      <c r="G16" s="575">
        <v>0.497</v>
      </c>
      <c r="H16" s="575">
        <v>0.49969999999999998</v>
      </c>
      <c r="I16" s="575">
        <v>0.254</v>
      </c>
      <c r="J16" s="575">
        <v>0.254</v>
      </c>
      <c r="K16" s="575">
        <v>0.55300000000000005</v>
      </c>
      <c r="L16" s="575">
        <v>0.53600000000000003</v>
      </c>
      <c r="M16" s="191"/>
      <c r="N16" s="352"/>
      <c r="O16" s="352"/>
      <c r="P16" s="352"/>
      <c r="Q16" s="352"/>
      <c r="R16" s="352"/>
      <c r="S16" s="352"/>
      <c r="T16" s="352"/>
      <c r="U16" s="352"/>
      <c r="V16" s="352"/>
      <c r="W16" s="352"/>
      <c r="X16" s="352"/>
    </row>
    <row r="17" spans="1:24" x14ac:dyDescent="0.6">
      <c r="A17" s="181"/>
      <c r="B17" s="190" t="s">
        <v>10</v>
      </c>
      <c r="C17" s="575">
        <v>0.51700000000000002</v>
      </c>
      <c r="D17" s="575">
        <v>0.51729999999999998</v>
      </c>
      <c r="E17" s="575">
        <v>0.50600000000000001</v>
      </c>
      <c r="F17" s="575">
        <v>0.51700000000000002</v>
      </c>
      <c r="G17" s="575">
        <v>0.51700000000000002</v>
      </c>
      <c r="H17" s="575">
        <v>0.53269999999999995</v>
      </c>
      <c r="I17" s="575">
        <v>0.23300000000000001</v>
      </c>
      <c r="J17" s="575">
        <v>0.23300000000000001</v>
      </c>
      <c r="K17" s="575">
        <v>0.56969999999999998</v>
      </c>
      <c r="L17" s="575">
        <v>0.55169999999999997</v>
      </c>
      <c r="M17" s="191"/>
      <c r="N17" s="352"/>
      <c r="O17" s="352"/>
      <c r="P17" s="352"/>
      <c r="Q17" s="352"/>
      <c r="R17" s="352"/>
      <c r="S17" s="352"/>
      <c r="T17" s="352"/>
      <c r="U17" s="352"/>
      <c r="V17" s="352"/>
      <c r="W17" s="352"/>
      <c r="X17" s="352"/>
    </row>
    <row r="18" spans="1:24" x14ac:dyDescent="0.6">
      <c r="A18" s="181"/>
      <c r="B18" s="190" t="s">
        <v>11</v>
      </c>
      <c r="C18" s="575">
        <v>0.46829999999999999</v>
      </c>
      <c r="D18" s="575">
        <v>0.47170000000000001</v>
      </c>
      <c r="E18" s="575">
        <v>0.46629999999999999</v>
      </c>
      <c r="F18" s="575">
        <v>0.46829999999999999</v>
      </c>
      <c r="G18" s="575">
        <v>0.46829999999999999</v>
      </c>
      <c r="H18" s="575">
        <v>0.53</v>
      </c>
      <c r="I18" s="575">
        <v>0.1983</v>
      </c>
      <c r="J18" s="575">
        <v>0.1983</v>
      </c>
      <c r="K18" s="575">
        <v>0.53129999999999999</v>
      </c>
      <c r="L18" s="575">
        <v>0.51</v>
      </c>
      <c r="M18" s="191"/>
      <c r="N18" s="352"/>
      <c r="O18" s="352"/>
      <c r="P18" s="352"/>
      <c r="Q18" s="352"/>
      <c r="R18" s="352"/>
      <c r="S18" s="352"/>
      <c r="T18" s="352"/>
      <c r="U18" s="352"/>
      <c r="V18" s="352"/>
      <c r="W18" s="352"/>
      <c r="X18" s="352"/>
    </row>
    <row r="19" spans="1:24" x14ac:dyDescent="0.6">
      <c r="A19" s="181"/>
      <c r="B19" s="190" t="s">
        <v>12</v>
      </c>
      <c r="C19" s="575">
        <v>0.51900000000000002</v>
      </c>
      <c r="D19" s="575">
        <v>0.52829999999999999</v>
      </c>
      <c r="E19" s="575">
        <v>0.52769999999999995</v>
      </c>
      <c r="F19" s="575">
        <v>0.51900000000000002</v>
      </c>
      <c r="G19" s="575">
        <v>0.51900000000000002</v>
      </c>
      <c r="H19" s="575">
        <v>0.60970000000000002</v>
      </c>
      <c r="I19" s="575">
        <v>0.20069999999999999</v>
      </c>
      <c r="J19" s="575">
        <v>0.20069999999999999</v>
      </c>
      <c r="K19" s="575">
        <v>0.57769999999999999</v>
      </c>
      <c r="L19" s="575">
        <v>0.55500000000000005</v>
      </c>
      <c r="M19" s="191"/>
      <c r="N19" s="352"/>
      <c r="O19" s="352"/>
      <c r="P19" s="352"/>
      <c r="Q19" s="352"/>
      <c r="R19" s="352"/>
      <c r="S19" s="352"/>
      <c r="T19" s="352"/>
      <c r="U19" s="352"/>
      <c r="V19" s="352"/>
      <c r="W19" s="352"/>
      <c r="X19" s="352"/>
    </row>
    <row r="20" spans="1:24" x14ac:dyDescent="0.6">
      <c r="A20" s="181"/>
      <c r="B20" s="190" t="s">
        <v>13</v>
      </c>
      <c r="C20" s="575">
        <v>0.53069999999999995</v>
      </c>
      <c r="D20" s="575">
        <v>0.53800000000000003</v>
      </c>
      <c r="E20" s="575">
        <v>0.5373</v>
      </c>
      <c r="F20" s="575">
        <v>0.53069999999999995</v>
      </c>
      <c r="G20" s="575">
        <v>0.53069999999999995</v>
      </c>
      <c r="H20" s="575">
        <v>0.61699999999999999</v>
      </c>
      <c r="I20" s="575">
        <v>0.20100000000000001</v>
      </c>
      <c r="J20" s="575">
        <v>0.20100000000000001</v>
      </c>
      <c r="K20" s="575">
        <v>0.5857</v>
      </c>
      <c r="L20" s="575">
        <v>0.55569999999999997</v>
      </c>
      <c r="M20" s="191"/>
      <c r="N20" s="352"/>
      <c r="O20" s="352"/>
      <c r="P20" s="352"/>
      <c r="Q20" s="352"/>
      <c r="R20" s="352"/>
      <c r="S20" s="352"/>
      <c r="T20" s="352"/>
      <c r="U20" s="352"/>
      <c r="V20" s="352"/>
      <c r="W20" s="352"/>
      <c r="X20" s="352"/>
    </row>
    <row r="21" spans="1:24" x14ac:dyDescent="0.6">
      <c r="A21" s="181"/>
      <c r="B21" s="190" t="s">
        <v>14</v>
      </c>
      <c r="C21" s="575">
        <v>0.52129999999999999</v>
      </c>
      <c r="D21" s="575">
        <v>0.52669999999999995</v>
      </c>
      <c r="E21" s="575">
        <v>0.52629999999999999</v>
      </c>
      <c r="F21" s="575">
        <v>0.52129999999999999</v>
      </c>
      <c r="G21" s="575">
        <v>0.52129999999999999</v>
      </c>
      <c r="H21" s="575">
        <v>0.61029999999999995</v>
      </c>
      <c r="I21" s="575">
        <v>0.21199999999999999</v>
      </c>
      <c r="J21" s="575">
        <v>0.21199999999999999</v>
      </c>
      <c r="K21" s="575">
        <v>0.57599999999999996</v>
      </c>
      <c r="L21" s="575">
        <v>0.54369999999999996</v>
      </c>
      <c r="M21" s="191"/>
      <c r="N21" s="352"/>
      <c r="O21" s="352"/>
      <c r="P21" s="352"/>
      <c r="Q21" s="352"/>
      <c r="R21" s="352"/>
      <c r="S21" s="352"/>
      <c r="T21" s="352"/>
      <c r="U21" s="352"/>
      <c r="V21" s="352"/>
      <c r="W21" s="352"/>
      <c r="X21" s="352"/>
    </row>
    <row r="22" spans="1:24" x14ac:dyDescent="0.6">
      <c r="A22" s="181"/>
      <c r="B22" s="190" t="s">
        <v>15</v>
      </c>
      <c r="C22" s="575">
        <v>0.49830000000000002</v>
      </c>
      <c r="D22" s="575">
        <v>0.50800000000000001</v>
      </c>
      <c r="E22" s="575">
        <v>0.50270000000000004</v>
      </c>
      <c r="F22" s="575">
        <v>0.49830000000000002</v>
      </c>
      <c r="G22" s="575">
        <v>0.49830000000000002</v>
      </c>
      <c r="H22" s="575">
        <v>0.5927</v>
      </c>
      <c r="I22" s="575">
        <v>0.23369999999999999</v>
      </c>
      <c r="J22" s="575">
        <v>0.23369999999999999</v>
      </c>
      <c r="K22" s="575">
        <v>0.56630000000000003</v>
      </c>
      <c r="L22" s="575">
        <v>0.54469999999999996</v>
      </c>
      <c r="M22" s="191"/>
      <c r="N22" s="352"/>
      <c r="O22" s="352"/>
      <c r="P22" s="352"/>
      <c r="Q22" s="352"/>
      <c r="R22" s="352"/>
      <c r="S22" s="352"/>
      <c r="T22" s="352"/>
      <c r="U22" s="352"/>
      <c r="V22" s="352"/>
      <c r="W22" s="352"/>
      <c r="X22" s="352"/>
    </row>
    <row r="23" spans="1:24" x14ac:dyDescent="0.6">
      <c r="A23" s="181"/>
      <c r="B23" s="190" t="s">
        <v>16</v>
      </c>
      <c r="C23" s="575">
        <v>0.50970000000000004</v>
      </c>
      <c r="D23" s="575">
        <v>0.51229999999999998</v>
      </c>
      <c r="E23" s="575">
        <v>0.50029999999999997</v>
      </c>
      <c r="F23" s="575">
        <v>0.50970000000000004</v>
      </c>
      <c r="G23" s="575">
        <v>0.50970000000000004</v>
      </c>
      <c r="H23" s="575">
        <v>0.57369999999999999</v>
      </c>
      <c r="I23" s="575">
        <v>0.26929999999999998</v>
      </c>
      <c r="J23" s="575">
        <v>0.26929999999999998</v>
      </c>
      <c r="K23" s="575">
        <v>0.57369999999999999</v>
      </c>
      <c r="L23" s="575">
        <v>0.55569999999999997</v>
      </c>
      <c r="M23" s="191"/>
      <c r="N23" s="352"/>
      <c r="O23" s="352"/>
      <c r="P23" s="352"/>
      <c r="Q23" s="352"/>
      <c r="R23" s="352"/>
      <c r="S23" s="352"/>
      <c r="T23" s="352"/>
      <c r="U23" s="352"/>
      <c r="V23" s="352"/>
      <c r="W23" s="352"/>
      <c r="X23" s="352"/>
    </row>
    <row r="24" spans="1:24" x14ac:dyDescent="0.6">
      <c r="A24" s="181"/>
      <c r="B24" s="190" t="s">
        <v>17</v>
      </c>
      <c r="C24" s="575">
        <v>0.4713</v>
      </c>
      <c r="D24" s="575">
        <v>0.4597</v>
      </c>
      <c r="E24" s="575">
        <v>0.45900000000000002</v>
      </c>
      <c r="F24" s="575">
        <v>0.4713</v>
      </c>
      <c r="G24" s="575">
        <v>0.4713</v>
      </c>
      <c r="H24" s="575">
        <v>0.48099999999999998</v>
      </c>
      <c r="I24" s="575">
        <v>0.30170000000000002</v>
      </c>
      <c r="J24" s="575">
        <v>0.30170000000000002</v>
      </c>
      <c r="K24" s="575">
        <v>0.53369999999999995</v>
      </c>
      <c r="L24" s="575">
        <v>0.51800000000000002</v>
      </c>
      <c r="M24" s="191"/>
      <c r="N24" s="352"/>
      <c r="O24" s="352"/>
      <c r="P24" s="352"/>
      <c r="Q24" s="352"/>
      <c r="R24" s="352"/>
      <c r="S24" s="352"/>
      <c r="T24" s="352"/>
      <c r="U24" s="352"/>
      <c r="V24" s="352"/>
      <c r="W24" s="352"/>
      <c r="X24" s="352"/>
    </row>
    <row r="25" spans="1:24" x14ac:dyDescent="0.6">
      <c r="A25" s="181"/>
      <c r="B25" s="190" t="s">
        <v>18</v>
      </c>
      <c r="C25" s="575">
        <v>0.50070000000000003</v>
      </c>
      <c r="D25" s="575">
        <v>0.48899999999999999</v>
      </c>
      <c r="E25" s="575">
        <v>0.49270000000000003</v>
      </c>
      <c r="F25" s="575">
        <v>0.50070000000000003</v>
      </c>
      <c r="G25" s="575">
        <v>0.50070000000000003</v>
      </c>
      <c r="H25" s="575">
        <v>0.497</v>
      </c>
      <c r="I25" s="575">
        <v>0.32300000000000001</v>
      </c>
      <c r="J25" s="575">
        <v>0.32300000000000001</v>
      </c>
      <c r="K25" s="575">
        <v>0.54869999999999997</v>
      </c>
      <c r="L25" s="575">
        <v>0.53169999999999995</v>
      </c>
      <c r="M25" s="191"/>
      <c r="N25" s="352"/>
      <c r="O25" s="352"/>
      <c r="P25" s="352"/>
      <c r="Q25" s="352"/>
      <c r="R25" s="352"/>
      <c r="S25" s="352"/>
      <c r="T25" s="352"/>
      <c r="U25" s="352"/>
      <c r="V25" s="352"/>
      <c r="W25" s="352"/>
      <c r="X25" s="352"/>
    </row>
    <row r="26" spans="1:24" x14ac:dyDescent="0.6">
      <c r="A26" s="181"/>
      <c r="B26" s="193"/>
      <c r="C26" s="192"/>
      <c r="D26" s="192"/>
      <c r="E26" s="192"/>
      <c r="F26" s="192"/>
      <c r="G26" s="192"/>
      <c r="H26" s="192"/>
      <c r="I26" s="192"/>
      <c r="J26" s="192"/>
      <c r="K26" s="192"/>
      <c r="L26" s="192"/>
      <c r="M26" s="192"/>
      <c r="N26" s="352"/>
      <c r="O26" s="352"/>
      <c r="P26" s="352"/>
      <c r="Q26" s="352"/>
      <c r="R26" s="352"/>
      <c r="S26" s="352"/>
      <c r="T26" s="352"/>
      <c r="U26" s="352"/>
      <c r="V26" s="352"/>
      <c r="W26" s="352"/>
      <c r="X26" s="352"/>
    </row>
    <row r="27" spans="1:24" x14ac:dyDescent="0.6">
      <c r="A27" s="181"/>
      <c r="B27" s="193"/>
      <c r="C27" s="192"/>
      <c r="D27" s="192"/>
      <c r="E27" s="178" t="str">
        <f>E9</f>
        <v>Based on average of year 2019, 2020 &amp; 2021 Load Profile Information</v>
      </c>
      <c r="K27" s="192"/>
      <c r="L27" s="192"/>
      <c r="M27" s="192"/>
      <c r="N27" s="352"/>
      <c r="O27" s="352"/>
      <c r="P27" s="352"/>
      <c r="Q27" s="352"/>
      <c r="R27" s="352"/>
      <c r="S27" s="352"/>
      <c r="T27" s="352"/>
      <c r="U27" s="352"/>
      <c r="V27" s="352"/>
      <c r="W27" s="352"/>
      <c r="X27" s="352"/>
    </row>
    <row r="28" spans="1:24" x14ac:dyDescent="0.6">
      <c r="A28" s="179" t="s">
        <v>65</v>
      </c>
      <c r="B28" s="180" t="s">
        <v>130</v>
      </c>
      <c r="C28" s="192"/>
      <c r="D28" s="192"/>
      <c r="E28" s="194" t="str">
        <f>"On-Peak periods as defined in specified rate schedule (average of %s for "&amp;(Input!D2-4)&amp;", "&amp;(Input!D2-3)&amp;" &amp; "&amp;(Input!D2-2)&amp;")"</f>
        <v>On-Peak periods as defined in specified rate schedule (average of %s for 2019, 2020 &amp; 2021)</v>
      </c>
      <c r="G28" s="192"/>
      <c r="H28" s="192"/>
      <c r="I28" s="195"/>
      <c r="J28" s="195"/>
      <c r="K28" s="192"/>
      <c r="L28" s="192"/>
      <c r="M28" s="192"/>
      <c r="N28" s="352"/>
      <c r="O28" s="352"/>
      <c r="P28" s="352"/>
      <c r="Q28" s="352"/>
      <c r="R28" s="352"/>
      <c r="S28" s="352"/>
      <c r="T28" s="352"/>
      <c r="U28" s="352"/>
      <c r="V28" s="352"/>
      <c r="W28" s="352"/>
      <c r="X28" s="352"/>
    </row>
    <row r="29" spans="1:24" ht="39" x14ac:dyDescent="0.6">
      <c r="A29" s="181"/>
      <c r="B29" s="189"/>
      <c r="C29" s="182" t="s">
        <v>50</v>
      </c>
      <c r="D29" s="182" t="s">
        <v>50</v>
      </c>
      <c r="E29" s="184"/>
      <c r="F29" s="178"/>
      <c r="G29" s="184"/>
      <c r="H29" s="184"/>
      <c r="I29" s="184"/>
      <c r="J29" s="184"/>
      <c r="K29" s="184"/>
      <c r="L29" s="184"/>
      <c r="M29" s="184"/>
      <c r="N29" s="352"/>
      <c r="O29" s="352"/>
      <c r="P29" s="352"/>
      <c r="Q29" s="352"/>
      <c r="R29" s="352"/>
      <c r="S29" s="352"/>
      <c r="T29" s="352"/>
      <c r="U29" s="352"/>
      <c r="V29" s="352"/>
      <c r="W29" s="352"/>
    </row>
    <row r="30" spans="1:24" x14ac:dyDescent="0.6">
      <c r="A30" s="181"/>
      <c r="B30" s="185" t="s">
        <v>234</v>
      </c>
      <c r="C30" s="186" t="s">
        <v>2</v>
      </c>
      <c r="D30" s="186" t="s">
        <v>36</v>
      </c>
      <c r="E30" s="175"/>
      <c r="F30" s="188"/>
      <c r="G30" s="175"/>
      <c r="H30" s="175"/>
      <c r="I30" s="175"/>
      <c r="J30" s="175"/>
      <c r="K30" s="175"/>
      <c r="L30" s="175"/>
      <c r="M30" s="175"/>
      <c r="N30" s="352"/>
      <c r="O30" s="352"/>
      <c r="P30" s="352"/>
      <c r="Q30" s="352"/>
      <c r="R30" s="352"/>
      <c r="S30" s="352"/>
      <c r="T30" s="352"/>
      <c r="U30" s="352"/>
      <c r="V30" s="352"/>
      <c r="W30" s="352"/>
    </row>
    <row r="31" spans="1:24" x14ac:dyDescent="0.6">
      <c r="A31" s="181"/>
      <c r="B31" s="189"/>
      <c r="C31" s="189"/>
      <c r="D31" s="189"/>
      <c r="G31" s="228"/>
      <c r="H31" s="228"/>
      <c r="I31" s="228"/>
      <c r="J31" s="228"/>
      <c r="K31" s="228"/>
      <c r="L31" s="228"/>
      <c r="M31" s="228"/>
      <c r="N31" s="352"/>
      <c r="O31" s="352"/>
      <c r="P31" s="352"/>
      <c r="Q31" s="352"/>
      <c r="R31" s="352"/>
      <c r="S31" s="352"/>
      <c r="T31" s="352"/>
      <c r="U31" s="352"/>
      <c r="V31" s="352"/>
      <c r="W31" s="352"/>
    </row>
    <row r="32" spans="1:24" x14ac:dyDescent="0.6">
      <c r="A32" s="181"/>
      <c r="B32" s="190" t="s">
        <v>7</v>
      </c>
      <c r="C32" s="575">
        <v>0.42720000000000002</v>
      </c>
      <c r="D32" s="576">
        <v>0.4672</v>
      </c>
      <c r="E32" s="191"/>
      <c r="F32" s="192"/>
      <c r="G32" s="352"/>
      <c r="H32" s="352"/>
      <c r="I32" s="352"/>
      <c r="J32" s="352"/>
      <c r="K32" s="352"/>
      <c r="L32" s="352"/>
      <c r="M32" s="352"/>
      <c r="N32" s="352"/>
      <c r="O32" s="352"/>
      <c r="P32" s="352"/>
      <c r="Q32" s="352"/>
      <c r="R32" s="352"/>
      <c r="S32" s="352"/>
      <c r="T32" s="352"/>
      <c r="U32" s="352"/>
      <c r="V32" s="352"/>
      <c r="W32" s="352"/>
    </row>
    <row r="33" spans="1:32" x14ac:dyDescent="0.6">
      <c r="A33" s="181"/>
      <c r="B33" s="190" t="s">
        <v>8</v>
      </c>
      <c r="C33" s="575">
        <v>0.41449999999999998</v>
      </c>
      <c r="D33" s="576">
        <v>0.47060000000000002</v>
      </c>
      <c r="E33" s="191"/>
      <c r="F33" s="192"/>
      <c r="G33" s="352"/>
      <c r="H33" s="352"/>
      <c r="I33" s="352"/>
      <c r="J33" s="352"/>
      <c r="K33" s="352"/>
      <c r="L33" s="352"/>
      <c r="M33" s="352"/>
      <c r="N33" s="352"/>
      <c r="O33" s="352"/>
      <c r="P33" s="352"/>
      <c r="Q33" s="352"/>
      <c r="R33" s="352"/>
      <c r="S33" s="352"/>
      <c r="T33" s="352"/>
      <c r="U33" s="352"/>
      <c r="V33" s="352"/>
      <c r="W33" s="352"/>
    </row>
    <row r="34" spans="1:32" x14ac:dyDescent="0.6">
      <c r="A34" s="181"/>
      <c r="B34" s="190" t="s">
        <v>9</v>
      </c>
      <c r="C34" s="575">
        <v>0.41499999999999998</v>
      </c>
      <c r="D34" s="576">
        <v>0.47049999999999997</v>
      </c>
      <c r="E34" s="191"/>
      <c r="F34" s="192"/>
      <c r="G34" s="352"/>
      <c r="H34" s="352"/>
      <c r="I34" s="352"/>
      <c r="J34" s="352"/>
      <c r="K34" s="352"/>
      <c r="L34" s="352"/>
      <c r="M34" s="352"/>
      <c r="N34" s="352"/>
      <c r="O34" s="352"/>
      <c r="P34" s="352"/>
      <c r="Q34" s="352"/>
      <c r="R34" s="352"/>
      <c r="S34" s="352"/>
      <c r="T34" s="352"/>
      <c r="U34" s="352"/>
      <c r="V34" s="352"/>
      <c r="W34" s="352"/>
    </row>
    <row r="35" spans="1:32" x14ac:dyDescent="0.6">
      <c r="A35" s="181"/>
      <c r="B35" s="190" t="s">
        <v>10</v>
      </c>
      <c r="C35" s="575">
        <v>0.4269</v>
      </c>
      <c r="D35" s="576">
        <v>0.4708</v>
      </c>
      <c r="E35" s="191"/>
      <c r="F35" s="192"/>
      <c r="G35" s="352"/>
      <c r="H35" s="352"/>
      <c r="I35" s="352"/>
      <c r="J35" s="352"/>
      <c r="K35" s="352"/>
      <c r="L35" s="352"/>
      <c r="M35" s="352"/>
      <c r="N35" s="352"/>
      <c r="O35" s="352"/>
      <c r="P35" s="352"/>
      <c r="Q35" s="352"/>
      <c r="R35" s="352"/>
      <c r="S35" s="352"/>
      <c r="T35" s="352"/>
      <c r="U35" s="352"/>
      <c r="V35" s="352"/>
      <c r="W35" s="352"/>
    </row>
    <row r="36" spans="1:32" x14ac:dyDescent="0.6">
      <c r="A36" s="181"/>
      <c r="B36" s="190" t="s">
        <v>11</v>
      </c>
      <c r="C36" s="575">
        <v>0.43469999999999998</v>
      </c>
      <c r="D36" s="576">
        <v>0.48</v>
      </c>
      <c r="E36" s="191"/>
      <c r="F36" s="196"/>
      <c r="G36" s="352"/>
      <c r="H36" s="352"/>
      <c r="I36" s="352"/>
      <c r="J36" s="352"/>
      <c r="K36" s="352"/>
      <c r="L36" s="352"/>
      <c r="M36" s="352"/>
      <c r="N36" s="352"/>
      <c r="O36" s="352"/>
      <c r="P36" s="352"/>
      <c r="Q36" s="352"/>
      <c r="R36" s="352"/>
      <c r="S36" s="352"/>
      <c r="T36" s="352"/>
      <c r="U36" s="352"/>
      <c r="V36" s="352"/>
      <c r="W36" s="352"/>
    </row>
    <row r="37" spans="1:32" x14ac:dyDescent="0.6">
      <c r="A37" s="181"/>
      <c r="B37" s="190" t="s">
        <v>12</v>
      </c>
      <c r="C37" s="575">
        <v>0.45989999999999998</v>
      </c>
      <c r="D37" s="575">
        <v>0.48949999999999999</v>
      </c>
      <c r="E37" s="191"/>
      <c r="F37" s="196"/>
      <c r="G37" s="352"/>
      <c r="H37" s="352"/>
      <c r="I37" s="352"/>
      <c r="J37" s="352"/>
      <c r="K37" s="352"/>
      <c r="L37" s="352"/>
      <c r="M37" s="352"/>
      <c r="N37" s="352"/>
      <c r="O37" s="352"/>
      <c r="P37" s="352"/>
      <c r="Q37" s="352"/>
      <c r="R37" s="352"/>
      <c r="S37" s="352"/>
      <c r="T37" s="352"/>
      <c r="U37" s="352"/>
      <c r="V37" s="352"/>
      <c r="W37" s="352"/>
    </row>
    <row r="38" spans="1:32" x14ac:dyDescent="0.6">
      <c r="A38" s="181"/>
      <c r="B38" s="190" t="s">
        <v>13</v>
      </c>
      <c r="C38" s="575">
        <v>0.47939999999999999</v>
      </c>
      <c r="D38" s="575">
        <v>0.49099999999999999</v>
      </c>
      <c r="E38" s="191"/>
      <c r="F38" s="196"/>
      <c r="G38" s="352"/>
      <c r="H38" s="352"/>
      <c r="I38" s="352"/>
      <c r="J38" s="352"/>
      <c r="K38" s="352"/>
      <c r="L38" s="352"/>
      <c r="M38" s="352"/>
      <c r="N38" s="352"/>
      <c r="O38" s="352"/>
      <c r="P38" s="352"/>
      <c r="Q38" s="352"/>
      <c r="R38" s="352"/>
      <c r="S38" s="352"/>
      <c r="T38" s="352"/>
      <c r="U38" s="352"/>
      <c r="V38" s="352"/>
      <c r="W38" s="352"/>
    </row>
    <row r="39" spans="1:32" x14ac:dyDescent="0.6">
      <c r="A39" s="181"/>
      <c r="B39" s="190" t="s">
        <v>14</v>
      </c>
      <c r="C39" s="575">
        <v>0.47899999999999998</v>
      </c>
      <c r="D39" s="576">
        <v>0.48959999999999998</v>
      </c>
      <c r="E39" s="191"/>
      <c r="F39" s="196"/>
      <c r="G39" s="352"/>
      <c r="H39" s="352"/>
      <c r="I39" s="352"/>
      <c r="J39" s="352"/>
      <c r="K39" s="352"/>
      <c r="L39" s="352"/>
      <c r="M39" s="352"/>
      <c r="N39" s="352"/>
      <c r="O39" s="352"/>
      <c r="P39" s="352"/>
      <c r="Q39" s="352"/>
      <c r="R39" s="352"/>
      <c r="S39" s="352"/>
      <c r="T39" s="352"/>
      <c r="U39" s="352"/>
      <c r="V39" s="352"/>
      <c r="W39" s="352"/>
    </row>
    <row r="40" spans="1:32" x14ac:dyDescent="0.6">
      <c r="A40" s="181"/>
      <c r="B40" s="190" t="s">
        <v>15</v>
      </c>
      <c r="C40" s="575">
        <v>0.48680000000000001</v>
      </c>
      <c r="D40" s="576">
        <v>0.4924</v>
      </c>
      <c r="E40" s="191"/>
      <c r="F40" s="196"/>
      <c r="G40" s="352"/>
      <c r="H40" s="352"/>
      <c r="I40" s="352"/>
      <c r="J40" s="352"/>
      <c r="K40" s="352"/>
      <c r="L40" s="352"/>
      <c r="M40" s="352"/>
      <c r="N40" s="352"/>
      <c r="O40" s="352"/>
      <c r="P40" s="352"/>
      <c r="Q40" s="352"/>
      <c r="R40" s="352"/>
      <c r="S40" s="352"/>
      <c r="T40" s="352"/>
      <c r="U40" s="352"/>
      <c r="V40" s="352"/>
      <c r="W40" s="352"/>
    </row>
    <row r="41" spans="1:32" x14ac:dyDescent="0.6">
      <c r="A41" s="181"/>
      <c r="B41" s="190" t="s">
        <v>16</v>
      </c>
      <c r="C41" s="575">
        <v>0.45319999999999999</v>
      </c>
      <c r="D41" s="576">
        <v>0.49509999999999998</v>
      </c>
      <c r="E41" s="191"/>
      <c r="F41" s="196"/>
      <c r="G41" s="352"/>
      <c r="H41" s="352"/>
      <c r="I41" s="352"/>
      <c r="J41" s="352"/>
      <c r="K41" s="352"/>
      <c r="L41" s="352"/>
      <c r="M41" s="352"/>
      <c r="N41" s="352"/>
      <c r="O41" s="352"/>
      <c r="P41" s="352"/>
      <c r="Q41" s="352"/>
      <c r="R41" s="352"/>
      <c r="S41" s="352"/>
      <c r="T41" s="352"/>
      <c r="U41" s="352"/>
      <c r="V41" s="352"/>
      <c r="W41" s="352"/>
    </row>
    <row r="42" spans="1:32" x14ac:dyDescent="0.6">
      <c r="A42" s="181"/>
      <c r="B42" s="190" t="s">
        <v>17</v>
      </c>
      <c r="C42" s="575">
        <v>0.42899999999999999</v>
      </c>
      <c r="D42" s="576">
        <v>0.48459999999999998</v>
      </c>
      <c r="E42" s="191"/>
      <c r="F42" s="196"/>
      <c r="G42" s="352"/>
      <c r="H42" s="352"/>
      <c r="I42" s="352"/>
      <c r="J42" s="352"/>
      <c r="K42" s="352"/>
      <c r="L42" s="352"/>
      <c r="M42" s="352"/>
      <c r="N42" s="352"/>
      <c r="O42" s="352"/>
      <c r="P42" s="352"/>
      <c r="Q42" s="352"/>
      <c r="R42" s="352"/>
      <c r="S42" s="352"/>
      <c r="T42" s="352"/>
      <c r="U42" s="352"/>
      <c r="V42" s="352"/>
      <c r="W42" s="352"/>
    </row>
    <row r="43" spans="1:32" x14ac:dyDescent="0.6">
      <c r="A43" s="181"/>
      <c r="B43" s="190" t="s">
        <v>18</v>
      </c>
      <c r="C43" s="575">
        <v>0.42470000000000002</v>
      </c>
      <c r="D43" s="576">
        <v>0.47289999999999999</v>
      </c>
      <c r="E43" s="191"/>
      <c r="F43" s="196"/>
      <c r="G43" s="352"/>
      <c r="H43" s="352"/>
      <c r="I43" s="352"/>
      <c r="J43" s="352"/>
      <c r="K43" s="352"/>
      <c r="L43" s="352"/>
      <c r="M43" s="352"/>
      <c r="N43" s="352"/>
      <c r="O43" s="352"/>
      <c r="P43" s="352"/>
      <c r="Q43" s="352"/>
      <c r="R43" s="352"/>
      <c r="S43" s="352"/>
      <c r="T43" s="352"/>
      <c r="U43" s="352"/>
      <c r="V43" s="352"/>
      <c r="W43" s="352"/>
    </row>
    <row r="44" spans="1:32" x14ac:dyDescent="0.6">
      <c r="A44" s="181"/>
      <c r="B44" s="193"/>
      <c r="C44" s="192"/>
      <c r="D44" s="192"/>
      <c r="E44" s="192"/>
      <c r="F44" s="192"/>
      <c r="G44" s="192"/>
      <c r="H44" s="192"/>
      <c r="I44" s="195"/>
      <c r="J44" s="195"/>
      <c r="K44" s="192"/>
      <c r="L44" s="192"/>
      <c r="M44" s="192"/>
      <c r="N44" s="352"/>
      <c r="O44" s="352"/>
      <c r="P44" s="352"/>
      <c r="Q44" s="352"/>
      <c r="R44" s="352"/>
      <c r="S44" s="352"/>
      <c r="T44" s="352"/>
      <c r="U44" s="352"/>
      <c r="V44" s="352"/>
      <c r="W44" s="352"/>
      <c r="X44" s="352"/>
    </row>
    <row r="45" spans="1:32" x14ac:dyDescent="0.6">
      <c r="A45" s="181"/>
      <c r="B45" s="193"/>
      <c r="C45" s="192"/>
      <c r="D45" s="192"/>
      <c r="E45" s="192"/>
      <c r="F45" s="192"/>
      <c r="G45" s="192"/>
      <c r="H45" s="192"/>
      <c r="I45" s="195"/>
      <c r="J45" s="195"/>
      <c r="K45" s="192"/>
      <c r="L45" s="192"/>
      <c r="M45" s="192"/>
      <c r="N45" s="352"/>
      <c r="O45" s="352"/>
      <c r="P45" s="352"/>
      <c r="Q45" s="352"/>
      <c r="R45" s="352"/>
      <c r="S45" s="352"/>
      <c r="T45" s="352"/>
      <c r="U45" s="352"/>
      <c r="V45" s="352"/>
      <c r="W45" s="352"/>
      <c r="X45" s="352"/>
    </row>
    <row r="46" spans="1:32" x14ac:dyDescent="0.6">
      <c r="A46" s="179" t="s">
        <v>75</v>
      </c>
      <c r="B46" s="197" t="s">
        <v>131</v>
      </c>
      <c r="C46" s="175"/>
      <c r="D46" s="175"/>
      <c r="E46" s="175"/>
      <c r="F46" s="175"/>
      <c r="G46" s="175"/>
      <c r="H46" s="175"/>
      <c r="I46" s="175"/>
      <c r="J46" s="175"/>
      <c r="K46" s="175"/>
      <c r="L46" s="175"/>
      <c r="N46" s="352"/>
      <c r="O46" s="352"/>
      <c r="P46" s="352"/>
      <c r="Q46" s="352"/>
      <c r="R46" s="352"/>
      <c r="S46" s="352"/>
      <c r="T46" s="352"/>
      <c r="U46" s="352"/>
      <c r="V46" s="352"/>
      <c r="W46" s="352"/>
    </row>
    <row r="47" spans="1:32" x14ac:dyDescent="0.6">
      <c r="A47" s="181"/>
      <c r="B47" s="198" t="s">
        <v>657</v>
      </c>
      <c r="G47" s="199"/>
      <c r="L47" s="175"/>
      <c r="N47" s="352"/>
      <c r="O47" s="352"/>
      <c r="P47" s="352"/>
      <c r="Q47" s="352"/>
      <c r="R47" s="352"/>
      <c r="S47" s="352"/>
      <c r="T47" s="352"/>
      <c r="U47" s="352"/>
      <c r="V47" s="352"/>
      <c r="W47" s="352"/>
      <c r="AB47" s="200"/>
    </row>
    <row r="48" spans="1:32" x14ac:dyDescent="0.6">
      <c r="A48" s="181"/>
      <c r="B48" s="183" t="s">
        <v>78</v>
      </c>
      <c r="C48" s="186" t="s">
        <v>0</v>
      </c>
      <c r="D48" s="186" t="s">
        <v>1</v>
      </c>
      <c r="E48" s="186" t="s">
        <v>2</v>
      </c>
      <c r="F48" s="186" t="s">
        <v>3</v>
      </c>
      <c r="G48" s="186" t="s">
        <v>4</v>
      </c>
      <c r="H48" s="186" t="s">
        <v>6</v>
      </c>
      <c r="I48" s="186" t="s">
        <v>37</v>
      </c>
      <c r="J48" s="186" t="s">
        <v>38</v>
      </c>
      <c r="K48" s="186" t="s">
        <v>5</v>
      </c>
      <c r="L48" s="186" t="s">
        <v>36</v>
      </c>
      <c r="N48" s="352"/>
      <c r="O48" s="352"/>
      <c r="P48" s="352"/>
      <c r="Q48" s="352"/>
      <c r="R48" s="352"/>
      <c r="S48" s="352"/>
      <c r="T48" s="352"/>
      <c r="U48" s="352"/>
      <c r="V48" s="352"/>
      <c r="W48" s="352"/>
      <c r="X48" s="175"/>
      <c r="Y48" s="175"/>
      <c r="Z48" s="175"/>
      <c r="AB48" s="200"/>
      <c r="AF48" s="200"/>
    </row>
    <row r="49" spans="1:32" x14ac:dyDescent="0.6">
      <c r="A49" s="181"/>
      <c r="B49" s="189"/>
      <c r="C49" s="186"/>
      <c r="D49" s="186"/>
      <c r="E49" s="186"/>
      <c r="F49" s="186"/>
      <c r="G49" s="186"/>
      <c r="H49" s="186"/>
      <c r="I49" s="186"/>
      <c r="J49" s="186"/>
      <c r="K49" s="186"/>
      <c r="L49" s="186"/>
      <c r="N49" s="352"/>
      <c r="O49" s="352"/>
      <c r="P49" s="352"/>
      <c r="Q49" s="352"/>
      <c r="R49" s="352"/>
      <c r="S49" s="352"/>
      <c r="T49" s="352"/>
      <c r="U49" s="352"/>
      <c r="V49" s="352"/>
      <c r="W49" s="352"/>
      <c r="Y49" s="201"/>
      <c r="AB49" s="200"/>
      <c r="AF49" s="200"/>
    </row>
    <row r="50" spans="1:32" x14ac:dyDescent="0.6">
      <c r="A50" s="181"/>
      <c r="B50" s="190" t="s">
        <v>7</v>
      </c>
      <c r="C50" s="577">
        <v>1216087.3903839088</v>
      </c>
      <c r="D50" s="577">
        <v>15162.288629820538</v>
      </c>
      <c r="E50" s="577">
        <v>16087.070984129185</v>
      </c>
      <c r="F50" s="577">
        <v>58</v>
      </c>
      <c r="G50" s="577">
        <v>1</v>
      </c>
      <c r="H50" s="577">
        <v>1322.3750968838106</v>
      </c>
      <c r="I50" s="577">
        <v>15557</v>
      </c>
      <c r="J50" s="577">
        <v>32676</v>
      </c>
      <c r="K50" s="577">
        <v>539551.08550429414</v>
      </c>
      <c r="L50" s="577">
        <v>630912.6819358971</v>
      </c>
      <c r="N50" s="352"/>
      <c r="O50" s="352"/>
      <c r="P50" s="352"/>
      <c r="Q50" s="352"/>
      <c r="R50" s="352"/>
      <c r="S50" s="352"/>
      <c r="T50" s="352"/>
      <c r="U50" s="352"/>
      <c r="V50" s="352"/>
      <c r="W50" s="352"/>
      <c r="X50" s="204"/>
      <c r="Y50" s="201"/>
      <c r="Z50" s="205"/>
      <c r="AB50" s="354"/>
      <c r="AF50" s="355"/>
    </row>
    <row r="51" spans="1:32" x14ac:dyDescent="0.6">
      <c r="A51" s="181"/>
      <c r="B51" s="190" t="s">
        <v>8</v>
      </c>
      <c r="C51" s="577">
        <v>985026.01259489742</v>
      </c>
      <c r="D51" s="577">
        <v>11612.315086336917</v>
      </c>
      <c r="E51" s="577">
        <v>13979.84890266052</v>
      </c>
      <c r="F51" s="577">
        <v>57</v>
      </c>
      <c r="G51" s="577">
        <v>1</v>
      </c>
      <c r="H51" s="577">
        <v>1184.5406742774753</v>
      </c>
      <c r="I51" s="577">
        <v>12802</v>
      </c>
      <c r="J51" s="577">
        <v>29367</v>
      </c>
      <c r="K51" s="577">
        <v>491622.40219823888</v>
      </c>
      <c r="L51" s="577">
        <v>571613.29446467315</v>
      </c>
      <c r="N51" s="352"/>
      <c r="O51" s="352"/>
      <c r="P51" s="352"/>
      <c r="Q51" s="352"/>
      <c r="R51" s="352"/>
      <c r="S51" s="352"/>
      <c r="T51" s="352"/>
      <c r="U51" s="352"/>
      <c r="V51" s="352"/>
      <c r="W51" s="352"/>
      <c r="X51" s="204"/>
      <c r="Y51" s="201"/>
      <c r="Z51" s="205"/>
      <c r="AB51" s="354"/>
      <c r="AD51" s="356"/>
    </row>
    <row r="52" spans="1:32" x14ac:dyDescent="0.6">
      <c r="A52" s="181"/>
      <c r="B52" s="190" t="s">
        <v>9</v>
      </c>
      <c r="C52" s="577">
        <v>925032.09485644195</v>
      </c>
      <c r="D52" s="577">
        <v>9121.071780109336</v>
      </c>
      <c r="E52" s="577">
        <v>13458.212749576174</v>
      </c>
      <c r="F52" s="577">
        <v>64</v>
      </c>
      <c r="G52" s="577">
        <v>1</v>
      </c>
      <c r="H52" s="577">
        <v>920.56687098291798</v>
      </c>
      <c r="I52" s="577">
        <v>12379</v>
      </c>
      <c r="J52" s="577">
        <v>27322</v>
      </c>
      <c r="K52" s="577">
        <v>506418.06853839813</v>
      </c>
      <c r="L52" s="577">
        <v>590948.77573203819</v>
      </c>
      <c r="M52" s="206"/>
      <c r="N52" s="352"/>
      <c r="O52" s="352"/>
      <c r="P52" s="352"/>
      <c r="Q52" s="352"/>
      <c r="R52" s="352"/>
      <c r="S52" s="352"/>
      <c r="T52" s="352"/>
      <c r="U52" s="352"/>
      <c r="V52" s="352"/>
      <c r="W52" s="352"/>
      <c r="X52" s="204"/>
      <c r="Y52" s="201"/>
      <c r="Z52" s="208"/>
      <c r="AB52" s="354"/>
    </row>
    <row r="53" spans="1:32" x14ac:dyDescent="0.6">
      <c r="A53" s="181"/>
      <c r="B53" s="190" t="s">
        <v>10</v>
      </c>
      <c r="C53" s="577">
        <v>785315.88981283526</v>
      </c>
      <c r="D53" s="577">
        <v>4791.741765342611</v>
      </c>
      <c r="E53" s="577">
        <v>11188.390569938876</v>
      </c>
      <c r="F53" s="577">
        <v>53</v>
      </c>
      <c r="G53" s="577">
        <v>1</v>
      </c>
      <c r="H53" s="577">
        <v>618.16650138598845</v>
      </c>
      <c r="I53" s="577">
        <v>10748</v>
      </c>
      <c r="J53" s="577">
        <v>26105</v>
      </c>
      <c r="K53" s="577">
        <v>453938.84717225574</v>
      </c>
      <c r="L53" s="577">
        <v>526170.10647873802</v>
      </c>
      <c r="M53" s="206"/>
      <c r="N53" s="352"/>
      <c r="O53" s="352"/>
      <c r="P53" s="352"/>
      <c r="Q53" s="352"/>
      <c r="R53" s="352"/>
      <c r="S53" s="352"/>
      <c r="T53" s="352"/>
      <c r="U53" s="352"/>
      <c r="V53" s="352"/>
      <c r="W53" s="352"/>
      <c r="Y53" s="201"/>
      <c r="AB53" s="354"/>
    </row>
    <row r="54" spans="1:32" x14ac:dyDescent="0.6">
      <c r="A54" s="181"/>
      <c r="B54" s="190" t="s">
        <v>11</v>
      </c>
      <c r="C54" s="577">
        <v>823496.12149140681</v>
      </c>
      <c r="D54" s="577">
        <v>3321.6577416367759</v>
      </c>
      <c r="E54" s="577">
        <v>11535.208120367928</v>
      </c>
      <c r="F54" s="577">
        <v>61</v>
      </c>
      <c r="G54" s="577">
        <v>1</v>
      </c>
      <c r="H54" s="577">
        <v>303.2357297339376</v>
      </c>
      <c r="I54" s="577">
        <v>9616</v>
      </c>
      <c r="J54" s="577">
        <v>21208</v>
      </c>
      <c r="K54" s="577">
        <v>462605.2348128279</v>
      </c>
      <c r="L54" s="577">
        <v>624992.99342562677</v>
      </c>
      <c r="N54" s="352"/>
      <c r="O54" s="352"/>
      <c r="P54" s="352"/>
      <c r="Q54" s="352"/>
      <c r="R54" s="352"/>
      <c r="S54" s="352"/>
      <c r="T54" s="352"/>
      <c r="U54" s="352"/>
      <c r="V54" s="352"/>
      <c r="W54" s="352"/>
      <c r="X54" s="204"/>
      <c r="Y54" s="201"/>
      <c r="Z54" s="208"/>
      <c r="AB54" s="354"/>
    </row>
    <row r="55" spans="1:32" x14ac:dyDescent="0.6">
      <c r="A55" s="181"/>
      <c r="B55" s="190" t="s">
        <v>12</v>
      </c>
      <c r="C55" s="577">
        <v>1289629.1010947914</v>
      </c>
      <c r="D55" s="577">
        <v>4453.6031727339951</v>
      </c>
      <c r="E55" s="577">
        <v>18771.382431352424</v>
      </c>
      <c r="F55" s="577">
        <v>46</v>
      </c>
      <c r="G55" s="577">
        <v>1</v>
      </c>
      <c r="H55" s="577">
        <v>400.97286576388444</v>
      </c>
      <c r="I55" s="577">
        <v>8470</v>
      </c>
      <c r="J55" s="577">
        <v>19103</v>
      </c>
      <c r="K55" s="577">
        <v>500814.18103266088</v>
      </c>
      <c r="L55" s="577">
        <v>591728.50064567907</v>
      </c>
      <c r="M55" s="206"/>
      <c r="N55" s="352"/>
      <c r="O55" s="352"/>
      <c r="P55" s="352"/>
      <c r="Q55" s="352"/>
      <c r="R55" s="352"/>
      <c r="S55" s="352"/>
      <c r="T55" s="352"/>
      <c r="U55" s="352"/>
      <c r="V55" s="352"/>
      <c r="W55" s="352"/>
      <c r="X55" s="204"/>
      <c r="Y55" s="201"/>
      <c r="Z55" s="205"/>
      <c r="AB55" s="354"/>
    </row>
    <row r="56" spans="1:32" x14ac:dyDescent="0.6">
      <c r="A56" s="181"/>
      <c r="B56" s="190" t="s">
        <v>13</v>
      </c>
      <c r="C56" s="577">
        <v>1730060.8931312968</v>
      </c>
      <c r="D56" s="577">
        <v>6211.7311827360581</v>
      </c>
      <c r="E56" s="577">
        <v>22503.665609546919</v>
      </c>
      <c r="F56" s="577">
        <v>36</v>
      </c>
      <c r="G56" s="577">
        <v>1</v>
      </c>
      <c r="H56" s="577">
        <v>433.5519111072</v>
      </c>
      <c r="I56" s="577">
        <v>9055</v>
      </c>
      <c r="J56" s="577">
        <v>18825</v>
      </c>
      <c r="K56" s="577">
        <v>607447.20123459422</v>
      </c>
      <c r="L56" s="577">
        <v>644778.77820159495</v>
      </c>
      <c r="M56" s="206"/>
      <c r="N56" s="352"/>
      <c r="O56" s="352"/>
      <c r="P56" s="352"/>
      <c r="Q56" s="352"/>
      <c r="R56" s="352"/>
      <c r="S56" s="352"/>
      <c r="T56" s="352"/>
      <c r="U56" s="352"/>
      <c r="V56" s="352"/>
      <c r="W56" s="352"/>
      <c r="X56" s="204"/>
      <c r="Y56" s="201"/>
      <c r="Z56" s="208"/>
      <c r="AB56" s="354"/>
    </row>
    <row r="57" spans="1:32" x14ac:dyDescent="0.6">
      <c r="A57" s="181"/>
      <c r="B57" s="190" t="s">
        <v>14</v>
      </c>
      <c r="C57" s="577">
        <v>1592140.1088682017</v>
      </c>
      <c r="D57" s="577">
        <v>5891.8963885877374</v>
      </c>
      <c r="E57" s="577">
        <v>21380.503081734674</v>
      </c>
      <c r="F57" s="577">
        <v>40</v>
      </c>
      <c r="G57" s="577">
        <v>0</v>
      </c>
      <c r="H57" s="577">
        <v>505.39288288989599</v>
      </c>
      <c r="I57" s="577">
        <v>10329</v>
      </c>
      <c r="J57" s="577">
        <v>19965</v>
      </c>
      <c r="K57" s="577">
        <v>614016.30252968427</v>
      </c>
      <c r="L57" s="577">
        <v>668001.57343098253</v>
      </c>
      <c r="M57" s="206"/>
      <c r="N57" s="352"/>
      <c r="O57" s="352"/>
      <c r="P57" s="352"/>
      <c r="Q57" s="352"/>
      <c r="R57" s="352"/>
      <c r="S57" s="352"/>
      <c r="T57" s="352"/>
      <c r="U57" s="352"/>
      <c r="V57" s="352"/>
      <c r="W57" s="352"/>
      <c r="AB57" s="354"/>
    </row>
    <row r="58" spans="1:32" x14ac:dyDescent="0.6">
      <c r="A58" s="181"/>
      <c r="B58" s="190" t="s">
        <v>15</v>
      </c>
      <c r="C58" s="577">
        <v>908260.66155904916</v>
      </c>
      <c r="D58" s="577">
        <v>4027.7990190787004</v>
      </c>
      <c r="E58" s="577">
        <v>14022.143725883576</v>
      </c>
      <c r="F58" s="577">
        <v>42</v>
      </c>
      <c r="G58" s="577">
        <v>1</v>
      </c>
      <c r="H58" s="577">
        <v>365.05237987253645</v>
      </c>
      <c r="I58" s="577">
        <v>10991</v>
      </c>
      <c r="J58" s="577">
        <v>21876</v>
      </c>
      <c r="K58" s="577">
        <v>523119.34756374249</v>
      </c>
      <c r="L58" s="577">
        <v>609735.69259959797</v>
      </c>
      <c r="M58" s="206"/>
      <c r="N58" s="352"/>
      <c r="O58" s="352"/>
      <c r="P58" s="352"/>
      <c r="Q58" s="352"/>
      <c r="R58" s="352"/>
      <c r="S58" s="352"/>
      <c r="T58" s="352"/>
      <c r="U58" s="352"/>
      <c r="V58" s="352"/>
      <c r="W58" s="352"/>
      <c r="AB58" s="354"/>
    </row>
    <row r="59" spans="1:32" x14ac:dyDescent="0.6">
      <c r="A59" s="181"/>
      <c r="B59" s="190" t="s">
        <v>16</v>
      </c>
      <c r="C59" s="577">
        <v>658694.27411083784</v>
      </c>
      <c r="D59" s="577">
        <v>5547.0142912832234</v>
      </c>
      <c r="E59" s="577">
        <v>10506.034088606919</v>
      </c>
      <c r="F59" s="577">
        <v>20</v>
      </c>
      <c r="G59" s="577">
        <v>1</v>
      </c>
      <c r="H59" s="577">
        <v>434.38727124420814</v>
      </c>
      <c r="I59" s="577">
        <v>13089</v>
      </c>
      <c r="J59" s="577">
        <v>26616</v>
      </c>
      <c r="K59" s="577">
        <v>480021.86732035218</v>
      </c>
      <c r="L59" s="577">
        <v>611219.50274804048</v>
      </c>
      <c r="M59" s="206"/>
      <c r="N59" s="352"/>
      <c r="O59" s="352"/>
      <c r="P59" s="352"/>
      <c r="Q59" s="352"/>
      <c r="R59" s="352"/>
      <c r="S59" s="352"/>
      <c r="T59" s="352"/>
      <c r="U59" s="352"/>
      <c r="V59" s="352"/>
      <c r="W59" s="352"/>
      <c r="AB59" s="354"/>
    </row>
    <row r="60" spans="1:32" x14ac:dyDescent="0.6">
      <c r="A60" s="181"/>
      <c r="B60" s="190" t="s">
        <v>17</v>
      </c>
      <c r="C60" s="577">
        <v>720914.59092265088</v>
      </c>
      <c r="D60" s="577">
        <v>8253.0863899658525</v>
      </c>
      <c r="E60" s="577">
        <v>9564.2693581735548</v>
      </c>
      <c r="F60" s="577">
        <v>43</v>
      </c>
      <c r="G60" s="577">
        <v>1</v>
      </c>
      <c r="H60" s="577">
        <v>526.2768863150983</v>
      </c>
      <c r="I60" s="577">
        <v>13505</v>
      </c>
      <c r="J60" s="577">
        <v>27571</v>
      </c>
      <c r="K60" s="577">
        <v>435570.69185111416</v>
      </c>
      <c r="L60" s="577">
        <v>537678.64826846833</v>
      </c>
      <c r="M60" s="206"/>
      <c r="N60" s="352"/>
      <c r="O60" s="352"/>
      <c r="P60" s="352"/>
      <c r="Q60" s="352"/>
      <c r="R60" s="352"/>
      <c r="S60" s="352"/>
      <c r="T60" s="352"/>
      <c r="U60" s="352"/>
      <c r="V60" s="352"/>
      <c r="W60" s="352"/>
      <c r="AB60" s="354"/>
    </row>
    <row r="61" spans="1:32" x14ac:dyDescent="0.6">
      <c r="A61" s="181"/>
      <c r="B61" s="190" t="s">
        <v>18</v>
      </c>
      <c r="C61" s="577">
        <v>1003678.8690675624</v>
      </c>
      <c r="D61" s="577">
        <v>12043.899386874411</v>
      </c>
      <c r="E61" s="577">
        <v>12558.742842365866</v>
      </c>
      <c r="F61" s="577">
        <v>55</v>
      </c>
      <c r="G61" s="577">
        <v>1</v>
      </c>
      <c r="H61" s="577">
        <v>1039.1880104380671</v>
      </c>
      <c r="I61" s="577">
        <v>15040</v>
      </c>
      <c r="J61" s="577">
        <v>29607</v>
      </c>
      <c r="K61" s="577">
        <v>503719.23494653753</v>
      </c>
      <c r="L61" s="577">
        <v>613437.79538539751</v>
      </c>
      <c r="M61" s="206"/>
      <c r="N61" s="352"/>
      <c r="O61" s="352"/>
      <c r="P61" s="352"/>
      <c r="Q61" s="352"/>
      <c r="R61" s="352"/>
      <c r="S61" s="352"/>
      <c r="T61" s="352"/>
      <c r="U61" s="352"/>
      <c r="V61" s="352"/>
      <c r="W61" s="352"/>
      <c r="AB61" s="354"/>
    </row>
    <row r="62" spans="1:32" x14ac:dyDescent="0.6">
      <c r="A62" s="181"/>
      <c r="B62" s="209"/>
      <c r="C62" s="204">
        <f>SUM(C50:C61)</f>
        <v>12638336.007893881</v>
      </c>
      <c r="D62" s="204">
        <f t="shared" ref="D62:L62" si="0">SUM(D50:D61)</f>
        <v>90438.104834506172</v>
      </c>
      <c r="E62" s="204">
        <f t="shared" si="0"/>
        <v>175555.47246433664</v>
      </c>
      <c r="F62" s="204">
        <f t="shared" si="0"/>
        <v>575</v>
      </c>
      <c r="G62" s="204">
        <f t="shared" si="0"/>
        <v>11</v>
      </c>
      <c r="H62" s="204">
        <f t="shared" si="0"/>
        <v>8053.7070808950202</v>
      </c>
      <c r="I62" s="204">
        <f t="shared" si="0"/>
        <v>141581</v>
      </c>
      <c r="J62" s="204">
        <f t="shared" si="0"/>
        <v>300241</v>
      </c>
      <c r="K62" s="204">
        <f t="shared" si="0"/>
        <v>6118844.4647047007</v>
      </c>
      <c r="L62" s="204">
        <f t="shared" si="0"/>
        <v>7221218.3433167357</v>
      </c>
      <c r="M62" s="204"/>
      <c r="N62" s="352"/>
      <c r="O62" s="352"/>
      <c r="P62" s="352"/>
      <c r="Q62" s="352"/>
      <c r="R62" s="352"/>
      <c r="S62" s="352"/>
      <c r="T62" s="352"/>
      <c r="U62" s="352"/>
      <c r="V62" s="352"/>
      <c r="W62" s="352"/>
      <c r="AB62" s="204"/>
    </row>
    <row r="63" spans="1:32" x14ac:dyDescent="0.6">
      <c r="A63" s="181"/>
      <c r="B63" s="193"/>
      <c r="I63" s="210"/>
      <c r="J63" s="210"/>
      <c r="N63" s="352"/>
      <c r="O63" s="352"/>
      <c r="P63" s="352"/>
      <c r="Q63" s="352"/>
      <c r="R63" s="352"/>
      <c r="S63" s="352"/>
      <c r="T63" s="352"/>
      <c r="U63" s="352"/>
      <c r="V63" s="352"/>
      <c r="W63" s="352"/>
      <c r="AB63" s="211"/>
    </row>
    <row r="64" spans="1:32" x14ac:dyDescent="0.6">
      <c r="A64" s="181"/>
      <c r="B64" s="177" t="s">
        <v>303</v>
      </c>
      <c r="C64" s="353" t="s">
        <v>195</v>
      </c>
      <c r="D64" s="353" t="s">
        <v>195</v>
      </c>
      <c r="L64" s="204"/>
      <c r="N64" s="352"/>
      <c r="O64" s="352"/>
      <c r="P64" s="352"/>
      <c r="Q64" s="352"/>
      <c r="R64" s="352"/>
      <c r="S64" s="352"/>
      <c r="T64" s="352"/>
      <c r="U64" s="352"/>
      <c r="V64" s="352"/>
      <c r="W64" s="352"/>
      <c r="Y64" s="175"/>
      <c r="Z64" s="175"/>
      <c r="AB64" s="211"/>
    </row>
    <row r="65" spans="1:26" x14ac:dyDescent="0.6">
      <c r="A65" s="181"/>
      <c r="B65" s="235"/>
      <c r="C65" s="202" t="s">
        <v>194</v>
      </c>
      <c r="D65" s="202" t="s">
        <v>196</v>
      </c>
      <c r="E65" s="365"/>
      <c r="F65" s="365"/>
      <c r="G65" s="365"/>
      <c r="H65" s="365"/>
      <c r="I65" s="365"/>
      <c r="J65" s="365"/>
      <c r="N65" s="352"/>
      <c r="O65" s="352"/>
      <c r="P65" s="352"/>
      <c r="Q65" s="352"/>
      <c r="R65" s="352"/>
      <c r="S65" s="352"/>
      <c r="T65" s="352"/>
      <c r="U65" s="352"/>
      <c r="V65" s="352"/>
      <c r="W65" s="352"/>
    </row>
    <row r="66" spans="1:26" x14ac:dyDescent="0.6">
      <c r="A66" s="181"/>
      <c r="C66" s="578">
        <v>0.34373936182892689</v>
      </c>
      <c r="D66" s="578">
        <v>0.33906007095308333</v>
      </c>
      <c r="E66" s="365"/>
      <c r="F66" s="365"/>
      <c r="G66" s="365"/>
      <c r="H66" s="365"/>
      <c r="I66" s="365"/>
      <c r="J66" s="365"/>
      <c r="N66" s="352"/>
      <c r="O66" s="352"/>
      <c r="P66" s="352"/>
      <c r="Q66" s="352"/>
      <c r="R66" s="352"/>
      <c r="S66" s="352"/>
      <c r="T66" s="352"/>
      <c r="U66" s="352"/>
      <c r="V66" s="352"/>
      <c r="W66" s="352"/>
    </row>
    <row r="67" spans="1:26" x14ac:dyDescent="0.6">
      <c r="A67" s="181"/>
      <c r="C67" s="365"/>
      <c r="D67" s="365"/>
      <c r="E67" s="365"/>
      <c r="F67" s="365"/>
      <c r="G67" s="365"/>
      <c r="H67" s="365"/>
      <c r="I67" s="365"/>
      <c r="J67" s="365"/>
      <c r="K67" s="365"/>
      <c r="N67" s="352"/>
      <c r="O67" s="352"/>
      <c r="P67" s="352"/>
      <c r="Q67" s="352"/>
      <c r="R67" s="352"/>
      <c r="S67" s="352"/>
      <c r="T67" s="352"/>
      <c r="U67" s="352"/>
      <c r="V67" s="352"/>
      <c r="W67" s="352"/>
    </row>
    <row r="68" spans="1:26" x14ac:dyDescent="0.6">
      <c r="A68" s="181"/>
      <c r="C68" s="365"/>
      <c r="D68" s="365"/>
      <c r="E68" s="365"/>
      <c r="F68" s="365"/>
      <c r="G68" s="365"/>
      <c r="H68" s="365"/>
      <c r="I68" s="365"/>
      <c r="J68" s="365"/>
      <c r="K68" s="365"/>
      <c r="N68" s="352"/>
      <c r="O68" s="352"/>
      <c r="P68" s="352"/>
      <c r="Q68" s="352"/>
      <c r="R68" s="352"/>
      <c r="S68" s="352"/>
      <c r="T68" s="352"/>
      <c r="U68" s="352"/>
      <c r="V68" s="352"/>
      <c r="W68" s="352"/>
    </row>
    <row r="69" spans="1:26" x14ac:dyDescent="0.6">
      <c r="A69" s="181"/>
      <c r="B69" s="177"/>
      <c r="N69" s="352"/>
      <c r="O69" s="352"/>
      <c r="P69" s="352"/>
      <c r="Q69" s="352"/>
      <c r="R69" s="352"/>
      <c r="S69" s="352"/>
      <c r="T69" s="352"/>
      <c r="U69" s="352"/>
      <c r="V69" s="352"/>
      <c r="W69" s="352"/>
    </row>
    <row r="70" spans="1:26" x14ac:dyDescent="0.6">
      <c r="A70" s="179" t="s">
        <v>76</v>
      </c>
      <c r="B70" s="177" t="s">
        <v>39</v>
      </c>
      <c r="E70" s="212" t="s">
        <v>66</v>
      </c>
      <c r="F70" s="177" t="s">
        <v>178</v>
      </c>
      <c r="N70" s="352"/>
      <c r="O70" s="352"/>
      <c r="P70" s="352"/>
      <c r="Q70" s="352"/>
      <c r="R70" s="352"/>
      <c r="S70" s="352"/>
      <c r="T70" s="352"/>
      <c r="U70" s="352"/>
      <c r="V70" s="352"/>
      <c r="W70" s="352"/>
    </row>
    <row r="71" spans="1:26" s="213" customFormat="1" x14ac:dyDescent="0.6">
      <c r="A71" s="181"/>
      <c r="B71" s="178" t="s">
        <v>233</v>
      </c>
      <c r="F71" s="175" t="s">
        <v>177</v>
      </c>
      <c r="G71" s="228"/>
      <c r="N71" s="352"/>
      <c r="O71" s="352"/>
      <c r="P71" s="352"/>
      <c r="Q71" s="352"/>
      <c r="R71" s="352"/>
      <c r="S71" s="352"/>
      <c r="T71" s="352"/>
      <c r="U71" s="352"/>
      <c r="V71" s="352"/>
      <c r="W71" s="352"/>
      <c r="X71" s="203"/>
      <c r="Y71" s="201"/>
      <c r="Z71" s="205"/>
    </row>
    <row r="72" spans="1:26" x14ac:dyDescent="0.6">
      <c r="A72" s="181"/>
      <c r="C72" s="175" t="s">
        <v>20</v>
      </c>
      <c r="F72" s="175" t="s">
        <v>175</v>
      </c>
      <c r="N72" s="352"/>
      <c r="O72" s="352"/>
      <c r="P72" s="352"/>
      <c r="Q72" s="352"/>
      <c r="R72" s="352"/>
      <c r="S72" s="352"/>
      <c r="T72" s="352"/>
      <c r="U72" s="352"/>
      <c r="V72" s="352"/>
      <c r="W72" s="352"/>
      <c r="X72" s="204"/>
      <c r="Y72" s="201"/>
      <c r="Z72" s="208"/>
    </row>
    <row r="73" spans="1:26" ht="13.25" x14ac:dyDescent="0.6">
      <c r="A73" s="181"/>
      <c r="B73" s="190" t="s">
        <v>7</v>
      </c>
      <c r="C73" s="600">
        <v>106.1</v>
      </c>
      <c r="E73" s="464" t="s">
        <v>53</v>
      </c>
      <c r="F73" s="579">
        <v>0.64562706270627068</v>
      </c>
      <c r="K73" s="214"/>
      <c r="N73" s="352"/>
      <c r="O73" s="352"/>
      <c r="P73" s="352"/>
      <c r="Q73" s="352"/>
      <c r="R73" s="352"/>
      <c r="S73" s="352"/>
      <c r="T73" s="352"/>
      <c r="U73" s="352"/>
      <c r="V73" s="352"/>
      <c r="W73" s="352"/>
      <c r="Y73" s="201"/>
    </row>
    <row r="74" spans="1:26" ht="13.25" x14ac:dyDescent="0.6">
      <c r="A74" s="181"/>
      <c r="B74" s="190" t="s">
        <v>8</v>
      </c>
      <c r="C74" s="600">
        <v>100.15</v>
      </c>
      <c r="D74" s="358"/>
      <c r="E74" s="464" t="s">
        <v>54</v>
      </c>
      <c r="F74" s="579">
        <v>0.78615422517861533</v>
      </c>
      <c r="K74" s="214"/>
      <c r="N74" s="352"/>
      <c r="O74" s="352"/>
      <c r="P74" s="352"/>
      <c r="Q74" s="352"/>
      <c r="R74" s="352"/>
      <c r="S74" s="352"/>
      <c r="T74" s="352"/>
      <c r="U74" s="352"/>
      <c r="V74" s="352"/>
      <c r="W74" s="352"/>
      <c r="Y74" s="201"/>
    </row>
    <row r="75" spans="1:26" x14ac:dyDescent="0.6">
      <c r="A75" s="181"/>
      <c r="B75" s="190" t="s">
        <v>9</v>
      </c>
      <c r="C75" s="600">
        <v>62.35</v>
      </c>
      <c r="D75" s="358"/>
      <c r="E75" s="357"/>
      <c r="H75" s="359"/>
      <c r="I75" s="359"/>
      <c r="J75" s="214"/>
      <c r="N75" s="352"/>
      <c r="O75" s="352"/>
      <c r="P75" s="352"/>
      <c r="Q75" s="352"/>
      <c r="R75" s="352"/>
      <c r="S75" s="352"/>
      <c r="T75" s="352"/>
      <c r="U75" s="352"/>
      <c r="V75" s="352"/>
      <c r="W75" s="352"/>
      <c r="X75" s="203"/>
      <c r="Y75" s="201"/>
      <c r="Z75" s="205"/>
    </row>
    <row r="76" spans="1:26" x14ac:dyDescent="0.6">
      <c r="A76" s="181"/>
      <c r="B76" s="190" t="s">
        <v>10</v>
      </c>
      <c r="C76" s="600">
        <v>54.75</v>
      </c>
      <c r="D76" s="358"/>
      <c r="E76" s="357"/>
      <c r="H76" s="359"/>
      <c r="I76" s="359"/>
      <c r="J76" s="214"/>
      <c r="N76" s="352"/>
      <c r="O76" s="352"/>
      <c r="P76" s="352"/>
      <c r="Q76" s="352"/>
      <c r="R76" s="352"/>
      <c r="S76" s="352"/>
      <c r="T76" s="352"/>
      <c r="U76" s="352"/>
      <c r="V76" s="352"/>
      <c r="W76" s="352"/>
      <c r="X76" s="204"/>
      <c r="Y76" s="201"/>
      <c r="Z76" s="208"/>
    </row>
    <row r="77" spans="1:26" x14ac:dyDescent="0.6">
      <c r="A77" s="181"/>
      <c r="B77" s="190" t="s">
        <v>11</v>
      </c>
      <c r="C77" s="600">
        <v>54.5</v>
      </c>
      <c r="D77" s="358"/>
      <c r="E77" s="357"/>
      <c r="H77" s="359"/>
      <c r="I77" s="359"/>
      <c r="N77" s="352"/>
      <c r="O77" s="352"/>
      <c r="P77" s="352"/>
      <c r="Q77" s="352"/>
      <c r="R77" s="352"/>
      <c r="S77" s="352"/>
      <c r="T77" s="352"/>
      <c r="U77" s="352"/>
      <c r="V77" s="352"/>
      <c r="W77" s="352"/>
      <c r="Y77" s="201"/>
    </row>
    <row r="78" spans="1:26" x14ac:dyDescent="0.6">
      <c r="A78" s="181"/>
      <c r="B78" s="190" t="s">
        <v>12</v>
      </c>
      <c r="C78" s="600">
        <v>66.650000000000006</v>
      </c>
      <c r="F78" s="628" t="s">
        <v>547</v>
      </c>
      <c r="G78" s="628"/>
      <c r="N78" s="352"/>
      <c r="O78" s="352"/>
      <c r="P78" s="352"/>
      <c r="Q78" s="352"/>
      <c r="R78" s="352"/>
      <c r="S78" s="352"/>
      <c r="T78" s="352"/>
      <c r="U78" s="352"/>
      <c r="V78" s="352"/>
      <c r="W78" s="352"/>
      <c r="X78" s="204"/>
      <c r="Y78" s="201"/>
      <c r="Z78" s="205"/>
    </row>
    <row r="79" spans="1:26" x14ac:dyDescent="0.6">
      <c r="A79" s="181"/>
      <c r="B79" s="190" t="s">
        <v>13</v>
      </c>
      <c r="C79" s="600">
        <v>82.8</v>
      </c>
      <c r="D79" s="215"/>
      <c r="E79" s="175"/>
      <c r="F79" s="186" t="s">
        <v>20</v>
      </c>
      <c r="G79" s="186" t="s">
        <v>21</v>
      </c>
      <c r="H79" s="216"/>
      <c r="I79" s="216"/>
      <c r="N79" s="352"/>
      <c r="O79" s="352"/>
      <c r="P79" s="352"/>
      <c r="Q79" s="352"/>
      <c r="R79" s="352"/>
      <c r="S79" s="352"/>
      <c r="T79" s="352"/>
      <c r="U79" s="352"/>
      <c r="V79" s="352"/>
      <c r="W79" s="352"/>
      <c r="X79" s="204"/>
      <c r="Y79" s="201"/>
      <c r="Z79" s="208"/>
    </row>
    <row r="80" spans="1:26" ht="13.25" x14ac:dyDescent="0.6">
      <c r="A80" s="181"/>
      <c r="B80" s="190" t="s">
        <v>14</v>
      </c>
      <c r="C80" s="600">
        <v>76.2</v>
      </c>
      <c r="D80" s="215"/>
      <c r="E80" s="464" t="s">
        <v>53</v>
      </c>
      <c r="F80" s="601">
        <v>0.82989994114184806</v>
      </c>
      <c r="G80" s="601">
        <v>0.90015037593984959</v>
      </c>
      <c r="H80" s="216"/>
      <c r="I80" s="216"/>
      <c r="N80" s="352"/>
      <c r="O80" s="352"/>
      <c r="P80" s="352"/>
      <c r="Q80" s="352"/>
      <c r="R80" s="352"/>
      <c r="S80" s="352"/>
      <c r="T80" s="352"/>
      <c r="U80" s="352"/>
      <c r="V80" s="352"/>
      <c r="W80" s="352"/>
    </row>
    <row r="81" spans="1:23" ht="13.25" x14ac:dyDescent="0.6">
      <c r="A81" s="181"/>
      <c r="B81" s="190" t="s">
        <v>15</v>
      </c>
      <c r="C81" s="600">
        <v>63.25</v>
      </c>
      <c r="D81" s="215"/>
      <c r="E81" s="464" t="s">
        <v>54</v>
      </c>
      <c r="F81" s="601">
        <v>0.86031899468342188</v>
      </c>
      <c r="G81" s="601">
        <v>0.92083712465878076</v>
      </c>
      <c r="H81" s="216"/>
      <c r="I81" s="216"/>
      <c r="N81" s="352"/>
      <c r="O81" s="352"/>
      <c r="P81" s="352"/>
      <c r="Q81" s="352"/>
      <c r="R81" s="352"/>
      <c r="S81" s="352"/>
      <c r="T81" s="352"/>
      <c r="U81" s="352"/>
      <c r="V81" s="352"/>
      <c r="W81" s="352"/>
    </row>
    <row r="82" spans="1:23" x14ac:dyDescent="0.6">
      <c r="A82" s="181"/>
      <c r="B82" s="190" t="s">
        <v>16</v>
      </c>
      <c r="C82" s="600">
        <v>57.95</v>
      </c>
      <c r="D82" s="215"/>
      <c r="E82" s="357"/>
      <c r="H82" s="359"/>
      <c r="I82" s="359"/>
      <c r="N82" s="352"/>
      <c r="O82" s="352"/>
      <c r="P82" s="352"/>
      <c r="Q82" s="352"/>
      <c r="R82" s="352"/>
      <c r="S82" s="352"/>
      <c r="T82" s="352"/>
      <c r="U82" s="352"/>
      <c r="V82" s="352"/>
      <c r="W82" s="352"/>
    </row>
    <row r="83" spans="1:23" x14ac:dyDescent="0.6">
      <c r="A83" s="181"/>
      <c r="B83" s="190" t="s">
        <v>17</v>
      </c>
      <c r="C83" s="600">
        <v>60.7</v>
      </c>
      <c r="D83" s="358"/>
      <c r="E83" s="357"/>
      <c r="H83" s="359"/>
      <c r="I83" s="359"/>
      <c r="N83" s="352"/>
      <c r="O83" s="352"/>
      <c r="P83" s="352"/>
      <c r="Q83" s="352"/>
      <c r="R83" s="352"/>
      <c r="S83" s="352"/>
      <c r="T83" s="352"/>
      <c r="U83" s="352"/>
      <c r="V83" s="352"/>
      <c r="W83" s="352"/>
    </row>
    <row r="84" spans="1:23" x14ac:dyDescent="0.6">
      <c r="A84" s="181"/>
      <c r="B84" s="190" t="s">
        <v>18</v>
      </c>
      <c r="C84" s="600">
        <v>70.75</v>
      </c>
      <c r="D84" s="358"/>
      <c r="E84" s="357"/>
      <c r="H84" s="359"/>
      <c r="I84" s="359"/>
      <c r="N84" s="352"/>
      <c r="O84" s="352"/>
      <c r="P84" s="352"/>
      <c r="Q84" s="352"/>
      <c r="R84" s="352"/>
      <c r="S84" s="352"/>
      <c r="T84" s="352"/>
      <c r="U84" s="352"/>
      <c r="V84" s="352"/>
      <c r="W84" s="352"/>
    </row>
    <row r="85" spans="1:23" x14ac:dyDescent="0.6">
      <c r="A85" s="181"/>
      <c r="B85" s="193"/>
      <c r="C85" s="217"/>
      <c r="D85" s="217"/>
      <c r="G85" s="218"/>
      <c r="K85" s="218"/>
      <c r="N85" s="352"/>
      <c r="O85" s="352"/>
      <c r="P85" s="352"/>
      <c r="Q85" s="352"/>
      <c r="R85" s="352"/>
      <c r="S85" s="352"/>
      <c r="T85" s="352"/>
      <c r="U85" s="352"/>
      <c r="V85" s="352"/>
      <c r="W85" s="352"/>
    </row>
    <row r="86" spans="1:23" x14ac:dyDescent="0.6">
      <c r="A86" s="181"/>
      <c r="B86" s="219"/>
      <c r="C86" s="219"/>
      <c r="D86" s="217"/>
      <c r="G86" s="218"/>
      <c r="K86" s="218"/>
      <c r="N86" s="352"/>
      <c r="O86" s="352"/>
      <c r="P86" s="352"/>
      <c r="Q86" s="352"/>
      <c r="R86" s="352"/>
      <c r="S86" s="352"/>
      <c r="T86" s="352"/>
      <c r="U86" s="352"/>
      <c r="V86" s="352"/>
      <c r="W86" s="352"/>
    </row>
    <row r="87" spans="1:23" x14ac:dyDescent="0.6">
      <c r="A87" s="181"/>
      <c r="E87" s="222"/>
      <c r="F87" s="222"/>
      <c r="G87" s="222"/>
      <c r="H87" s="222"/>
      <c r="I87" s="222"/>
      <c r="J87" s="222"/>
      <c r="K87" s="222"/>
      <c r="L87" s="222"/>
      <c r="M87" s="222"/>
      <c r="N87" s="352"/>
      <c r="O87" s="352"/>
      <c r="P87" s="352"/>
      <c r="Q87" s="352"/>
      <c r="R87" s="352"/>
      <c r="S87" s="352"/>
      <c r="T87" s="352"/>
      <c r="U87" s="352"/>
      <c r="V87" s="352"/>
      <c r="W87" s="352"/>
    </row>
    <row r="88" spans="1:23" x14ac:dyDescent="0.6">
      <c r="A88" s="179" t="s">
        <v>67</v>
      </c>
      <c r="B88" s="189" t="s">
        <v>297</v>
      </c>
      <c r="C88" s="189" t="s">
        <v>298</v>
      </c>
      <c r="D88" s="189" t="s">
        <v>296</v>
      </c>
      <c r="E88" s="222"/>
      <c r="F88" s="222"/>
      <c r="G88" s="222"/>
      <c r="H88" s="222"/>
      <c r="I88" s="222"/>
      <c r="J88" s="222"/>
      <c r="K88" s="222"/>
      <c r="L88" s="222"/>
      <c r="M88" s="222"/>
      <c r="N88" s="352"/>
      <c r="O88" s="352"/>
      <c r="P88" s="352"/>
      <c r="Q88" s="352"/>
      <c r="R88" s="352"/>
      <c r="S88" s="352"/>
      <c r="T88" s="352"/>
      <c r="U88" s="352"/>
      <c r="V88" s="352"/>
      <c r="W88" s="352"/>
    </row>
    <row r="89" spans="1:23" x14ac:dyDescent="0.6">
      <c r="A89" s="181"/>
      <c r="B89" s="189" t="s">
        <v>294</v>
      </c>
      <c r="C89" s="472">
        <v>5.8326999999999997E-2</v>
      </c>
      <c r="D89" s="349" t="s">
        <v>556</v>
      </c>
      <c r="E89" s="360"/>
      <c r="F89" s="360"/>
      <c r="G89" s="360"/>
      <c r="H89" s="360"/>
      <c r="I89" s="360"/>
      <c r="J89" s="360"/>
      <c r="K89" s="360"/>
      <c r="L89" s="360"/>
      <c r="M89" s="222"/>
      <c r="N89" s="352"/>
      <c r="O89" s="352"/>
      <c r="P89" s="352"/>
      <c r="Q89" s="352"/>
      <c r="R89" s="352"/>
      <c r="S89" s="352"/>
      <c r="T89" s="352"/>
      <c r="U89" s="352"/>
      <c r="V89" s="352"/>
      <c r="W89" s="352"/>
    </row>
    <row r="90" spans="1:23" x14ac:dyDescent="0.6">
      <c r="A90" s="181"/>
      <c r="B90" s="189" t="s">
        <v>295</v>
      </c>
      <c r="C90" s="614">
        <v>4.5599999999999998E-3</v>
      </c>
      <c r="D90" s="349" t="s">
        <v>616</v>
      </c>
      <c r="E90" s="221"/>
      <c r="F90" s="221"/>
      <c r="G90" s="221"/>
      <c r="H90" s="221"/>
      <c r="I90" s="221"/>
      <c r="J90" s="221"/>
      <c r="K90" s="221"/>
      <c r="L90" s="221"/>
      <c r="M90" s="222"/>
      <c r="N90" s="352"/>
      <c r="O90" s="352"/>
      <c r="P90" s="352"/>
      <c r="Q90" s="352"/>
      <c r="R90" s="352"/>
      <c r="S90" s="352"/>
      <c r="T90" s="352"/>
      <c r="U90" s="352"/>
      <c r="V90" s="352"/>
      <c r="W90" s="352"/>
    </row>
    <row r="91" spans="1:23" x14ac:dyDescent="0.6">
      <c r="A91" s="181"/>
      <c r="B91" s="189" t="s">
        <v>301</v>
      </c>
      <c r="C91" s="580">
        <v>1.2492669629485992E-2</v>
      </c>
      <c r="D91" s="189" t="s">
        <v>300</v>
      </c>
      <c r="E91" s="221"/>
      <c r="F91" s="221"/>
      <c r="G91" s="221"/>
      <c r="H91" s="221"/>
      <c r="I91" s="221"/>
      <c r="J91" s="221"/>
      <c r="K91" s="221"/>
      <c r="L91" s="221"/>
      <c r="M91" s="222"/>
      <c r="N91" s="352"/>
      <c r="O91" s="352"/>
      <c r="P91" s="352"/>
      <c r="Q91" s="352"/>
      <c r="R91" s="352"/>
      <c r="S91" s="352"/>
      <c r="T91" s="352"/>
      <c r="U91" s="352"/>
      <c r="V91" s="352"/>
      <c r="W91" s="352"/>
    </row>
    <row r="92" spans="1:23" x14ac:dyDescent="0.6">
      <c r="A92" s="181"/>
      <c r="C92" s="223"/>
      <c r="D92" s="222"/>
      <c r="E92" s="222"/>
      <c r="F92" s="222"/>
      <c r="G92" s="222"/>
      <c r="H92" s="222"/>
      <c r="I92" s="222"/>
      <c r="J92" s="222"/>
      <c r="K92" s="222"/>
      <c r="L92" s="222"/>
      <c r="M92" s="222"/>
      <c r="N92" s="352"/>
      <c r="O92" s="352"/>
      <c r="P92" s="352"/>
      <c r="Q92" s="352"/>
      <c r="R92" s="352"/>
      <c r="S92" s="352"/>
      <c r="T92" s="352"/>
      <c r="U92" s="352"/>
      <c r="V92" s="352"/>
      <c r="W92" s="352"/>
    </row>
    <row r="93" spans="1:23" x14ac:dyDescent="0.6">
      <c r="A93" s="181"/>
      <c r="N93" s="352"/>
      <c r="O93" s="352"/>
      <c r="P93" s="352"/>
      <c r="Q93" s="352"/>
      <c r="R93" s="352"/>
      <c r="S93" s="352"/>
      <c r="T93" s="352"/>
      <c r="U93" s="352"/>
      <c r="V93" s="352"/>
      <c r="W93" s="352"/>
    </row>
    <row r="94" spans="1:23" x14ac:dyDescent="0.6">
      <c r="A94" s="181"/>
      <c r="N94" s="352"/>
      <c r="O94" s="352"/>
      <c r="P94" s="352"/>
      <c r="Q94" s="352"/>
      <c r="R94" s="352"/>
      <c r="S94" s="352"/>
      <c r="T94" s="352"/>
      <c r="U94" s="352"/>
      <c r="V94" s="352"/>
      <c r="W94" s="352"/>
    </row>
    <row r="95" spans="1:23" x14ac:dyDescent="0.6">
      <c r="A95" s="181"/>
      <c r="N95" s="352"/>
      <c r="O95" s="352"/>
      <c r="P95" s="352"/>
      <c r="Q95" s="352"/>
      <c r="R95" s="352"/>
      <c r="S95" s="352"/>
      <c r="T95" s="352"/>
      <c r="U95" s="352"/>
      <c r="V95" s="352"/>
      <c r="W95" s="352"/>
    </row>
    <row r="96" spans="1:23" x14ac:dyDescent="0.6">
      <c r="A96" s="179" t="s">
        <v>71</v>
      </c>
      <c r="B96" s="177" t="s">
        <v>158</v>
      </c>
      <c r="L96" s="175"/>
      <c r="N96" s="352"/>
      <c r="O96" s="352"/>
      <c r="P96" s="352"/>
      <c r="Q96" s="352"/>
      <c r="R96" s="352"/>
      <c r="S96" s="352"/>
      <c r="T96" s="352"/>
      <c r="U96" s="352"/>
      <c r="V96" s="352"/>
      <c r="W96" s="352"/>
    </row>
    <row r="97" spans="1:23" x14ac:dyDescent="0.6">
      <c r="A97" s="181"/>
      <c r="B97" s="602" t="s">
        <v>651</v>
      </c>
      <c r="L97" s="175"/>
      <c r="N97" s="352"/>
      <c r="O97" s="352"/>
      <c r="P97" s="352"/>
      <c r="Q97" s="352"/>
      <c r="R97" s="352"/>
      <c r="S97" s="352"/>
      <c r="T97" s="352"/>
      <c r="U97" s="352"/>
      <c r="V97" s="352"/>
      <c r="W97" s="352"/>
    </row>
    <row r="98" spans="1:23" x14ac:dyDescent="0.6">
      <c r="A98" s="181"/>
      <c r="B98" s="178" t="s">
        <v>77</v>
      </c>
      <c r="C98" s="175"/>
      <c r="D98" s="175"/>
      <c r="E98" s="175"/>
      <c r="F98" s="175"/>
      <c r="G98" s="175"/>
      <c r="H98" s="175"/>
      <c r="I98" s="175"/>
      <c r="J98" s="175"/>
      <c r="K98" s="175"/>
      <c r="L98" s="175"/>
      <c r="M98" s="175"/>
      <c r="N98" s="352"/>
      <c r="O98" s="352"/>
      <c r="P98" s="352"/>
      <c r="Q98" s="352"/>
      <c r="R98" s="352"/>
      <c r="S98" s="352"/>
      <c r="T98" s="352"/>
      <c r="U98" s="352"/>
      <c r="V98" s="352"/>
      <c r="W98" s="352"/>
    </row>
    <row r="99" spans="1:23" ht="12.75" customHeight="1" x14ac:dyDescent="0.6">
      <c r="A99" s="181"/>
      <c r="B99" s="178"/>
      <c r="C99" s="175"/>
      <c r="D99" s="175"/>
      <c r="E99" s="175"/>
      <c r="F99" s="175"/>
      <c r="G99" s="175"/>
      <c r="H99" s="175"/>
      <c r="I99" s="175"/>
      <c r="J99" s="175"/>
      <c r="K99" s="175"/>
      <c r="M99" s="175"/>
      <c r="N99" s="352"/>
      <c r="O99" s="352"/>
      <c r="P99" s="352"/>
      <c r="Q99" s="352"/>
      <c r="R99" s="352"/>
      <c r="S99" s="352"/>
      <c r="T99" s="352"/>
      <c r="U99" s="352"/>
      <c r="V99" s="352"/>
      <c r="W99" s="352"/>
    </row>
    <row r="100" spans="1:23" x14ac:dyDescent="0.6">
      <c r="A100" s="181"/>
      <c r="B100" s="189"/>
      <c r="C100" s="186" t="s">
        <v>0</v>
      </c>
      <c r="D100" s="186" t="s">
        <v>1</v>
      </c>
      <c r="E100" s="186" t="s">
        <v>2</v>
      </c>
      <c r="F100" s="186" t="s">
        <v>3</v>
      </c>
      <c r="G100" s="186" t="s">
        <v>4</v>
      </c>
      <c r="H100" s="186" t="s">
        <v>6</v>
      </c>
      <c r="I100" s="186" t="s">
        <v>37</v>
      </c>
      <c r="J100" s="186" t="s">
        <v>38</v>
      </c>
      <c r="K100" s="186" t="s">
        <v>5</v>
      </c>
      <c r="L100" s="186" t="s">
        <v>36</v>
      </c>
      <c r="N100" s="352"/>
      <c r="O100" s="352"/>
      <c r="P100" s="352"/>
      <c r="Q100" s="352"/>
      <c r="R100" s="352"/>
      <c r="S100" s="352"/>
      <c r="T100" s="352"/>
      <c r="U100" s="352"/>
      <c r="V100" s="352"/>
      <c r="W100" s="352"/>
    </row>
    <row r="101" spans="1:23" x14ac:dyDescent="0.6">
      <c r="A101" s="224"/>
      <c r="B101" s="572" t="s">
        <v>306</v>
      </c>
      <c r="C101" s="582">
        <v>4301.1486338380355</v>
      </c>
      <c r="D101" s="582">
        <v>17.594271730170394</v>
      </c>
      <c r="E101" s="582">
        <v>57.617459314069976</v>
      </c>
      <c r="F101" s="582">
        <v>0</v>
      </c>
      <c r="G101" s="582">
        <v>0</v>
      </c>
      <c r="H101" s="582">
        <v>2.7838318964466953</v>
      </c>
      <c r="I101" s="582">
        <v>0</v>
      </c>
      <c r="J101" s="582">
        <v>0</v>
      </c>
      <c r="K101" s="582">
        <v>1578.0102650290635</v>
      </c>
      <c r="L101" s="582">
        <v>1264.8204320369362</v>
      </c>
      <c r="M101" s="225"/>
      <c r="N101" s="352"/>
      <c r="O101" s="352"/>
      <c r="P101" s="352"/>
      <c r="Q101" s="352"/>
      <c r="R101" s="352"/>
      <c r="S101" s="352"/>
      <c r="T101" s="352"/>
      <c r="U101" s="352"/>
      <c r="V101" s="352"/>
      <c r="W101" s="352"/>
    </row>
    <row r="102" spans="1:23" x14ac:dyDescent="0.6">
      <c r="A102" s="174"/>
      <c r="B102" s="572" t="s">
        <v>290</v>
      </c>
      <c r="C102" s="582">
        <v>4773.2263926587857</v>
      </c>
      <c r="D102" s="582">
        <v>19.716739692485959</v>
      </c>
      <c r="E102" s="582">
        <v>64.846768801356319</v>
      </c>
      <c r="F102" s="582">
        <v>0</v>
      </c>
      <c r="G102" s="582">
        <v>0</v>
      </c>
      <c r="H102" s="582">
        <v>3.1118460419414049</v>
      </c>
      <c r="I102" s="582">
        <v>0</v>
      </c>
      <c r="J102" s="582">
        <v>0</v>
      </c>
      <c r="K102" s="582">
        <v>1694.5838255724541</v>
      </c>
      <c r="L102" s="582">
        <v>1324.5594542755998</v>
      </c>
      <c r="N102" s="352"/>
      <c r="O102" s="352"/>
      <c r="P102" s="352"/>
      <c r="Q102" s="352"/>
      <c r="R102" s="352"/>
      <c r="S102" s="352"/>
      <c r="T102" s="352"/>
      <c r="U102" s="352"/>
      <c r="V102" s="352"/>
      <c r="W102" s="352"/>
    </row>
    <row r="103" spans="1:23" x14ac:dyDescent="0.6">
      <c r="A103" s="224"/>
      <c r="C103" s="361"/>
      <c r="D103" s="361"/>
      <c r="E103" s="361"/>
      <c r="F103" s="361"/>
      <c r="G103" s="361"/>
      <c r="H103" s="361"/>
      <c r="I103" s="361"/>
      <c r="J103" s="361"/>
      <c r="K103" s="361"/>
      <c r="L103" s="361"/>
      <c r="M103" s="225"/>
      <c r="N103" s="352"/>
      <c r="O103" s="352"/>
      <c r="P103" s="352"/>
      <c r="Q103" s="352"/>
      <c r="R103" s="352"/>
      <c r="S103" s="352"/>
      <c r="T103" s="352"/>
      <c r="U103" s="352"/>
      <c r="V103" s="352"/>
      <c r="W103" s="352"/>
    </row>
    <row r="104" spans="1:23" x14ac:dyDescent="0.6">
      <c r="A104" s="174"/>
      <c r="B104" s="572" t="s">
        <v>291</v>
      </c>
      <c r="C104" s="581">
        <v>1.0978092211019459</v>
      </c>
      <c r="D104" s="227"/>
      <c r="E104" s="227"/>
      <c r="F104" s="227"/>
      <c r="G104" s="227"/>
      <c r="H104" s="227"/>
      <c r="I104" s="227"/>
      <c r="J104" s="227"/>
      <c r="K104" s="227"/>
      <c r="M104" s="227"/>
      <c r="N104" s="352"/>
      <c r="O104" s="352"/>
      <c r="P104" s="352"/>
      <c r="Q104" s="352"/>
      <c r="R104" s="352"/>
      <c r="S104" s="352"/>
      <c r="T104" s="352"/>
      <c r="U104" s="352"/>
      <c r="V104" s="352"/>
      <c r="W104" s="352"/>
    </row>
    <row r="105" spans="1:23" x14ac:dyDescent="0.6">
      <c r="A105" s="181"/>
      <c r="B105" s="349" t="str">
        <f>"PJM June 1, "&amp;(Input!D2-1)&amp;" (through May 31, "&amp;(Input!D2)&amp;") Forecast Pool Requirement"</f>
        <v>PJM June 1, 2022 (through May 31, 2023) Forecast Pool Requirement</v>
      </c>
      <c r="C105" s="581">
        <v>1.0906</v>
      </c>
      <c r="I105" s="227"/>
      <c r="K105" s="175"/>
      <c r="M105" s="227"/>
      <c r="N105" s="352"/>
      <c r="O105" s="352"/>
      <c r="P105" s="352"/>
      <c r="Q105" s="352"/>
      <c r="R105" s="352"/>
      <c r="S105" s="352"/>
      <c r="T105" s="352"/>
      <c r="U105" s="352"/>
      <c r="V105" s="352"/>
      <c r="W105" s="352"/>
    </row>
    <row r="106" spans="1:23" x14ac:dyDescent="0.6">
      <c r="A106" s="181"/>
      <c r="D106" s="207"/>
      <c r="E106" s="362"/>
      <c r="G106" s="207"/>
      <c r="H106" s="228"/>
      <c r="I106" s="227"/>
      <c r="M106" s="227"/>
      <c r="N106" s="352"/>
      <c r="O106" s="352"/>
      <c r="P106" s="352"/>
      <c r="Q106" s="352"/>
      <c r="R106" s="352"/>
      <c r="S106" s="352"/>
      <c r="T106" s="352"/>
      <c r="U106" s="352"/>
      <c r="V106" s="352"/>
      <c r="W106" s="352"/>
    </row>
    <row r="107" spans="1:23" x14ac:dyDescent="0.6">
      <c r="A107" s="181"/>
      <c r="B107" s="228"/>
      <c r="D107" s="228"/>
      <c r="G107" s="207"/>
      <c r="H107" s="228"/>
      <c r="I107" s="227"/>
      <c r="M107" s="227"/>
      <c r="N107" s="352"/>
      <c r="O107" s="352"/>
      <c r="P107" s="352"/>
      <c r="Q107" s="352"/>
      <c r="R107" s="352"/>
      <c r="S107" s="352"/>
      <c r="T107" s="352"/>
      <c r="U107" s="352"/>
      <c r="V107" s="352"/>
      <c r="W107" s="352"/>
    </row>
    <row r="108" spans="1:23" x14ac:dyDescent="0.6">
      <c r="A108" s="181"/>
      <c r="B108" s="547"/>
      <c r="C108" s="473"/>
      <c r="E108" s="474"/>
      <c r="F108" s="207"/>
      <c r="G108" s="207"/>
      <c r="H108" s="228"/>
      <c r="I108" s="227"/>
      <c r="K108" s="352"/>
      <c r="L108" s="352"/>
      <c r="M108" s="352"/>
      <c r="N108" s="352"/>
      <c r="O108" s="352"/>
      <c r="P108" s="352"/>
      <c r="Q108" s="352"/>
      <c r="R108" s="352"/>
      <c r="S108" s="352"/>
      <c r="T108" s="352"/>
    </row>
    <row r="109" spans="1:23" x14ac:dyDescent="0.6">
      <c r="A109" s="181"/>
      <c r="B109" s="181"/>
      <c r="C109" s="473"/>
      <c r="E109" s="474"/>
      <c r="F109" s="207"/>
      <c r="G109" s="207"/>
      <c r="H109" s="473"/>
      <c r="J109" s="474"/>
      <c r="K109" s="352"/>
      <c r="L109" s="352"/>
      <c r="M109" s="352"/>
      <c r="N109" s="352"/>
      <c r="O109" s="352"/>
      <c r="P109" s="352"/>
      <c r="Q109" s="352"/>
      <c r="R109" s="352"/>
      <c r="S109" s="352"/>
      <c r="T109" s="352"/>
    </row>
    <row r="110" spans="1:23" x14ac:dyDescent="0.6">
      <c r="A110" s="181"/>
      <c r="C110" s="473"/>
      <c r="E110" s="474"/>
      <c r="F110" s="229"/>
      <c r="G110" s="229"/>
      <c r="H110" s="228"/>
      <c r="I110" s="227"/>
      <c r="K110" s="352"/>
      <c r="L110" s="352"/>
      <c r="M110" s="352"/>
      <c r="N110" s="352"/>
      <c r="O110" s="352"/>
      <c r="P110" s="352"/>
      <c r="Q110" s="352"/>
      <c r="R110" s="352"/>
      <c r="S110" s="352"/>
      <c r="T110" s="352"/>
    </row>
    <row r="111" spans="1:23" x14ac:dyDescent="0.6">
      <c r="A111" s="181"/>
      <c r="C111" s="473"/>
      <c r="E111" s="474"/>
      <c r="F111" s="207"/>
      <c r="G111" s="207"/>
      <c r="I111" s="227"/>
      <c r="J111" s="363"/>
      <c r="K111" s="352"/>
      <c r="L111" s="352"/>
      <c r="M111" s="352"/>
      <c r="N111" s="352"/>
      <c r="O111" s="352"/>
      <c r="P111" s="352"/>
      <c r="Q111" s="352"/>
      <c r="R111" s="352"/>
      <c r="S111" s="352"/>
      <c r="T111" s="352"/>
    </row>
    <row r="112" spans="1:23" x14ac:dyDescent="0.6">
      <c r="A112" s="181"/>
      <c r="B112" s="228"/>
      <c r="C112" s="207"/>
      <c r="E112" s="629" t="s">
        <v>563</v>
      </c>
      <c r="F112" s="629"/>
      <c r="I112" s="227"/>
      <c r="J112" s="363"/>
      <c r="K112" s="352"/>
      <c r="L112" s="352"/>
      <c r="M112" s="352"/>
      <c r="N112" s="352"/>
      <c r="O112" s="352"/>
      <c r="P112" s="352"/>
      <c r="Q112" s="352"/>
      <c r="R112" s="352"/>
      <c r="S112" s="352"/>
      <c r="T112" s="352"/>
    </row>
    <row r="113" spans="1:23" x14ac:dyDescent="0.6">
      <c r="A113" s="181"/>
      <c r="B113" s="228" t="s">
        <v>102</v>
      </c>
      <c r="C113" s="625" t="s">
        <v>150</v>
      </c>
      <c r="D113" s="625"/>
      <c r="E113" s="583">
        <v>53.53</v>
      </c>
      <c r="F113" s="267" t="s">
        <v>98</v>
      </c>
      <c r="I113" s="227"/>
      <c r="J113" s="363"/>
      <c r="K113" s="352"/>
      <c r="L113" s="352"/>
      <c r="M113" s="352"/>
      <c r="N113" s="352"/>
      <c r="O113" s="352"/>
      <c r="P113" s="352"/>
      <c r="Q113" s="352"/>
      <c r="R113" s="352"/>
      <c r="S113" s="352"/>
      <c r="T113" s="352"/>
    </row>
    <row r="114" spans="1:23" x14ac:dyDescent="0.6">
      <c r="A114" s="181"/>
      <c r="C114" s="625" t="s">
        <v>151</v>
      </c>
      <c r="D114" s="625"/>
      <c r="E114" s="583">
        <v>53.53</v>
      </c>
      <c r="F114" s="267" t="s">
        <v>98</v>
      </c>
      <c r="N114" s="352"/>
      <c r="O114" s="352"/>
      <c r="P114" s="352"/>
      <c r="Q114" s="352"/>
      <c r="R114" s="352"/>
      <c r="S114" s="352"/>
      <c r="T114" s="352"/>
      <c r="U114" s="352"/>
      <c r="V114" s="352"/>
      <c r="W114" s="352"/>
    </row>
    <row r="115" spans="1:23" ht="18" customHeight="1" x14ac:dyDescent="0.6">
      <c r="A115" s="181"/>
      <c r="F115" s="228"/>
      <c r="G115" s="228"/>
      <c r="H115" s="228"/>
      <c r="I115" s="228"/>
      <c r="N115" s="352"/>
      <c r="O115" s="352"/>
      <c r="P115" s="352"/>
      <c r="Q115" s="352"/>
      <c r="R115" s="352"/>
      <c r="S115" s="352"/>
      <c r="T115" s="352"/>
      <c r="U115" s="352"/>
      <c r="V115" s="352"/>
      <c r="W115" s="352"/>
    </row>
    <row r="116" spans="1:23" x14ac:dyDescent="0.6">
      <c r="A116" s="181"/>
      <c r="F116" s="228"/>
      <c r="G116" s="228"/>
      <c r="H116" s="228"/>
      <c r="I116" s="228"/>
      <c r="J116" s="228"/>
      <c r="N116" s="352"/>
      <c r="O116" s="352"/>
      <c r="P116" s="352"/>
      <c r="Q116" s="352"/>
      <c r="R116" s="352"/>
      <c r="S116" s="352"/>
      <c r="T116" s="352"/>
      <c r="U116" s="352"/>
      <c r="V116" s="352"/>
      <c r="W116" s="352"/>
    </row>
    <row r="117" spans="1:23" x14ac:dyDescent="0.6">
      <c r="A117" s="181"/>
      <c r="F117" s="228"/>
      <c r="G117" s="228"/>
      <c r="H117" s="228"/>
      <c r="I117" s="228"/>
      <c r="J117" s="228"/>
      <c r="N117" s="352"/>
      <c r="O117" s="352"/>
      <c r="P117" s="352"/>
      <c r="Q117" s="352"/>
      <c r="R117" s="352"/>
      <c r="S117" s="352"/>
      <c r="T117" s="352"/>
      <c r="U117" s="352"/>
      <c r="V117" s="352"/>
      <c r="W117" s="352"/>
    </row>
    <row r="118" spans="1:23" x14ac:dyDescent="0.6">
      <c r="A118" s="179"/>
      <c r="B118" s="189"/>
      <c r="C118" s="186" t="s">
        <v>0</v>
      </c>
      <c r="D118" s="186" t="s">
        <v>1</v>
      </c>
      <c r="F118" s="228"/>
      <c r="G118" s="228"/>
      <c r="H118" s="228"/>
      <c r="I118" s="228"/>
      <c r="J118" s="364"/>
      <c r="N118" s="352"/>
      <c r="O118" s="352"/>
      <c r="P118" s="352"/>
      <c r="Q118" s="352"/>
      <c r="R118" s="352"/>
      <c r="S118" s="352"/>
      <c r="T118" s="352"/>
      <c r="U118" s="352"/>
      <c r="V118" s="352"/>
      <c r="W118" s="352"/>
    </row>
    <row r="119" spans="1:23" x14ac:dyDescent="0.6">
      <c r="A119" s="179"/>
      <c r="B119" s="463" t="s">
        <v>184</v>
      </c>
      <c r="C119" s="579">
        <v>0.86519999999999975</v>
      </c>
      <c r="D119" s="579">
        <v>1.1569000000000003</v>
      </c>
      <c r="E119" s="228" t="s">
        <v>161</v>
      </c>
      <c r="F119" s="231" t="s">
        <v>559</v>
      </c>
      <c r="I119" s="228"/>
      <c r="J119" s="364"/>
      <c r="K119" s="232"/>
      <c r="N119" s="352"/>
      <c r="O119" s="352"/>
      <c r="P119" s="352"/>
      <c r="Q119" s="352"/>
      <c r="R119" s="352"/>
      <c r="S119" s="352"/>
      <c r="T119" s="352"/>
      <c r="U119" s="352"/>
      <c r="V119" s="352"/>
      <c r="W119" s="352"/>
    </row>
    <row r="120" spans="1:23" x14ac:dyDescent="0.6">
      <c r="A120" s="179"/>
      <c r="F120" s="228"/>
      <c r="H120" s="228"/>
      <c r="I120" s="228"/>
      <c r="J120" s="364"/>
      <c r="K120" s="232"/>
      <c r="N120" s="352"/>
      <c r="O120" s="352"/>
      <c r="P120" s="352"/>
      <c r="Q120" s="352"/>
      <c r="R120" s="352"/>
      <c r="S120" s="352"/>
      <c r="T120" s="352"/>
      <c r="U120" s="352"/>
      <c r="V120" s="352"/>
      <c r="W120" s="352"/>
    </row>
    <row r="121" spans="1:23" x14ac:dyDescent="0.6">
      <c r="A121" s="174"/>
      <c r="B121" s="228"/>
      <c r="C121" s="228"/>
      <c r="D121" s="228"/>
      <c r="E121" s="228"/>
      <c r="F121" s="228"/>
      <c r="G121" s="228"/>
      <c r="H121" s="228"/>
      <c r="I121" s="228"/>
      <c r="J121" s="228"/>
      <c r="N121" s="352"/>
      <c r="O121" s="352"/>
      <c r="P121" s="352"/>
      <c r="Q121" s="352"/>
      <c r="R121" s="352"/>
      <c r="S121" s="352"/>
      <c r="T121" s="352"/>
      <c r="U121" s="352"/>
      <c r="V121" s="352"/>
      <c r="W121" s="352"/>
    </row>
    <row r="122" spans="1:23" x14ac:dyDescent="0.6">
      <c r="A122" s="179" t="s">
        <v>72</v>
      </c>
      <c r="B122" s="177" t="s">
        <v>543</v>
      </c>
      <c r="D122" s="228"/>
      <c r="I122" s="228"/>
      <c r="J122" s="228"/>
      <c r="N122" s="352"/>
      <c r="O122" s="352"/>
      <c r="P122" s="352"/>
      <c r="Q122" s="352"/>
      <c r="R122" s="352"/>
      <c r="S122" s="352"/>
      <c r="T122" s="352"/>
      <c r="U122" s="352"/>
      <c r="V122" s="352"/>
      <c r="W122" s="352"/>
    </row>
    <row r="123" spans="1:23" x14ac:dyDescent="0.6">
      <c r="A123" s="179"/>
      <c r="B123" s="228" t="s">
        <v>544</v>
      </c>
      <c r="D123" s="583">
        <v>2</v>
      </c>
      <c r="E123" s="220" t="s">
        <v>142</v>
      </c>
      <c r="I123" s="228"/>
      <c r="J123" s="228"/>
      <c r="N123" s="352"/>
      <c r="O123" s="352"/>
      <c r="P123" s="352"/>
      <c r="Q123" s="352"/>
      <c r="R123" s="352"/>
      <c r="S123" s="352"/>
      <c r="T123" s="352"/>
      <c r="U123" s="352"/>
      <c r="V123" s="352"/>
      <c r="W123" s="352"/>
    </row>
    <row r="124" spans="1:23" x14ac:dyDescent="0.6">
      <c r="A124" s="179"/>
      <c r="B124" s="228" t="s">
        <v>545</v>
      </c>
      <c r="D124" s="583">
        <v>16.920000000000002</v>
      </c>
      <c r="E124" s="220" t="s">
        <v>142</v>
      </c>
      <c r="I124" s="228"/>
      <c r="J124" s="228"/>
      <c r="N124" s="352"/>
      <c r="O124" s="352"/>
      <c r="P124" s="352"/>
      <c r="Q124" s="352"/>
      <c r="R124" s="352"/>
      <c r="S124" s="352"/>
      <c r="T124" s="352"/>
      <c r="U124" s="352"/>
      <c r="V124" s="352"/>
      <c r="W124" s="352"/>
    </row>
    <row r="125" spans="1:23" x14ac:dyDescent="0.6">
      <c r="A125" s="181"/>
      <c r="B125" s="178"/>
      <c r="E125" s="220"/>
      <c r="N125" s="352"/>
      <c r="O125" s="352"/>
      <c r="P125" s="352"/>
      <c r="Q125" s="352"/>
      <c r="R125" s="352"/>
      <c r="S125" s="352"/>
      <c r="T125" s="352"/>
      <c r="U125" s="352"/>
      <c r="V125" s="352"/>
      <c r="W125" s="352"/>
    </row>
    <row r="126" spans="1:23" x14ac:dyDescent="0.6">
      <c r="A126" s="181"/>
      <c r="B126" s="178"/>
      <c r="F126" s="220"/>
      <c r="N126" s="352"/>
      <c r="O126" s="352"/>
      <c r="P126" s="352"/>
      <c r="Q126" s="352"/>
      <c r="R126" s="352"/>
      <c r="S126" s="352"/>
      <c r="T126" s="352"/>
      <c r="U126" s="352"/>
      <c r="V126" s="352"/>
      <c r="W126" s="352"/>
    </row>
    <row r="127" spans="1:23" x14ac:dyDescent="0.6">
      <c r="A127" s="181"/>
      <c r="B127" s="177"/>
      <c r="E127" s="233"/>
      <c r="F127" s="220"/>
      <c r="N127" s="352"/>
      <c r="O127" s="352"/>
      <c r="P127" s="352"/>
      <c r="Q127" s="352"/>
      <c r="R127" s="352"/>
      <c r="S127" s="352"/>
      <c r="T127" s="352"/>
      <c r="U127" s="352"/>
      <c r="V127" s="352"/>
      <c r="W127" s="352"/>
    </row>
    <row r="128" spans="1:23" x14ac:dyDescent="0.6">
      <c r="A128" s="179"/>
      <c r="B128" s="177"/>
      <c r="N128" s="352"/>
      <c r="O128" s="352"/>
      <c r="P128" s="352"/>
      <c r="Q128" s="352"/>
      <c r="R128" s="352"/>
      <c r="S128" s="352"/>
      <c r="T128" s="352"/>
      <c r="U128" s="352"/>
      <c r="V128" s="352"/>
      <c r="W128" s="352"/>
    </row>
    <row r="129" spans="1:23" x14ac:dyDescent="0.6">
      <c r="A129" s="179" t="s">
        <v>457</v>
      </c>
      <c r="B129" s="177" t="s">
        <v>455</v>
      </c>
      <c r="N129" s="352"/>
      <c r="O129" s="352"/>
      <c r="P129" s="352"/>
      <c r="Q129" s="352"/>
      <c r="R129" s="352"/>
      <c r="S129" s="352"/>
      <c r="T129" s="352"/>
      <c r="U129" s="352"/>
      <c r="V129" s="352"/>
      <c r="W129" s="352"/>
    </row>
    <row r="130" spans="1:23" x14ac:dyDescent="0.6">
      <c r="A130" s="179"/>
      <c r="B130" s="177" t="s">
        <v>456</v>
      </c>
      <c r="C130" s="175"/>
      <c r="D130" s="583">
        <v>276.26</v>
      </c>
      <c r="E130" s="175" t="s">
        <v>141</v>
      </c>
      <c r="F130" s="175"/>
      <c r="G130" s="175"/>
      <c r="H130" s="175"/>
      <c r="I130" s="175"/>
      <c r="J130" s="175"/>
      <c r="N130" s="352"/>
      <c r="O130" s="352"/>
      <c r="P130" s="352"/>
      <c r="Q130" s="352"/>
      <c r="R130" s="352"/>
      <c r="S130" s="352"/>
      <c r="T130" s="352"/>
      <c r="U130" s="352"/>
      <c r="V130" s="352"/>
      <c r="W130" s="352"/>
    </row>
    <row r="131" spans="1:23" x14ac:dyDescent="0.6">
      <c r="A131" s="179"/>
      <c r="B131" s="177"/>
      <c r="N131" s="352"/>
      <c r="O131" s="352"/>
      <c r="P131" s="352"/>
      <c r="Q131" s="352"/>
      <c r="R131" s="352"/>
      <c r="S131" s="352"/>
      <c r="T131" s="352"/>
      <c r="U131" s="352"/>
      <c r="V131" s="352"/>
      <c r="W131" s="352"/>
    </row>
    <row r="132" spans="1:23" x14ac:dyDescent="0.6">
      <c r="A132" s="181"/>
      <c r="B132" s="207"/>
      <c r="C132" s="230"/>
      <c r="D132" s="230"/>
      <c r="E132" s="230"/>
      <c r="F132" s="230"/>
      <c r="G132" s="230"/>
      <c r="H132" s="230"/>
      <c r="I132" s="230"/>
      <c r="J132" s="230"/>
      <c r="K132" s="230"/>
      <c r="L132" s="230"/>
      <c r="M132" s="230"/>
      <c r="N132" s="352"/>
      <c r="O132" s="352"/>
      <c r="P132" s="352"/>
      <c r="Q132" s="352"/>
      <c r="R132" s="352"/>
      <c r="S132" s="352"/>
      <c r="T132" s="352"/>
      <c r="U132" s="352"/>
      <c r="V132" s="352"/>
      <c r="W132" s="352"/>
    </row>
    <row r="133" spans="1:23" x14ac:dyDescent="0.6">
      <c r="A133" s="181"/>
      <c r="B133" s="207"/>
      <c r="C133" s="365"/>
      <c r="D133" s="365"/>
      <c r="E133" s="230"/>
      <c r="F133" s="230"/>
      <c r="G133" s="230"/>
      <c r="H133" s="230"/>
      <c r="I133" s="230"/>
      <c r="J133" s="230"/>
      <c r="K133" s="230"/>
      <c r="L133" s="230"/>
      <c r="M133" s="230"/>
      <c r="N133" s="352"/>
      <c r="O133" s="352"/>
      <c r="P133" s="352"/>
      <c r="Q133" s="352"/>
      <c r="R133" s="352"/>
      <c r="S133" s="352"/>
      <c r="T133" s="352"/>
      <c r="U133" s="352"/>
      <c r="V133" s="352"/>
      <c r="W133" s="352"/>
    </row>
    <row r="134" spans="1:23" x14ac:dyDescent="0.6">
      <c r="A134" s="181"/>
      <c r="B134" s="207"/>
      <c r="C134" s="228"/>
      <c r="D134" s="228"/>
      <c r="E134" s="228"/>
      <c r="G134" s="230"/>
      <c r="H134" s="230"/>
      <c r="I134" s="230"/>
      <c r="K134" s="230"/>
      <c r="L134" s="230"/>
      <c r="M134" s="230"/>
      <c r="N134" s="352"/>
      <c r="O134" s="352"/>
      <c r="P134" s="352"/>
      <c r="Q134" s="352"/>
      <c r="R134" s="352"/>
      <c r="S134" s="352"/>
      <c r="T134" s="352"/>
      <c r="U134" s="352"/>
      <c r="V134" s="352"/>
      <c r="W134" s="352"/>
    </row>
    <row r="135" spans="1:23" ht="78" x14ac:dyDescent="0.6">
      <c r="A135" s="344" t="s">
        <v>460</v>
      </c>
      <c r="B135" s="349" t="s">
        <v>592</v>
      </c>
      <c r="C135" s="475" t="s">
        <v>593</v>
      </c>
      <c r="D135" s="475" t="s">
        <v>602</v>
      </c>
      <c r="E135" s="475" t="s">
        <v>603</v>
      </c>
      <c r="G135" s="230"/>
      <c r="H135" s="230"/>
      <c r="I135" s="230"/>
      <c r="J135" s="365"/>
      <c r="K135" s="606" t="s">
        <v>548</v>
      </c>
      <c r="L135" s="606" t="s">
        <v>554</v>
      </c>
      <c r="M135" s="606" t="s">
        <v>562</v>
      </c>
      <c r="N135" s="606" t="s">
        <v>561</v>
      </c>
      <c r="O135" s="606" t="s">
        <v>564</v>
      </c>
      <c r="P135" s="606" t="s">
        <v>593</v>
      </c>
      <c r="Q135" s="606" t="s">
        <v>594</v>
      </c>
      <c r="R135" s="606" t="s">
        <v>603</v>
      </c>
      <c r="S135" s="352"/>
      <c r="T135" s="352"/>
      <c r="U135" s="352"/>
      <c r="V135" s="352"/>
      <c r="W135" s="352"/>
    </row>
    <row r="136" spans="1:23" x14ac:dyDescent="0.6">
      <c r="A136" s="181"/>
      <c r="B136" s="349" t="s">
        <v>204</v>
      </c>
      <c r="C136" s="476">
        <f>64.8</f>
        <v>64.8</v>
      </c>
      <c r="D136" s="476">
        <v>76.3</v>
      </c>
      <c r="E136" s="615">
        <v>76.3</v>
      </c>
      <c r="F136" s="607"/>
      <c r="G136" s="230"/>
      <c r="H136" s="230"/>
      <c r="I136" s="230"/>
      <c r="J136" s="234"/>
      <c r="K136" s="607">
        <v>96.38</v>
      </c>
      <c r="L136" s="607">
        <v>90.78</v>
      </c>
      <c r="M136" s="607">
        <v>91.77</v>
      </c>
      <c r="N136" s="607">
        <v>98.04</v>
      </c>
      <c r="O136" s="607">
        <v>102.16</v>
      </c>
      <c r="P136" s="607">
        <v>64.8</v>
      </c>
      <c r="Q136" s="607">
        <v>76.3</v>
      </c>
      <c r="R136" s="365"/>
      <c r="S136" s="352"/>
      <c r="T136" s="352"/>
      <c r="U136" s="352"/>
      <c r="V136" s="352"/>
      <c r="W136" s="352"/>
    </row>
    <row r="137" spans="1:23" x14ac:dyDescent="0.6">
      <c r="A137" s="181"/>
      <c r="B137" s="349" t="s">
        <v>307</v>
      </c>
      <c r="C137" s="477">
        <v>29</v>
      </c>
      <c r="D137" s="477">
        <v>28</v>
      </c>
      <c r="E137" s="477">
        <v>28</v>
      </c>
      <c r="F137" s="605"/>
      <c r="G137" s="230"/>
      <c r="H137" s="230"/>
      <c r="I137" s="230"/>
      <c r="K137" s="608">
        <v>28</v>
      </c>
      <c r="L137" s="608">
        <v>28</v>
      </c>
      <c r="M137" s="608">
        <v>29</v>
      </c>
      <c r="N137" s="608">
        <v>28</v>
      </c>
      <c r="O137" s="608">
        <v>28</v>
      </c>
      <c r="P137" s="608">
        <v>29</v>
      </c>
      <c r="Q137" s="608">
        <v>28</v>
      </c>
      <c r="R137" s="608"/>
      <c r="S137" s="352"/>
      <c r="T137" s="352"/>
      <c r="U137" s="352"/>
      <c r="V137" s="352"/>
      <c r="W137" s="352"/>
    </row>
    <row r="138" spans="1:23" x14ac:dyDescent="0.6">
      <c r="A138" s="181"/>
      <c r="B138" s="349" t="s">
        <v>553</v>
      </c>
      <c r="C138" s="189"/>
      <c r="D138" s="189"/>
      <c r="E138" s="478" t="s">
        <v>607</v>
      </c>
      <c r="G138" s="230"/>
      <c r="H138" s="230"/>
      <c r="I138" s="230"/>
      <c r="M138" s="609"/>
      <c r="N138" s="609">
        <v>28.28</v>
      </c>
      <c r="O138" s="609">
        <v>37.770000000000003</v>
      </c>
      <c r="P138" s="609"/>
      <c r="Q138" s="609"/>
      <c r="R138" s="609"/>
      <c r="S138" s="352"/>
      <c r="T138" s="352"/>
      <c r="U138" s="352"/>
      <c r="V138" s="352"/>
      <c r="W138" s="352"/>
    </row>
    <row r="139" spans="1:23" x14ac:dyDescent="0.6">
      <c r="A139" s="181"/>
      <c r="B139" s="177" t="s">
        <v>206</v>
      </c>
      <c r="F139" s="230"/>
      <c r="G139" s="230"/>
      <c r="H139" s="230"/>
      <c r="I139" s="230"/>
      <c r="N139" s="236"/>
      <c r="O139" s="236"/>
      <c r="S139" s="352"/>
      <c r="T139" s="352"/>
      <c r="U139" s="352"/>
      <c r="V139" s="352"/>
      <c r="W139" s="352"/>
    </row>
    <row r="140" spans="1:23" x14ac:dyDescent="0.6">
      <c r="A140" s="179"/>
      <c r="B140" s="533" t="s">
        <v>207</v>
      </c>
      <c r="C140" s="479">
        <v>1</v>
      </c>
      <c r="D140" s="479">
        <v>1</v>
      </c>
      <c r="E140" s="479">
        <v>1</v>
      </c>
      <c r="F140" s="230"/>
      <c r="G140" s="230"/>
      <c r="H140" s="230"/>
      <c r="I140" s="230"/>
      <c r="K140" s="610">
        <v>1</v>
      </c>
      <c r="L140" s="610">
        <v>1</v>
      </c>
      <c r="M140" s="610">
        <v>1</v>
      </c>
      <c r="N140" s="610">
        <v>1</v>
      </c>
      <c r="O140" s="610">
        <v>1</v>
      </c>
      <c r="P140" s="610">
        <v>1</v>
      </c>
      <c r="Q140" s="610">
        <v>1</v>
      </c>
      <c r="R140" s="610">
        <v>1</v>
      </c>
      <c r="S140" s="352"/>
      <c r="T140" s="352"/>
      <c r="U140" s="352"/>
      <c r="V140" s="352"/>
      <c r="W140" s="352"/>
    </row>
    <row r="141" spans="1:23" x14ac:dyDescent="0.6">
      <c r="A141" s="181"/>
      <c r="B141" s="533" t="s">
        <v>208</v>
      </c>
      <c r="C141" s="479">
        <v>1</v>
      </c>
      <c r="D141" s="479">
        <v>1</v>
      </c>
      <c r="E141" s="479">
        <v>1</v>
      </c>
      <c r="F141" s="230"/>
      <c r="G141" s="230"/>
      <c r="H141" s="230"/>
      <c r="I141" s="230"/>
      <c r="K141" s="610">
        <v>1</v>
      </c>
      <c r="L141" s="610">
        <v>1</v>
      </c>
      <c r="M141" s="610">
        <v>1</v>
      </c>
      <c r="N141" s="610">
        <v>1</v>
      </c>
      <c r="O141" s="610">
        <v>1</v>
      </c>
      <c r="P141" s="610">
        <v>1</v>
      </c>
      <c r="Q141" s="610">
        <v>1</v>
      </c>
      <c r="R141" s="610">
        <v>1</v>
      </c>
      <c r="S141" s="352"/>
      <c r="T141" s="352"/>
      <c r="U141" s="352"/>
      <c r="V141" s="352"/>
      <c r="W141" s="352"/>
    </row>
    <row r="142" spans="1:23" x14ac:dyDescent="0.6">
      <c r="A142" s="181"/>
      <c r="B142" s="177"/>
    </row>
    <row r="143" spans="1:23" x14ac:dyDescent="0.6">
      <c r="A143" s="181"/>
      <c r="B143" s="178"/>
      <c r="G143" s="230"/>
    </row>
    <row r="144" spans="1:23" x14ac:dyDescent="0.6">
      <c r="A144" s="181"/>
      <c r="B144" s="178"/>
      <c r="D144" s="364"/>
      <c r="E144" s="541"/>
      <c r="H144" s="364"/>
    </row>
    <row r="145" spans="1:11" x14ac:dyDescent="0.6">
      <c r="A145" s="181"/>
      <c r="C145" s="175"/>
      <c r="D145" s="364"/>
      <c r="E145" s="542"/>
      <c r="F145" s="175"/>
      <c r="G145" s="175"/>
      <c r="H145" s="364"/>
      <c r="I145" s="175"/>
      <c r="J145" s="175"/>
    </row>
    <row r="146" spans="1:11" x14ac:dyDescent="0.6">
      <c r="A146" s="181"/>
      <c r="C146" s="175"/>
      <c r="D146" s="364"/>
      <c r="E146" s="232"/>
      <c r="F146" s="462"/>
      <c r="G146" s="175"/>
      <c r="H146" s="364"/>
    </row>
    <row r="147" spans="1:11" x14ac:dyDescent="0.6">
      <c r="A147" s="181"/>
      <c r="B147" s="193"/>
      <c r="C147" s="365"/>
      <c r="D147" s="364"/>
      <c r="E147" s="365"/>
      <c r="F147" s="365"/>
      <c r="G147" s="365"/>
      <c r="H147" s="540"/>
      <c r="I147" s="365"/>
      <c r="J147" s="365"/>
      <c r="K147" s="365"/>
    </row>
    <row r="148" spans="1:11" x14ac:dyDescent="0.6">
      <c r="A148" s="181"/>
      <c r="B148" s="235"/>
      <c r="C148" s="365"/>
      <c r="D148" s="540"/>
      <c r="E148" s="365"/>
      <c r="F148" s="365"/>
      <c r="G148" s="365"/>
      <c r="H148" s="540"/>
      <c r="I148" s="365"/>
      <c r="J148" s="365"/>
    </row>
    <row r="149" spans="1:11" x14ac:dyDescent="0.6">
      <c r="A149" s="181"/>
      <c r="B149" s="235"/>
      <c r="C149" s="365"/>
      <c r="D149" s="540"/>
      <c r="E149" s="365"/>
      <c r="F149" s="365"/>
      <c r="G149" s="365"/>
      <c r="H149" s="540"/>
      <c r="I149" s="365"/>
      <c r="J149" s="365"/>
    </row>
    <row r="150" spans="1:11" x14ac:dyDescent="0.6">
      <c r="A150" s="181"/>
      <c r="B150" s="364"/>
      <c r="C150" s="365"/>
      <c r="D150" s="540"/>
      <c r="E150" s="365"/>
      <c r="F150" s="365"/>
      <c r="G150" s="365"/>
      <c r="H150" s="540"/>
      <c r="I150" s="365"/>
      <c r="J150" s="365"/>
    </row>
    <row r="151" spans="1:11" x14ac:dyDescent="0.6">
      <c r="A151" s="181"/>
      <c r="B151" s="364"/>
      <c r="C151" s="365"/>
      <c r="D151" s="540"/>
      <c r="E151" s="365"/>
      <c r="F151" s="365"/>
      <c r="G151" s="365"/>
      <c r="H151" s="540"/>
      <c r="I151" s="365"/>
      <c r="J151" s="365"/>
    </row>
    <row r="152" spans="1:11" x14ac:dyDescent="0.6">
      <c r="A152" s="181"/>
      <c r="C152" s="365"/>
      <c r="D152" s="540"/>
      <c r="E152" s="365"/>
      <c r="F152" s="365"/>
      <c r="G152" s="365"/>
      <c r="H152" s="540"/>
      <c r="I152" s="365"/>
      <c r="J152" s="365"/>
    </row>
    <row r="153" spans="1:11" x14ac:dyDescent="0.6">
      <c r="A153" s="181"/>
      <c r="B153" s="193"/>
      <c r="C153" s="365"/>
      <c r="D153" s="540"/>
      <c r="E153" s="365"/>
      <c r="F153" s="365"/>
      <c r="G153" s="365"/>
      <c r="H153" s="540"/>
      <c r="I153" s="365"/>
      <c r="J153" s="365"/>
      <c r="K153" s="365"/>
    </row>
    <row r="154" spans="1:11" x14ac:dyDescent="0.6">
      <c r="A154" s="181"/>
      <c r="B154" s="235"/>
      <c r="C154" s="365"/>
      <c r="D154" s="540"/>
      <c r="E154" s="365"/>
      <c r="F154" s="365"/>
      <c r="G154" s="365"/>
      <c r="H154" s="540"/>
      <c r="I154" s="365"/>
      <c r="J154" s="365"/>
    </row>
    <row r="155" spans="1:11" x14ac:dyDescent="0.6">
      <c r="A155" s="181"/>
      <c r="B155" s="235"/>
      <c r="C155" s="365"/>
      <c r="D155" s="540"/>
      <c r="E155" s="365"/>
      <c r="F155" s="365"/>
      <c r="G155" s="365"/>
      <c r="H155" s="540"/>
      <c r="I155" s="365"/>
      <c r="J155" s="365"/>
    </row>
    <row r="156" spans="1:11" x14ac:dyDescent="0.6">
      <c r="A156" s="181"/>
      <c r="C156" s="365"/>
      <c r="D156" s="540"/>
      <c r="E156" s="365"/>
      <c r="F156" s="365"/>
      <c r="G156" s="365"/>
      <c r="H156" s="540"/>
      <c r="I156" s="365"/>
      <c r="J156" s="365"/>
    </row>
    <row r="157" spans="1:11" x14ac:dyDescent="0.6">
      <c r="A157" s="181"/>
      <c r="C157" s="365"/>
      <c r="D157" s="540"/>
      <c r="E157" s="365"/>
      <c r="F157" s="365"/>
      <c r="G157" s="365"/>
      <c r="H157" s="540"/>
      <c r="I157" s="365"/>
      <c r="J157" s="365"/>
      <c r="K157" s="365"/>
    </row>
    <row r="158" spans="1:11" x14ac:dyDescent="0.6">
      <c r="A158" s="181"/>
      <c r="C158" s="365"/>
      <c r="D158" s="540"/>
      <c r="E158" s="365"/>
      <c r="F158" s="365"/>
      <c r="G158" s="365"/>
      <c r="H158" s="540"/>
      <c r="I158" s="365"/>
      <c r="J158" s="365"/>
      <c r="K158" s="365"/>
    </row>
    <row r="159" spans="1:11" x14ac:dyDescent="0.6">
      <c r="A159" s="181"/>
      <c r="C159" s="365"/>
      <c r="D159" s="540"/>
      <c r="E159" s="365"/>
      <c r="F159" s="365"/>
      <c r="H159" s="364"/>
      <c r="I159" s="365"/>
      <c r="J159" s="365"/>
      <c r="K159" s="365"/>
    </row>
    <row r="160" spans="1:11" x14ac:dyDescent="0.6">
      <c r="A160" s="181"/>
      <c r="B160" s="177"/>
      <c r="D160" s="364" t="s">
        <v>608</v>
      </c>
      <c r="E160" s="541">
        <v>69.72</v>
      </c>
      <c r="F160" s="365"/>
      <c r="H160" s="364" t="s">
        <v>608</v>
      </c>
    </row>
    <row r="161" spans="1:15" x14ac:dyDescent="0.6">
      <c r="A161" s="181"/>
      <c r="B161" s="178"/>
      <c r="F161" s="365"/>
    </row>
    <row r="162" spans="1:15" x14ac:dyDescent="0.6">
      <c r="A162" s="181"/>
      <c r="B162" s="178"/>
      <c r="E162" s="461"/>
      <c r="F162" s="365"/>
    </row>
    <row r="163" spans="1:15" x14ac:dyDescent="0.6">
      <c r="A163" s="181"/>
      <c r="C163" s="175"/>
      <c r="D163" s="175"/>
      <c r="E163" s="175"/>
      <c r="H163" s="177"/>
      <c r="I163" s="175"/>
      <c r="J163" s="175"/>
    </row>
    <row r="164" spans="1:15" x14ac:dyDescent="0.6">
      <c r="A164" s="181"/>
      <c r="C164" s="175"/>
      <c r="D164" s="175"/>
      <c r="E164" s="461"/>
      <c r="F164" s="177"/>
    </row>
    <row r="165" spans="1:15" x14ac:dyDescent="0.6">
      <c r="A165" s="181"/>
      <c r="B165" s="193"/>
      <c r="C165" s="365"/>
      <c r="D165" s="365"/>
      <c r="E165" s="236"/>
      <c r="H165" s="237"/>
    </row>
    <row r="166" spans="1:15" x14ac:dyDescent="0.6">
      <c r="A166" s="181"/>
      <c r="B166" s="235"/>
      <c r="C166" s="365"/>
      <c r="D166" s="365"/>
      <c r="E166" s="461"/>
      <c r="H166" s="207"/>
      <c r="I166" s="366"/>
      <c r="J166" s="366"/>
      <c r="K166" s="220"/>
      <c r="O166" s="238"/>
    </row>
    <row r="167" spans="1:15" x14ac:dyDescent="0.6">
      <c r="A167" s="181"/>
      <c r="B167" s="235"/>
      <c r="C167" s="365"/>
      <c r="D167" s="365"/>
      <c r="H167" s="207"/>
      <c r="I167" s="366"/>
      <c r="J167" s="366"/>
      <c r="K167" s="220"/>
    </row>
    <row r="168" spans="1:15" x14ac:dyDescent="0.6">
      <c r="A168" s="181"/>
      <c r="C168" s="365"/>
      <c r="D168" s="365"/>
      <c r="H168" s="207"/>
      <c r="I168" s="366"/>
      <c r="J168" s="366"/>
      <c r="K168" s="220"/>
    </row>
    <row r="169" spans="1:15" x14ac:dyDescent="0.6">
      <c r="A169" s="181"/>
      <c r="B169" s="193"/>
      <c r="C169" s="365"/>
      <c r="D169" s="365"/>
    </row>
    <row r="170" spans="1:15" x14ac:dyDescent="0.6">
      <c r="A170" s="181"/>
      <c r="B170" s="235"/>
      <c r="C170" s="365"/>
      <c r="D170" s="365"/>
      <c r="H170" s="237"/>
      <c r="I170" s="239"/>
      <c r="J170" s="239"/>
      <c r="K170" s="220"/>
    </row>
    <row r="171" spans="1:15" x14ac:dyDescent="0.6">
      <c r="A171" s="181"/>
      <c r="B171" s="235"/>
      <c r="C171" s="365"/>
      <c r="D171" s="365"/>
      <c r="H171" s="207"/>
      <c r="I171" s="366"/>
      <c r="J171" s="366"/>
      <c r="K171" s="220"/>
    </row>
    <row r="172" spans="1:15" x14ac:dyDescent="0.6">
      <c r="A172" s="181"/>
      <c r="B172" s="235"/>
      <c r="C172" s="365"/>
      <c r="D172" s="365"/>
    </row>
    <row r="173" spans="1:15" x14ac:dyDescent="0.6">
      <c r="A173" s="181"/>
      <c r="C173" s="365"/>
      <c r="D173" s="365"/>
    </row>
    <row r="174" spans="1:15" x14ac:dyDescent="0.6">
      <c r="A174" s="181"/>
      <c r="C174" s="365"/>
      <c r="D174" s="365"/>
    </row>
    <row r="175" spans="1:15" x14ac:dyDescent="0.6">
      <c r="A175" s="181"/>
      <c r="B175" s="240"/>
      <c r="C175" s="365"/>
      <c r="D175" s="365"/>
    </row>
    <row r="176" spans="1:15" x14ac:dyDescent="0.6">
      <c r="A176" s="181"/>
      <c r="B176" s="193"/>
      <c r="C176" s="365"/>
      <c r="D176" s="365"/>
    </row>
    <row r="177" spans="1:7" x14ac:dyDescent="0.6">
      <c r="A177" s="181"/>
      <c r="B177" s="235"/>
      <c r="C177" s="365"/>
      <c r="D177" s="365"/>
    </row>
    <row r="178" spans="1:7" x14ac:dyDescent="0.6">
      <c r="A178" s="181"/>
      <c r="B178" s="235"/>
      <c r="C178" s="365"/>
      <c r="D178" s="365"/>
    </row>
    <row r="179" spans="1:7" x14ac:dyDescent="0.6">
      <c r="A179" s="181"/>
      <c r="C179" s="365"/>
      <c r="D179" s="365"/>
    </row>
    <row r="180" spans="1:7" x14ac:dyDescent="0.6">
      <c r="A180" s="181"/>
      <c r="B180" s="193"/>
      <c r="C180" s="365"/>
      <c r="D180" s="365"/>
    </row>
    <row r="181" spans="1:7" x14ac:dyDescent="0.6">
      <c r="A181" s="181"/>
      <c r="B181" s="235"/>
      <c r="C181" s="365"/>
      <c r="D181" s="365"/>
    </row>
    <row r="182" spans="1:7" x14ac:dyDescent="0.6">
      <c r="A182" s="181"/>
      <c r="B182" s="235"/>
      <c r="C182" s="365"/>
      <c r="D182" s="365"/>
    </row>
    <row r="183" spans="1:7" x14ac:dyDescent="0.6">
      <c r="A183" s="181"/>
      <c r="B183" s="235"/>
      <c r="C183" s="365"/>
      <c r="D183" s="365"/>
    </row>
    <row r="184" spans="1:7" x14ac:dyDescent="0.6">
      <c r="A184" s="181"/>
      <c r="C184" s="365"/>
      <c r="D184" s="365"/>
    </row>
    <row r="185" spans="1:7" x14ac:dyDescent="0.6">
      <c r="A185" s="181"/>
      <c r="C185" s="367"/>
      <c r="D185" s="367"/>
    </row>
    <row r="186" spans="1:7" x14ac:dyDescent="0.6">
      <c r="A186" s="181"/>
      <c r="B186" s="177"/>
      <c r="C186" s="365"/>
      <c r="D186" s="365"/>
    </row>
    <row r="187" spans="1:7" x14ac:dyDescent="0.6">
      <c r="A187" s="181"/>
      <c r="B187" s="207"/>
      <c r="C187" s="241"/>
      <c r="G187" s="242"/>
    </row>
    <row r="188" spans="1:7" x14ac:dyDescent="0.6">
      <c r="A188" s="181"/>
      <c r="C188" s="207"/>
      <c r="D188" s="230"/>
    </row>
    <row r="189" spans="1:7" x14ac:dyDescent="0.6">
      <c r="A189" s="181"/>
      <c r="C189" s="207"/>
      <c r="D189" s="230"/>
    </row>
    <row r="190" spans="1:7" x14ac:dyDescent="0.6">
      <c r="A190" s="181"/>
    </row>
    <row r="191" spans="1:7" x14ac:dyDescent="0.6">
      <c r="A191" s="181"/>
      <c r="E191" s="239"/>
    </row>
    <row r="192" spans="1:7" x14ac:dyDescent="0.6">
      <c r="A192" s="179"/>
      <c r="B192" s="177"/>
    </row>
    <row r="193" spans="1:13" x14ac:dyDescent="0.6">
      <c r="A193" s="181"/>
      <c r="B193" s="177"/>
    </row>
    <row r="194" spans="1:13" x14ac:dyDescent="0.6">
      <c r="A194" s="181"/>
      <c r="B194" s="177"/>
    </row>
    <row r="195" spans="1:13" x14ac:dyDescent="0.6">
      <c r="A195" s="181"/>
      <c r="B195" s="178"/>
    </row>
    <row r="196" spans="1:13" x14ac:dyDescent="0.6">
      <c r="A196" s="181"/>
      <c r="B196" s="177"/>
    </row>
    <row r="197" spans="1:13" x14ac:dyDescent="0.6">
      <c r="A197" s="181"/>
      <c r="C197" s="175"/>
      <c r="D197" s="175"/>
      <c r="E197" s="175"/>
      <c r="F197" s="175"/>
      <c r="G197" s="175"/>
      <c r="H197" s="175"/>
      <c r="I197" s="175"/>
      <c r="J197" s="175"/>
    </row>
    <row r="198" spans="1:13" x14ac:dyDescent="0.6">
      <c r="A198" s="181"/>
      <c r="C198" s="175"/>
      <c r="D198" s="175"/>
      <c r="E198" s="175"/>
      <c r="F198" s="175"/>
      <c r="G198" s="175"/>
    </row>
    <row r="199" spans="1:13" x14ac:dyDescent="0.6">
      <c r="A199" s="181"/>
      <c r="B199" s="193"/>
      <c r="E199" s="368"/>
      <c r="F199" s="243"/>
      <c r="G199" s="243"/>
      <c r="H199" s="243"/>
      <c r="I199" s="368"/>
      <c r="J199" s="368"/>
      <c r="K199" s="369"/>
      <c r="L199" s="369"/>
      <c r="M199" s="369"/>
    </row>
    <row r="200" spans="1:13" x14ac:dyDescent="0.6">
      <c r="A200" s="181"/>
      <c r="B200" s="235"/>
      <c r="C200" s="244"/>
      <c r="D200" s="370"/>
      <c r="E200" s="243"/>
      <c r="F200" s="368"/>
      <c r="G200" s="368"/>
      <c r="H200" s="368"/>
      <c r="I200" s="228"/>
      <c r="J200" s="371"/>
      <c r="K200" s="369"/>
      <c r="L200" s="369"/>
      <c r="M200" s="369"/>
    </row>
    <row r="201" spans="1:13" x14ac:dyDescent="0.6">
      <c r="A201" s="181"/>
      <c r="B201" s="235"/>
      <c r="C201" s="244"/>
      <c r="D201" s="370"/>
      <c r="E201" s="243"/>
      <c r="F201" s="368"/>
      <c r="G201" s="368"/>
      <c r="H201" s="245"/>
      <c r="I201" s="228"/>
      <c r="J201" s="371"/>
      <c r="K201" s="246"/>
      <c r="L201" s="369"/>
      <c r="M201" s="369"/>
    </row>
    <row r="202" spans="1:13" x14ac:dyDescent="0.6">
      <c r="A202" s="181"/>
      <c r="E202" s="244"/>
      <c r="F202" s="370"/>
      <c r="G202" s="370"/>
      <c r="L202" s="369"/>
      <c r="M202" s="369"/>
    </row>
    <row r="203" spans="1:13" x14ac:dyDescent="0.6">
      <c r="A203" s="181"/>
      <c r="B203" s="247"/>
      <c r="C203" s="243"/>
      <c r="D203" s="243"/>
      <c r="E203" s="244"/>
      <c r="F203" s="370"/>
      <c r="G203" s="370"/>
      <c r="H203" s="370"/>
      <c r="I203" s="370"/>
      <c r="J203" s="370"/>
      <c r="K203" s="369"/>
      <c r="L203" s="369"/>
      <c r="M203" s="369"/>
    </row>
    <row r="204" spans="1:13" x14ac:dyDescent="0.6">
      <c r="A204" s="179"/>
      <c r="B204" s="247"/>
      <c r="C204" s="248"/>
      <c r="D204" s="248"/>
      <c r="E204" s="251"/>
      <c r="F204" s="370"/>
      <c r="G204" s="370"/>
      <c r="H204" s="370"/>
      <c r="I204" s="370"/>
      <c r="J204" s="370"/>
      <c r="K204" s="369"/>
      <c r="L204" s="369"/>
      <c r="M204" s="369"/>
    </row>
    <row r="205" spans="1:13" x14ac:dyDescent="0.6">
      <c r="A205" s="179"/>
      <c r="B205" s="247"/>
      <c r="C205" s="248"/>
      <c r="D205" s="248"/>
      <c r="E205" s="251"/>
      <c r="F205" s="370"/>
      <c r="G205" s="370"/>
      <c r="H205" s="370"/>
      <c r="I205" s="370"/>
      <c r="J205" s="370"/>
      <c r="K205" s="369"/>
      <c r="L205" s="369"/>
      <c r="M205" s="369"/>
    </row>
    <row r="206" spans="1:13" x14ac:dyDescent="0.6">
      <c r="A206" s="181"/>
      <c r="G206" s="370"/>
      <c r="H206" s="370"/>
      <c r="I206" s="370"/>
      <c r="J206" s="370"/>
      <c r="K206" s="369"/>
      <c r="L206" s="369"/>
      <c r="M206" s="369"/>
    </row>
    <row r="207" spans="1:13" x14ac:dyDescent="0.6">
      <c r="A207" s="181"/>
      <c r="H207" s="370"/>
      <c r="I207" s="370"/>
      <c r="J207" s="370"/>
      <c r="K207" s="369"/>
      <c r="L207" s="369"/>
      <c r="M207" s="369"/>
    </row>
    <row r="208" spans="1:13" x14ac:dyDescent="0.6">
      <c r="A208" s="181"/>
      <c r="C208" s="370"/>
      <c r="D208" s="370"/>
      <c r="E208" s="370"/>
      <c r="F208" s="370"/>
      <c r="G208" s="370"/>
      <c r="H208" s="370"/>
      <c r="I208" s="370"/>
      <c r="J208" s="370"/>
      <c r="K208" s="369"/>
      <c r="L208" s="369"/>
      <c r="M208" s="369"/>
    </row>
    <row r="209" spans="1:13" x14ac:dyDescent="0.6">
      <c r="A209" s="181"/>
      <c r="B209" s="193"/>
      <c r="C209" s="243"/>
      <c r="D209" s="243"/>
      <c r="E209" s="368"/>
      <c r="F209" s="243"/>
      <c r="G209" s="243"/>
      <c r="H209" s="243"/>
      <c r="I209" s="368"/>
      <c r="J209" s="368"/>
      <c r="K209" s="369"/>
      <c r="L209" s="369"/>
      <c r="M209" s="369"/>
    </row>
    <row r="210" spans="1:13" x14ac:dyDescent="0.6">
      <c r="A210" s="181"/>
      <c r="B210" s="235"/>
      <c r="C210" s="370"/>
      <c r="D210" s="370"/>
      <c r="E210" s="243"/>
      <c r="F210" s="370"/>
      <c r="G210" s="370"/>
      <c r="H210" s="370"/>
      <c r="J210" s="371"/>
      <c r="K210" s="369"/>
      <c r="L210" s="369"/>
      <c r="M210" s="369"/>
    </row>
    <row r="211" spans="1:13" x14ac:dyDescent="0.6">
      <c r="A211" s="181"/>
      <c r="B211" s="235"/>
      <c r="C211" s="370"/>
      <c r="D211" s="370"/>
      <c r="E211" s="243"/>
      <c r="F211" s="370"/>
      <c r="G211" s="370"/>
      <c r="J211" s="371"/>
      <c r="K211" s="246"/>
      <c r="L211" s="369"/>
      <c r="M211" s="369"/>
    </row>
    <row r="212" spans="1:13" x14ac:dyDescent="0.6">
      <c r="A212" s="181"/>
      <c r="C212" s="370"/>
      <c r="D212" s="370"/>
      <c r="E212" s="370"/>
      <c r="F212" s="370"/>
      <c r="G212" s="370"/>
      <c r="K212" s="369"/>
      <c r="L212" s="369"/>
      <c r="M212" s="369"/>
    </row>
    <row r="213" spans="1:13" x14ac:dyDescent="0.6">
      <c r="A213" s="181"/>
      <c r="C213" s="368"/>
      <c r="D213" s="368"/>
      <c r="E213" s="368"/>
      <c r="F213" s="368"/>
      <c r="G213" s="368"/>
      <c r="H213" s="368"/>
      <c r="I213" s="368"/>
      <c r="J213" s="368"/>
      <c r="K213" s="369"/>
      <c r="L213" s="369"/>
      <c r="M213" s="369"/>
    </row>
    <row r="214" spans="1:13" x14ac:dyDescent="0.6">
      <c r="A214" s="181"/>
    </row>
    <row r="215" spans="1:13" x14ac:dyDescent="0.6">
      <c r="A215" s="181"/>
    </row>
    <row r="216" spans="1:13" x14ac:dyDescent="0.6">
      <c r="A216" s="181"/>
      <c r="B216" s="177"/>
    </row>
    <row r="217" spans="1:13" x14ac:dyDescent="0.6">
      <c r="A217" s="181"/>
      <c r="B217" s="178"/>
    </row>
    <row r="218" spans="1:13" x14ac:dyDescent="0.6">
      <c r="A218" s="181"/>
      <c r="B218" s="228"/>
    </row>
    <row r="219" spans="1:13" x14ac:dyDescent="0.6">
      <c r="A219" s="181"/>
      <c r="C219" s="175"/>
      <c r="D219" s="175"/>
      <c r="E219" s="175"/>
      <c r="F219" s="175"/>
      <c r="H219" s="177"/>
    </row>
    <row r="220" spans="1:13" x14ac:dyDescent="0.6">
      <c r="A220" s="181"/>
      <c r="C220" s="175"/>
      <c r="D220" s="249"/>
      <c r="E220" s="175"/>
      <c r="F220" s="249"/>
    </row>
    <row r="221" spans="1:13" x14ac:dyDescent="0.6">
      <c r="A221" s="181"/>
      <c r="B221" s="193"/>
      <c r="C221" s="243"/>
      <c r="D221" s="246"/>
      <c r="E221" s="245"/>
      <c r="F221" s="245"/>
      <c r="H221" s="237"/>
    </row>
    <row r="222" spans="1:13" x14ac:dyDescent="0.6">
      <c r="A222" s="181"/>
      <c r="B222" s="235"/>
      <c r="C222" s="368"/>
      <c r="D222" s="246"/>
      <c r="E222" s="243"/>
      <c r="F222" s="246"/>
      <c r="H222" s="207"/>
      <c r="I222" s="372"/>
      <c r="J222" s="372"/>
      <c r="K222" s="220"/>
    </row>
    <row r="223" spans="1:13" x14ac:dyDescent="0.6">
      <c r="A223" s="181"/>
      <c r="B223" s="235"/>
      <c r="C223" s="368"/>
      <c r="D223" s="246"/>
      <c r="E223" s="243"/>
      <c r="F223" s="246"/>
      <c r="H223" s="207"/>
      <c r="I223" s="372"/>
      <c r="J223" s="372"/>
      <c r="K223" s="220"/>
    </row>
    <row r="224" spans="1:13" x14ac:dyDescent="0.6">
      <c r="A224" s="181"/>
      <c r="C224" s="368"/>
      <c r="D224" s="246"/>
      <c r="E224" s="368"/>
      <c r="F224" s="246"/>
      <c r="H224" s="207"/>
      <c r="I224" s="372"/>
      <c r="J224" s="372"/>
      <c r="K224" s="220"/>
    </row>
    <row r="225" spans="1:11" x14ac:dyDescent="0.6">
      <c r="A225" s="181"/>
      <c r="B225" s="193"/>
      <c r="C225" s="243"/>
      <c r="D225" s="246"/>
      <c r="E225" s="243"/>
      <c r="F225" s="246"/>
    </row>
    <row r="226" spans="1:11" x14ac:dyDescent="0.6">
      <c r="A226" s="181"/>
      <c r="B226" s="235"/>
      <c r="C226" s="368"/>
      <c r="D226" s="245"/>
      <c r="E226" s="243"/>
      <c r="F226" s="246"/>
      <c r="H226" s="237"/>
      <c r="I226" s="239"/>
      <c r="J226" s="239"/>
    </row>
    <row r="227" spans="1:11" x14ac:dyDescent="0.6">
      <c r="A227" s="181"/>
      <c r="B227" s="235"/>
      <c r="C227" s="368"/>
      <c r="D227" s="245"/>
      <c r="E227" s="243"/>
      <c r="F227" s="246"/>
      <c r="H227" s="207"/>
      <c r="I227" s="372"/>
      <c r="J227" s="372"/>
      <c r="K227" s="220"/>
    </row>
    <row r="228" spans="1:11" x14ac:dyDescent="0.6">
      <c r="A228" s="181"/>
      <c r="C228" s="368"/>
      <c r="D228" s="245"/>
      <c r="E228" s="368"/>
      <c r="F228" s="245"/>
    </row>
    <row r="229" spans="1:11" x14ac:dyDescent="0.6">
      <c r="A229" s="181"/>
      <c r="C229" s="368"/>
      <c r="D229" s="245"/>
      <c r="E229" s="368"/>
      <c r="F229" s="245"/>
    </row>
    <row r="230" spans="1:11" x14ac:dyDescent="0.6">
      <c r="A230" s="181"/>
      <c r="C230" s="369"/>
      <c r="E230" s="369"/>
    </row>
    <row r="231" spans="1:11" x14ac:dyDescent="0.6">
      <c r="A231" s="181"/>
      <c r="C231" s="369"/>
      <c r="E231" s="369"/>
    </row>
    <row r="233" spans="1:11" x14ac:dyDescent="0.6">
      <c r="A233" s="177"/>
      <c r="E233" s="232"/>
    </row>
    <row r="234" spans="1:11" x14ac:dyDescent="0.6">
      <c r="A234" s="181"/>
      <c r="B234" s="207"/>
      <c r="C234" s="236"/>
      <c r="D234" s="220"/>
      <c r="E234" s="173"/>
    </row>
    <row r="235" spans="1:11" x14ac:dyDescent="0.6">
      <c r="A235" s="181"/>
      <c r="B235" s="207"/>
      <c r="C235" s="236"/>
      <c r="D235" s="220"/>
      <c r="E235" s="173"/>
    </row>
    <row r="236" spans="1:11" x14ac:dyDescent="0.6">
      <c r="A236" s="181"/>
      <c r="B236" s="207"/>
    </row>
    <row r="237" spans="1:11" x14ac:dyDescent="0.6">
      <c r="A237" s="181"/>
      <c r="B237" s="207"/>
      <c r="C237" s="236"/>
      <c r="D237" s="220"/>
      <c r="E237" s="233"/>
    </row>
    <row r="238" spans="1:11" x14ac:dyDescent="0.6">
      <c r="A238" s="181"/>
      <c r="B238" s="207"/>
      <c r="C238" s="250"/>
      <c r="E238" s="233"/>
    </row>
    <row r="239" spans="1:11" x14ac:dyDescent="0.6">
      <c r="A239" s="181"/>
      <c r="B239" s="207"/>
      <c r="C239" s="250"/>
      <c r="E239" s="233"/>
    </row>
    <row r="240" spans="1:11" x14ac:dyDescent="0.6">
      <c r="A240" s="181"/>
      <c r="B240" s="207"/>
      <c r="C240" s="261"/>
    </row>
    <row r="241" spans="1:13" x14ac:dyDescent="0.6">
      <c r="A241" s="181"/>
      <c r="B241" s="207"/>
      <c r="C241" s="228"/>
    </row>
    <row r="242" spans="1:13" x14ac:dyDescent="0.6">
      <c r="A242" s="181"/>
      <c r="B242" s="207"/>
      <c r="C242" s="251"/>
    </row>
    <row r="243" spans="1:13" x14ac:dyDescent="0.6">
      <c r="A243" s="181"/>
      <c r="B243" s="207"/>
      <c r="C243" s="173"/>
    </row>
    <row r="244" spans="1:13" x14ac:dyDescent="0.6">
      <c r="A244" s="181"/>
      <c r="B244" s="207"/>
    </row>
    <row r="245" spans="1:13" x14ac:dyDescent="0.6">
      <c r="A245" s="181"/>
      <c r="B245" s="207"/>
    </row>
    <row r="246" spans="1:13" x14ac:dyDescent="0.6">
      <c r="A246" s="181"/>
      <c r="B246" s="207"/>
    </row>
    <row r="248" spans="1:13" x14ac:dyDescent="0.6">
      <c r="B248" s="207"/>
    </row>
    <row r="249" spans="1:13" x14ac:dyDescent="0.6">
      <c r="A249" s="181"/>
      <c r="C249" s="369"/>
      <c r="E249" s="369"/>
    </row>
    <row r="250" spans="1:13" x14ac:dyDescent="0.6">
      <c r="A250" s="181"/>
      <c r="C250" s="369"/>
      <c r="E250" s="369"/>
    </row>
    <row r="251" spans="1:13" x14ac:dyDescent="0.6">
      <c r="A251" s="181"/>
      <c r="C251" s="369"/>
      <c r="E251" s="369"/>
    </row>
    <row r="252" spans="1:13" x14ac:dyDescent="0.6">
      <c r="A252" s="179"/>
      <c r="B252" s="177"/>
    </row>
    <row r="253" spans="1:13" x14ac:dyDescent="0.6">
      <c r="A253" s="181"/>
      <c r="B253" s="177"/>
    </row>
    <row r="254" spans="1:13" x14ac:dyDescent="0.6">
      <c r="A254" s="181"/>
      <c r="C254" s="175"/>
      <c r="D254" s="175"/>
      <c r="E254" s="175"/>
      <c r="F254" s="175"/>
      <c r="G254" s="175"/>
      <c r="H254" s="175"/>
      <c r="I254" s="175"/>
      <c r="J254" s="175"/>
      <c r="K254" s="175"/>
      <c r="L254" s="175"/>
      <c r="M254" s="175"/>
    </row>
    <row r="255" spans="1:13" x14ac:dyDescent="0.6">
      <c r="A255" s="181"/>
    </row>
    <row r="256" spans="1:13" x14ac:dyDescent="0.6">
      <c r="A256" s="181"/>
      <c r="B256" s="200"/>
      <c r="C256" s="373"/>
      <c r="D256" s="373"/>
      <c r="E256" s="241"/>
      <c r="F256" s="241"/>
      <c r="G256" s="241"/>
      <c r="H256" s="241"/>
      <c r="I256" s="241"/>
      <c r="J256" s="241"/>
      <c r="K256" s="241"/>
      <c r="L256" s="241"/>
      <c r="M256" s="241"/>
    </row>
    <row r="257" spans="1:13" x14ac:dyDescent="0.6">
      <c r="A257" s="181"/>
      <c r="B257" s="200"/>
      <c r="C257" s="241"/>
      <c r="D257" s="241"/>
      <c r="E257" s="241"/>
      <c r="F257" s="241"/>
      <c r="G257" s="241"/>
      <c r="H257" s="241"/>
      <c r="I257" s="241"/>
      <c r="J257" s="241"/>
      <c r="K257" s="241"/>
      <c r="L257" s="241"/>
      <c r="M257" s="241"/>
    </row>
    <row r="258" spans="1:13" x14ac:dyDescent="0.6">
      <c r="A258" s="181"/>
      <c r="B258" s="200"/>
      <c r="C258" s="242"/>
      <c r="D258" s="242"/>
      <c r="E258" s="242"/>
      <c r="F258" s="242"/>
      <c r="G258" s="242"/>
      <c r="H258" s="242"/>
      <c r="I258" s="242"/>
      <c r="J258" s="241"/>
      <c r="K258" s="241"/>
      <c r="L258" s="241"/>
      <c r="M258" s="241"/>
    </row>
    <row r="259" spans="1:13" x14ac:dyDescent="0.6">
      <c r="A259" s="181"/>
      <c r="B259" s="200"/>
    </row>
    <row r="260" spans="1:13" x14ac:dyDescent="0.6">
      <c r="A260" s="181"/>
    </row>
    <row r="261" spans="1:13" x14ac:dyDescent="0.6">
      <c r="A261" s="181"/>
      <c r="B261" s="200"/>
      <c r="C261" s="252"/>
      <c r="D261" s="252"/>
      <c r="E261" s="252"/>
      <c r="F261" s="252"/>
      <c r="G261" s="252"/>
      <c r="H261" s="252"/>
      <c r="I261" s="252"/>
      <c r="J261" s="252"/>
      <c r="K261" s="252"/>
      <c r="L261" s="252"/>
      <c r="M261" s="252"/>
    </row>
    <row r="262" spans="1:13" x14ac:dyDescent="0.6">
      <c r="A262" s="181"/>
      <c r="B262" s="200"/>
      <c r="C262" s="252"/>
      <c r="D262" s="252"/>
      <c r="E262" s="252"/>
      <c r="F262" s="252"/>
      <c r="G262" s="252"/>
      <c r="H262" s="252"/>
      <c r="I262" s="252"/>
      <c r="J262" s="252"/>
      <c r="K262" s="252"/>
      <c r="L262" s="252"/>
      <c r="M262" s="252"/>
    </row>
    <row r="263" spans="1:13" x14ac:dyDescent="0.6">
      <c r="A263" s="181"/>
    </row>
    <row r="264" spans="1:13" x14ac:dyDescent="0.6">
      <c r="A264" s="181"/>
    </row>
    <row r="265" spans="1:13" x14ac:dyDescent="0.6">
      <c r="A265" s="181"/>
      <c r="B265" s="200"/>
      <c r="C265" s="253"/>
    </row>
    <row r="266" spans="1:13" x14ac:dyDescent="0.6">
      <c r="A266" s="181"/>
      <c r="B266" s="200"/>
      <c r="C266" s="253"/>
    </row>
    <row r="267" spans="1:13" x14ac:dyDescent="0.6">
      <c r="A267" s="181"/>
      <c r="B267" s="200"/>
      <c r="C267" s="242"/>
      <c r="D267" s="238"/>
    </row>
    <row r="268" spans="1:13" x14ac:dyDescent="0.6">
      <c r="A268" s="181"/>
      <c r="L268" s="254"/>
    </row>
    <row r="269" spans="1:13" x14ac:dyDescent="0.6">
      <c r="A269" s="181"/>
      <c r="K269" s="200"/>
    </row>
    <row r="270" spans="1:13" x14ac:dyDescent="0.6">
      <c r="A270" s="181"/>
      <c r="B270" s="200"/>
      <c r="C270" s="252"/>
      <c r="E270" s="232"/>
      <c r="K270" s="200"/>
      <c r="L270" s="215"/>
      <c r="M270" s="255"/>
    </row>
    <row r="271" spans="1:13" x14ac:dyDescent="0.6">
      <c r="A271" s="181"/>
      <c r="B271" s="200"/>
      <c r="C271" s="252"/>
      <c r="E271" s="232"/>
      <c r="K271" s="200"/>
      <c r="L271" s="215"/>
      <c r="M271" s="255"/>
    </row>
    <row r="272" spans="1:13" x14ac:dyDescent="0.6">
      <c r="A272" s="181"/>
    </row>
    <row r="273" spans="1:12" x14ac:dyDescent="0.6">
      <c r="A273" s="181"/>
      <c r="C273" s="369"/>
      <c r="E273" s="369"/>
    </row>
    <row r="274" spans="1:12" x14ac:dyDescent="0.6">
      <c r="A274" s="179"/>
      <c r="B274" s="177"/>
      <c r="C274" s="369"/>
      <c r="E274" s="369"/>
    </row>
    <row r="275" spans="1:12" x14ac:dyDescent="0.6">
      <c r="A275" s="181"/>
      <c r="C275" s="369"/>
      <c r="E275" s="369"/>
    </row>
    <row r="276" spans="1:12" x14ac:dyDescent="0.6">
      <c r="A276" s="181"/>
      <c r="B276" s="207"/>
      <c r="C276" s="365"/>
      <c r="E276" s="256"/>
    </row>
    <row r="277" spans="1:12" x14ac:dyDescent="0.6">
      <c r="A277" s="181"/>
      <c r="B277" s="207"/>
      <c r="C277" s="374"/>
      <c r="E277" s="369"/>
    </row>
    <row r="278" spans="1:12" x14ac:dyDescent="0.6">
      <c r="A278" s="181"/>
      <c r="B278" s="207"/>
      <c r="C278" s="374"/>
      <c r="E278" s="369"/>
    </row>
    <row r="279" spans="1:12" x14ac:dyDescent="0.6">
      <c r="A279" s="181"/>
      <c r="C279" s="369"/>
      <c r="E279" s="369"/>
    </row>
    <row r="280" spans="1:12" x14ac:dyDescent="0.6">
      <c r="A280" s="181"/>
      <c r="C280" s="175"/>
      <c r="D280" s="175"/>
      <c r="E280" s="175"/>
      <c r="F280" s="175"/>
      <c r="G280" s="175"/>
      <c r="H280" s="175"/>
      <c r="I280" s="175"/>
      <c r="J280" s="175"/>
      <c r="K280" s="175"/>
      <c r="L280" s="175"/>
    </row>
    <row r="281" spans="1:12" x14ac:dyDescent="0.6">
      <c r="A281" s="181"/>
    </row>
    <row r="282" spans="1:12" x14ac:dyDescent="0.6">
      <c r="A282" s="181"/>
      <c r="B282" s="200"/>
      <c r="C282" s="241"/>
      <c r="D282" s="241"/>
      <c r="E282" s="257"/>
      <c r="F282" s="241"/>
      <c r="G282" s="241"/>
      <c r="H282" s="241"/>
      <c r="I282" s="241"/>
      <c r="J282" s="241"/>
      <c r="K282" s="257"/>
      <c r="L282" s="257"/>
    </row>
    <row r="283" spans="1:12" x14ac:dyDescent="0.6">
      <c r="A283" s="181"/>
      <c r="B283" s="200"/>
      <c r="C283" s="241"/>
      <c r="D283" s="241"/>
      <c r="E283" s="257"/>
      <c r="F283" s="241"/>
      <c r="G283" s="241"/>
      <c r="H283" s="241"/>
      <c r="I283" s="241"/>
      <c r="J283" s="241"/>
      <c r="K283" s="257"/>
      <c r="L283" s="257"/>
    </row>
    <row r="284" spans="1:12" x14ac:dyDescent="0.6">
      <c r="A284" s="181"/>
      <c r="B284" s="200"/>
      <c r="C284" s="242"/>
      <c r="D284" s="242"/>
      <c r="E284" s="242"/>
      <c r="F284" s="242"/>
      <c r="G284" s="242"/>
      <c r="H284" s="242"/>
      <c r="I284" s="242"/>
      <c r="J284" s="242"/>
      <c r="K284" s="242"/>
      <c r="L284" s="242"/>
    </row>
    <row r="285" spans="1:12" x14ac:dyDescent="0.6">
      <c r="A285" s="181"/>
      <c r="B285" s="200"/>
      <c r="C285" s="242"/>
      <c r="D285" s="242"/>
      <c r="E285" s="242"/>
      <c r="F285" s="242"/>
      <c r="G285" s="242"/>
      <c r="H285" s="242"/>
      <c r="I285" s="242"/>
      <c r="J285" s="242"/>
      <c r="K285" s="242"/>
      <c r="L285" s="242"/>
    </row>
    <row r="286" spans="1:12" x14ac:dyDescent="0.6">
      <c r="A286" s="181"/>
      <c r="B286" s="200"/>
      <c r="C286" s="242"/>
      <c r="D286" s="242"/>
      <c r="E286" s="242"/>
      <c r="F286" s="242"/>
      <c r="G286" s="242"/>
      <c r="H286" s="242"/>
      <c r="I286" s="242"/>
      <c r="J286" s="242"/>
      <c r="K286" s="242"/>
      <c r="L286" s="242"/>
    </row>
    <row r="287" spans="1:12" x14ac:dyDescent="0.6">
      <c r="A287" s="181"/>
      <c r="B287" s="200"/>
      <c r="C287" s="242"/>
      <c r="E287" s="369"/>
    </row>
    <row r="288" spans="1:12" x14ac:dyDescent="0.6">
      <c r="A288" s="181"/>
      <c r="B288" s="200"/>
      <c r="C288" s="242"/>
      <c r="E288" s="369"/>
    </row>
    <row r="289" spans="1:12" x14ac:dyDescent="0.6">
      <c r="A289" s="181"/>
      <c r="B289" s="200"/>
      <c r="C289" s="369"/>
      <c r="E289" s="369"/>
    </row>
    <row r="290" spans="1:12" x14ac:dyDescent="0.6">
      <c r="A290" s="181"/>
      <c r="C290" s="175"/>
      <c r="D290" s="175"/>
      <c r="E290" s="175"/>
      <c r="F290" s="175"/>
      <c r="G290" s="175"/>
      <c r="H290" s="175"/>
      <c r="I290" s="175"/>
      <c r="J290" s="175"/>
      <c r="K290" s="175"/>
      <c r="L290" s="175"/>
    </row>
    <row r="291" spans="1:12" x14ac:dyDescent="0.6">
      <c r="A291" s="181"/>
    </row>
    <row r="292" spans="1:12" x14ac:dyDescent="0.6">
      <c r="A292" s="181"/>
      <c r="B292" s="200"/>
      <c r="C292" s="241"/>
      <c r="D292" s="241"/>
      <c r="E292" s="241"/>
      <c r="F292" s="241"/>
      <c r="G292" s="241"/>
      <c r="H292" s="241"/>
      <c r="I292" s="241"/>
      <c r="J292" s="241"/>
      <c r="K292" s="241"/>
      <c r="L292" s="241"/>
    </row>
    <row r="293" spans="1:12" x14ac:dyDescent="0.6">
      <c r="A293" s="181"/>
      <c r="B293" s="200"/>
      <c r="C293" s="241"/>
      <c r="D293" s="241"/>
      <c r="E293" s="241"/>
      <c r="F293" s="241"/>
      <c r="G293" s="241"/>
      <c r="H293" s="241"/>
      <c r="I293" s="241"/>
      <c r="J293" s="241"/>
      <c r="K293" s="241"/>
      <c r="L293" s="241"/>
    </row>
    <row r="294" spans="1:12" x14ac:dyDescent="0.6">
      <c r="A294" s="181"/>
      <c r="B294" s="200"/>
      <c r="C294" s="242"/>
      <c r="D294" s="242"/>
      <c r="E294" s="242"/>
      <c r="F294" s="242"/>
      <c r="G294" s="242"/>
      <c r="H294" s="242"/>
      <c r="I294" s="242"/>
      <c r="J294" s="241"/>
      <c r="K294" s="241"/>
      <c r="L294" s="241"/>
    </row>
    <row r="295" spans="1:12" x14ac:dyDescent="0.6">
      <c r="A295" s="181"/>
      <c r="C295" s="369"/>
      <c r="D295" s="369"/>
      <c r="E295" s="369"/>
      <c r="F295" s="369"/>
      <c r="G295" s="369"/>
      <c r="H295" s="369"/>
      <c r="I295" s="369"/>
      <c r="J295" s="369"/>
      <c r="K295" s="369"/>
      <c r="L295" s="369"/>
    </row>
    <row r="296" spans="1:12" x14ac:dyDescent="0.6">
      <c r="A296" s="181"/>
      <c r="B296" s="200"/>
      <c r="C296" s="242"/>
    </row>
    <row r="297" spans="1:12" x14ac:dyDescent="0.6">
      <c r="A297" s="181"/>
      <c r="B297" s="200"/>
      <c r="C297" s="242"/>
    </row>
    <row r="298" spans="1:12" x14ac:dyDescent="0.6">
      <c r="A298" s="181"/>
      <c r="B298" s="200"/>
      <c r="C298" s="242"/>
    </row>
    <row r="299" spans="1:12" x14ac:dyDescent="0.6">
      <c r="A299" s="181"/>
      <c r="C299" s="369"/>
      <c r="E299" s="369"/>
    </row>
    <row r="300" spans="1:12" x14ac:dyDescent="0.6">
      <c r="B300" s="207"/>
      <c r="C300" s="242"/>
    </row>
    <row r="304" spans="1:12" x14ac:dyDescent="0.6">
      <c r="A304" s="179"/>
      <c r="B304" s="177"/>
      <c r="C304" s="231"/>
    </row>
    <row r="305" spans="1:10" x14ac:dyDescent="0.6">
      <c r="B305" s="178"/>
    </row>
    <row r="306" spans="1:10" x14ac:dyDescent="0.6">
      <c r="B306" s="200"/>
      <c r="C306" s="204"/>
    </row>
    <row r="307" spans="1:10" x14ac:dyDescent="0.6">
      <c r="B307" s="200"/>
      <c r="C307" s="258"/>
    </row>
    <row r="308" spans="1:10" x14ac:dyDescent="0.6">
      <c r="B308" s="200"/>
      <c r="C308" s="204"/>
    </row>
    <row r="310" spans="1:10" hidden="1" outlineLevel="1" x14ac:dyDescent="0.6">
      <c r="A310" s="259"/>
    </row>
    <row r="311" spans="1:10" hidden="1" outlineLevel="1" x14ac:dyDescent="0.6">
      <c r="A311" s="179"/>
      <c r="B311" s="177"/>
    </row>
    <row r="312" spans="1:10" hidden="1" outlineLevel="1" x14ac:dyDescent="0.6"/>
    <row r="313" spans="1:10" hidden="1" outlineLevel="1" x14ac:dyDescent="0.6">
      <c r="A313" s="174"/>
      <c r="C313" s="260"/>
      <c r="D313" s="260"/>
      <c r="E313" s="260"/>
    </row>
    <row r="314" spans="1:10" hidden="1" outlineLevel="1" x14ac:dyDescent="0.6">
      <c r="A314" s="174"/>
      <c r="C314" s="261"/>
      <c r="D314" s="261"/>
      <c r="E314" s="261"/>
    </row>
    <row r="315" spans="1:10" hidden="1" outlineLevel="1" x14ac:dyDescent="0.6">
      <c r="A315" s="174"/>
      <c r="C315" s="236"/>
      <c r="D315" s="236"/>
      <c r="E315" s="236"/>
      <c r="F315" s="236"/>
      <c r="G315" s="236"/>
    </row>
    <row r="316" spans="1:10" hidden="1" outlineLevel="1" x14ac:dyDescent="0.6">
      <c r="A316" s="174"/>
    </row>
    <row r="317" spans="1:10" hidden="1" outlineLevel="1" x14ac:dyDescent="0.6">
      <c r="A317" s="174"/>
      <c r="C317" s="236"/>
      <c r="D317" s="236"/>
      <c r="E317" s="236"/>
      <c r="F317" s="236"/>
    </row>
    <row r="318" spans="1:10" hidden="1" outlineLevel="1" x14ac:dyDescent="0.6">
      <c r="A318" s="174"/>
    </row>
    <row r="319" spans="1:10" hidden="1" outlineLevel="1" x14ac:dyDescent="0.6">
      <c r="A319" s="174"/>
      <c r="C319" s="175"/>
      <c r="D319" s="175"/>
      <c r="E319" s="175"/>
      <c r="F319" s="175"/>
      <c r="G319" s="175"/>
      <c r="H319" s="175"/>
      <c r="I319" s="175"/>
      <c r="J319" s="175"/>
    </row>
    <row r="320" spans="1:10" hidden="1" outlineLevel="1" x14ac:dyDescent="0.6">
      <c r="A320" s="174"/>
      <c r="C320" s="262"/>
      <c r="D320" s="262"/>
      <c r="E320" s="262"/>
      <c r="F320" s="262"/>
      <c r="G320" s="262"/>
      <c r="H320" s="262"/>
      <c r="I320" s="262"/>
      <c r="J320" s="262"/>
    </row>
    <row r="321" spans="1:10" hidden="1" outlineLevel="1" x14ac:dyDescent="0.6">
      <c r="A321" s="174"/>
      <c r="C321" s="204"/>
      <c r="D321" s="204"/>
      <c r="E321" s="204"/>
      <c r="F321" s="204"/>
      <c r="G321" s="204"/>
      <c r="H321" s="204"/>
      <c r="I321" s="204"/>
      <c r="J321" s="204"/>
    </row>
    <row r="322" spans="1:10" hidden="1" outlineLevel="1" x14ac:dyDescent="0.6">
      <c r="A322" s="174"/>
    </row>
    <row r="323" spans="1:10" hidden="1" outlineLevel="1" x14ac:dyDescent="0.6">
      <c r="A323" s="174"/>
    </row>
    <row r="324" spans="1:10" hidden="1" outlineLevel="1" x14ac:dyDescent="0.6">
      <c r="A324" s="174"/>
    </row>
    <row r="325" spans="1:10" hidden="1" outlineLevel="1" x14ac:dyDescent="0.6">
      <c r="A325" s="174"/>
      <c r="C325" s="175"/>
      <c r="D325" s="175"/>
    </row>
    <row r="326" spans="1:10" hidden="1" outlineLevel="1" x14ac:dyDescent="0.6">
      <c r="A326" s="174"/>
      <c r="C326" s="236"/>
      <c r="D326" s="236"/>
    </row>
    <row r="327" spans="1:10" hidden="1" outlineLevel="1" x14ac:dyDescent="0.6">
      <c r="A327" s="174"/>
      <c r="C327" s="239"/>
      <c r="D327" s="239"/>
    </row>
    <row r="328" spans="1:10" hidden="1" outlineLevel="1" x14ac:dyDescent="0.6">
      <c r="A328" s="174"/>
      <c r="C328" s="236"/>
      <c r="D328" s="236"/>
    </row>
    <row r="329" spans="1:10" hidden="1" outlineLevel="1" x14ac:dyDescent="0.6">
      <c r="C329" s="236"/>
      <c r="D329" s="236"/>
    </row>
    <row r="330" spans="1:10" hidden="1" outlineLevel="1" x14ac:dyDescent="0.6">
      <c r="C330" s="239"/>
      <c r="D330" s="239"/>
    </row>
    <row r="331" spans="1:10" hidden="1" outlineLevel="1" x14ac:dyDescent="0.6"/>
    <row r="332" spans="1:10" hidden="1" outlineLevel="1" x14ac:dyDescent="0.6">
      <c r="C332" s="239"/>
      <c r="D332" s="239"/>
    </row>
    <row r="333" spans="1:10" hidden="1" outlineLevel="1" x14ac:dyDescent="0.6"/>
    <row r="334" spans="1:10" hidden="1" outlineLevel="1" x14ac:dyDescent="0.6">
      <c r="C334" s="239"/>
    </row>
    <row r="335" spans="1:10" hidden="1" outlineLevel="1" x14ac:dyDescent="0.6">
      <c r="A335" s="179"/>
      <c r="B335" s="177"/>
    </row>
    <row r="336" spans="1:10" hidden="1" outlineLevel="1" x14ac:dyDescent="0.6"/>
    <row r="337" spans="1:12" hidden="1" outlineLevel="1" x14ac:dyDescent="0.6">
      <c r="C337" s="175"/>
      <c r="D337" s="175"/>
      <c r="E337" s="175"/>
      <c r="F337" s="175"/>
      <c r="G337" s="175"/>
      <c r="H337" s="175"/>
      <c r="I337" s="175"/>
      <c r="J337" s="175"/>
      <c r="K337" s="175"/>
      <c r="L337" s="175"/>
    </row>
    <row r="338" spans="1:12" hidden="1" outlineLevel="1" x14ac:dyDescent="0.6">
      <c r="C338" s="175"/>
      <c r="D338" s="175"/>
      <c r="E338" s="175"/>
      <c r="F338" s="175"/>
      <c r="G338" s="175"/>
      <c r="H338" s="175"/>
      <c r="I338" s="175"/>
      <c r="J338" s="175"/>
      <c r="K338" s="175"/>
      <c r="L338" s="175"/>
    </row>
    <row r="339" spans="1:12" hidden="1" outlineLevel="1" x14ac:dyDescent="0.6">
      <c r="B339" s="200"/>
    </row>
    <row r="340" spans="1:12" hidden="1" outlineLevel="1" x14ac:dyDescent="0.6">
      <c r="B340" s="200"/>
      <c r="C340" s="236"/>
      <c r="D340" s="236"/>
      <c r="E340" s="236"/>
      <c r="F340" s="236"/>
      <c r="G340" s="236"/>
      <c r="H340" s="236"/>
      <c r="I340" s="236"/>
      <c r="J340" s="236"/>
    </row>
    <row r="341" spans="1:12" hidden="1" outlineLevel="1" x14ac:dyDescent="0.6">
      <c r="B341" s="200"/>
    </row>
    <row r="342" spans="1:12" hidden="1" outlineLevel="1" x14ac:dyDescent="0.6">
      <c r="A342" s="174"/>
      <c r="B342" s="200"/>
      <c r="C342" s="175"/>
      <c r="D342" s="175"/>
    </row>
    <row r="343" spans="1:12" hidden="1" outlineLevel="1" x14ac:dyDescent="0.6">
      <c r="A343" s="174"/>
      <c r="B343" s="200"/>
      <c r="C343" s="225"/>
      <c r="D343" s="225"/>
    </row>
    <row r="344" spans="1:12" hidden="1" outlineLevel="1" x14ac:dyDescent="0.6">
      <c r="A344" s="174"/>
      <c r="B344" s="200"/>
      <c r="C344" s="239"/>
      <c r="D344" s="239"/>
    </row>
    <row r="345" spans="1:12" hidden="1" outlineLevel="1" x14ac:dyDescent="0.6">
      <c r="A345" s="174"/>
      <c r="B345" s="200"/>
      <c r="C345" s="238"/>
      <c r="D345" s="238"/>
    </row>
    <row r="346" spans="1:12" hidden="1" outlineLevel="1" x14ac:dyDescent="0.6">
      <c r="A346" s="174"/>
      <c r="B346" s="200"/>
    </row>
    <row r="347" spans="1:12" hidden="1" outlineLevel="1" x14ac:dyDescent="0.6">
      <c r="A347" s="174"/>
      <c r="B347" s="200"/>
    </row>
    <row r="348" spans="1:12" hidden="1" outlineLevel="1" x14ac:dyDescent="0.6">
      <c r="A348" s="174"/>
      <c r="B348" s="200"/>
      <c r="C348" s="236"/>
    </row>
    <row r="349" spans="1:12" hidden="1" outlineLevel="1" x14ac:dyDescent="0.6">
      <c r="A349" s="174"/>
      <c r="B349" s="200"/>
      <c r="C349" s="236"/>
    </row>
    <row r="350" spans="1:12" hidden="1" outlineLevel="1" x14ac:dyDescent="0.6">
      <c r="A350" s="174"/>
      <c r="B350" s="200"/>
      <c r="C350" s="236"/>
    </row>
    <row r="351" spans="1:12" hidden="1" outlineLevel="1" x14ac:dyDescent="0.6">
      <c r="A351" s="174"/>
      <c r="B351" s="200"/>
      <c r="C351" s="236"/>
    </row>
    <row r="352" spans="1:12" hidden="1" outlineLevel="1" x14ac:dyDescent="0.6">
      <c r="A352" s="174"/>
      <c r="C352" s="175"/>
      <c r="D352" s="175"/>
      <c r="E352" s="175"/>
      <c r="F352" s="175"/>
      <c r="G352" s="175"/>
      <c r="H352" s="175"/>
      <c r="I352" s="175"/>
      <c r="J352" s="175"/>
      <c r="K352" s="175"/>
      <c r="L352" s="175"/>
    </row>
    <row r="353" spans="1:12" hidden="1" outlineLevel="1" x14ac:dyDescent="0.6">
      <c r="A353" s="174"/>
      <c r="C353" s="175"/>
      <c r="D353" s="175"/>
      <c r="E353" s="175"/>
      <c r="F353" s="175"/>
      <c r="G353" s="175"/>
      <c r="H353" s="175"/>
      <c r="I353" s="175"/>
      <c r="J353" s="175"/>
      <c r="K353" s="175"/>
      <c r="L353" s="175"/>
    </row>
    <row r="354" spans="1:12" hidden="1" outlineLevel="1" x14ac:dyDescent="0.6">
      <c r="A354" s="174"/>
      <c r="B354" s="200"/>
      <c r="C354" s="225"/>
      <c r="D354" s="225"/>
      <c r="E354" s="225"/>
      <c r="F354" s="225"/>
      <c r="G354" s="225"/>
      <c r="H354" s="225"/>
      <c r="I354" s="225"/>
      <c r="J354" s="225"/>
      <c r="K354" s="225"/>
      <c r="L354" s="225"/>
    </row>
    <row r="355" spans="1:12" hidden="1" outlineLevel="1" x14ac:dyDescent="0.6">
      <c r="A355" s="174"/>
      <c r="B355" s="200"/>
      <c r="C355" s="236"/>
      <c r="D355" s="236"/>
      <c r="E355" s="236"/>
      <c r="F355" s="236"/>
      <c r="G355" s="236"/>
      <c r="H355" s="236"/>
      <c r="I355" s="236"/>
      <c r="J355" s="236"/>
      <c r="K355" s="236"/>
      <c r="L355" s="236"/>
    </row>
    <row r="356" spans="1:12" hidden="1" outlineLevel="1" x14ac:dyDescent="0.6">
      <c r="A356" s="174"/>
      <c r="B356" s="200"/>
      <c r="C356" s="236"/>
      <c r="D356" s="236"/>
      <c r="E356" s="236"/>
      <c r="F356" s="236"/>
      <c r="G356" s="236"/>
      <c r="H356" s="236"/>
      <c r="I356" s="236"/>
      <c r="J356" s="236"/>
      <c r="K356" s="236"/>
      <c r="L356" s="236"/>
    </row>
    <row r="357" spans="1:12" hidden="1" outlineLevel="1" x14ac:dyDescent="0.6">
      <c r="A357" s="174"/>
      <c r="B357" s="200"/>
      <c r="C357" s="236"/>
      <c r="D357" s="236"/>
      <c r="E357" s="236"/>
      <c r="F357" s="236"/>
      <c r="G357" s="236"/>
      <c r="H357" s="236"/>
      <c r="I357" s="236"/>
      <c r="J357" s="236"/>
      <c r="K357" s="236"/>
      <c r="L357" s="236"/>
    </row>
    <row r="358" spans="1:12" hidden="1" outlineLevel="1" x14ac:dyDescent="0.6">
      <c r="B358" s="200"/>
      <c r="C358" s="236"/>
      <c r="D358" s="236"/>
      <c r="E358" s="236"/>
      <c r="F358" s="236"/>
      <c r="G358" s="236"/>
      <c r="H358" s="236"/>
      <c r="I358" s="236"/>
      <c r="J358" s="236"/>
      <c r="K358" s="236"/>
      <c r="L358" s="236"/>
    </row>
    <row r="359" spans="1:12" hidden="1" outlineLevel="1" x14ac:dyDescent="0.6">
      <c r="B359" s="200"/>
      <c r="C359" s="236"/>
      <c r="D359" s="236"/>
      <c r="E359" s="236"/>
      <c r="F359" s="236"/>
      <c r="G359" s="236"/>
      <c r="H359" s="236"/>
      <c r="I359" s="236"/>
      <c r="J359" s="236"/>
      <c r="K359" s="236"/>
      <c r="L359" s="236"/>
    </row>
    <row r="360" spans="1:12" hidden="1" outlineLevel="1" x14ac:dyDescent="0.6">
      <c r="B360" s="200"/>
      <c r="C360" s="236"/>
      <c r="D360" s="236"/>
      <c r="E360" s="236"/>
      <c r="F360" s="236"/>
      <c r="G360" s="236"/>
      <c r="H360" s="236"/>
      <c r="I360" s="236"/>
      <c r="J360" s="236"/>
      <c r="K360" s="236"/>
      <c r="L360" s="236"/>
    </row>
    <row r="361" spans="1:12" hidden="1" outlineLevel="1" x14ac:dyDescent="0.6">
      <c r="B361" s="200"/>
      <c r="C361" s="236"/>
    </row>
    <row r="362" spans="1:12" hidden="1" outlineLevel="1" x14ac:dyDescent="0.6">
      <c r="B362" s="200"/>
      <c r="C362" s="236"/>
    </row>
    <row r="363" spans="1:12" hidden="1" outlineLevel="1" x14ac:dyDescent="0.6"/>
    <row r="364" spans="1:12" hidden="1" outlineLevel="1" x14ac:dyDescent="0.6">
      <c r="B364" s="207"/>
      <c r="C364" s="242"/>
    </row>
    <row r="365" spans="1:12" hidden="1" outlineLevel="1" x14ac:dyDescent="0.6"/>
    <row r="366" spans="1:12" hidden="1" outlineLevel="1" x14ac:dyDescent="0.6"/>
    <row r="367" spans="1:12" hidden="1" outlineLevel="1" x14ac:dyDescent="0.6"/>
    <row r="368" spans="1:12" hidden="1" outlineLevel="1" x14ac:dyDescent="0.6"/>
    <row r="369" spans="1:4" hidden="1" outlineLevel="1" x14ac:dyDescent="0.6">
      <c r="A369" s="263"/>
    </row>
    <row r="370" spans="1:4" hidden="1" outlineLevel="1" x14ac:dyDescent="0.6">
      <c r="A370" s="207"/>
      <c r="C370" s="375"/>
    </row>
    <row r="371" spans="1:4" hidden="1" outlineLevel="1" x14ac:dyDescent="0.6">
      <c r="A371" s="207"/>
      <c r="C371" s="376"/>
    </row>
    <row r="372" spans="1:4" hidden="1" outlineLevel="1" x14ac:dyDescent="0.6">
      <c r="A372" s="207"/>
      <c r="C372" s="376"/>
    </row>
    <row r="373" spans="1:4" hidden="1" outlineLevel="1" x14ac:dyDescent="0.6">
      <c r="A373" s="207"/>
      <c r="C373" s="264"/>
      <c r="D373" s="220"/>
    </row>
    <row r="374" spans="1:4" hidden="1" outlineLevel="1" x14ac:dyDescent="0.6">
      <c r="A374" s="207"/>
      <c r="C374" s="227"/>
    </row>
    <row r="375" spans="1:4" hidden="1" outlineLevel="1" x14ac:dyDescent="0.6">
      <c r="A375" s="207"/>
      <c r="C375" s="265"/>
      <c r="D375" s="220"/>
    </row>
    <row r="376" spans="1:4" hidden="1" outlineLevel="1" x14ac:dyDescent="0.6"/>
    <row r="377" spans="1:4" hidden="1" outlineLevel="1" x14ac:dyDescent="0.6"/>
    <row r="378" spans="1:4" hidden="1" outlineLevel="1" x14ac:dyDescent="0.6">
      <c r="A378" s="207"/>
      <c r="C378" s="225"/>
      <c r="D378" s="220"/>
    </row>
    <row r="379" spans="1:4" hidden="1" outlineLevel="1" x14ac:dyDescent="0.6">
      <c r="A379" s="207"/>
      <c r="C379" s="266"/>
      <c r="D379" s="220"/>
    </row>
    <row r="380" spans="1:4" hidden="1" outlineLevel="1" x14ac:dyDescent="0.6"/>
    <row r="381" spans="1:4" hidden="1" outlineLevel="1" x14ac:dyDescent="0.6">
      <c r="A381" s="213"/>
      <c r="C381" s="226"/>
    </row>
    <row r="382" spans="1:4" hidden="1" outlineLevel="1" x14ac:dyDescent="0.6">
      <c r="A382" s="213"/>
      <c r="C382" s="266"/>
      <c r="D382" s="220"/>
    </row>
    <row r="383" spans="1:4" hidden="1" outlineLevel="1" x14ac:dyDescent="0.6">
      <c r="A383" s="213"/>
    </row>
    <row r="384" spans="1:4" hidden="1" outlineLevel="1" x14ac:dyDescent="0.6">
      <c r="A384" s="213"/>
      <c r="C384" s="266"/>
      <c r="D384" s="220"/>
    </row>
    <row r="385" spans="1:3" hidden="1" outlineLevel="1" x14ac:dyDescent="0.6">
      <c r="A385" s="213"/>
      <c r="C385" s="266"/>
    </row>
    <row r="386" spans="1:3" hidden="1" outlineLevel="1" x14ac:dyDescent="0.6">
      <c r="A386" s="213"/>
      <c r="C386" s="266"/>
    </row>
    <row r="387" spans="1:3" collapsed="1" x14ac:dyDescent="0.6">
      <c r="A387" s="213"/>
    </row>
    <row r="388" spans="1:3" x14ac:dyDescent="0.6">
      <c r="A388" s="213"/>
    </row>
    <row r="389" spans="1:3" x14ac:dyDescent="0.6">
      <c r="A389" s="213"/>
    </row>
    <row r="390" spans="1:3" x14ac:dyDescent="0.6">
      <c r="A390" s="213"/>
    </row>
    <row r="393" spans="1:3" x14ac:dyDescent="0.6">
      <c r="A393" s="174"/>
    </row>
    <row r="394" spans="1:3" x14ac:dyDescent="0.6">
      <c r="A394" s="174"/>
    </row>
    <row r="395" spans="1:3" x14ac:dyDescent="0.6">
      <c r="A395" s="174"/>
    </row>
  </sheetData>
  <sheetProtection algorithmName="SHA-512" hashValue="02CMKoFCcRBnj6n2tQqWTZXSfrFWXxnG52YLrlXE9jdWMljmJZ6Ny44qKWTTU26SLe2UUlaN+UK00MAhBBVKdg==" saltValue="c94WiusqKK8PKTrD15hpDw==" spinCount="100000" sheet="1" objects="1" scenarios="1"/>
  <customSheetViews>
    <customSheetView guid="{782F5CFE-DE26-4D5A-B82E-30A424B0A39B}" scale="80" hiddenRows="1">
      <selection activeCell="B5" sqref="B5:L5"/>
      <pageMargins left="0.7" right="0.7" top="0.75" bottom="0.75" header="0.3" footer="0.3"/>
      <pageSetup orientation="portrait" r:id="rId1"/>
    </customSheetView>
    <customSheetView guid="{88B031DE-0423-45A5-B384-E560A52FDD07}" scale="85" hiddenRows="1">
      <selection activeCell="B5" sqref="B5:L5"/>
      <pageMargins left="0.7" right="0.7" top="0.75" bottom="0.75" header="0.3" footer="0.3"/>
      <pageSetup orientation="portrait" r:id="rId2"/>
    </customSheetView>
    <customSheetView guid="{D5524E47-947F-4D9F-AE8B-3F0380261994}" scale="85" hiddenRows="1">
      <selection activeCell="B5" sqref="B5:L5"/>
      <pageMargins left="0.7" right="0.7" top="0.75" bottom="0.75" header="0.3" footer="0.3"/>
      <pageSetup orientation="portrait" r:id="rId3"/>
    </customSheetView>
    <customSheetView guid="{9BF7FAF1-D686-4A6B-A2BE-0DAD43841920}" scale="80" hiddenRows="1">
      <selection activeCell="B5" sqref="B5:L5"/>
      <pageMargins left="0.7" right="0.7" top="0.75" bottom="0.75" header="0.3" footer="0.3"/>
      <pageSetup orientation="portrait" r:id="rId4"/>
    </customSheetView>
  </customSheetViews>
  <mergeCells count="5">
    <mergeCell ref="C113:D113"/>
    <mergeCell ref="C114:D114"/>
    <mergeCell ref="B5:L5"/>
    <mergeCell ref="F78:G78"/>
    <mergeCell ref="E112:F112"/>
  </mergeCells>
  <hyperlinks>
    <hyperlink ref="P10" r:id="rId5" display="\\njnwkfp06\PSE&amp;G\Customer Operations\CS\regulato\2015 BGS-RSCP for 2016-2017\2015-07 Initial Filing\BGS-FP Initial Filing Supporting Documents\Table1&amp;2 - OnPeak%\Table 1 - Time period usage for 2016-17 Spreadsheet.xls" xr:uid="{00000000-0004-0000-0100-000000000000}"/>
  </hyperlinks>
  <pageMargins left="0.7" right="0.7" top="0.75" bottom="0.75" header="0.3" footer="0.3"/>
  <pageSetup orientation="portrait"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E5F7"/>
  </sheetPr>
  <dimension ref="A1:AM354"/>
  <sheetViews>
    <sheetView view="pageBreakPreview" zoomScale="80" zoomScaleNormal="70" zoomScaleSheetLayoutView="80" workbookViewId="0"/>
  </sheetViews>
  <sheetFormatPr defaultColWidth="9.08984375" defaultRowHeight="13" x14ac:dyDescent="0.6"/>
  <cols>
    <col min="1" max="1" width="13.08984375" style="4" customWidth="1"/>
    <col min="2" max="2" width="36.31640625" style="1" customWidth="1"/>
    <col min="3" max="3" width="13.453125" style="1" customWidth="1"/>
    <col min="4" max="4" width="12.54296875" style="1" customWidth="1"/>
    <col min="5" max="5" width="11.54296875" style="1" customWidth="1"/>
    <col min="6" max="6" width="12.6796875" style="1" customWidth="1"/>
    <col min="7" max="8" width="10.6796875" style="1" customWidth="1"/>
    <col min="9" max="9" width="11" style="1" customWidth="1"/>
    <col min="10" max="10" width="10.6796875" style="1" customWidth="1"/>
    <col min="11" max="11" width="12.31640625" style="1" customWidth="1"/>
    <col min="12" max="12" width="14.31640625" style="1" customWidth="1"/>
    <col min="13" max="13" width="16.54296875" style="1" customWidth="1"/>
    <col min="14" max="14" width="15.08984375" style="1" bestFit="1" customWidth="1"/>
    <col min="15" max="16" width="11.54296875" style="1" customWidth="1"/>
    <col min="17" max="17" width="15.6796875" style="1" customWidth="1"/>
    <col min="18" max="18" width="29" style="1" bestFit="1" customWidth="1"/>
    <col min="19" max="19" width="16.453125" style="1" customWidth="1"/>
    <col min="20" max="20" width="23.86328125" style="1" bestFit="1" customWidth="1"/>
    <col min="21" max="21" width="18" style="1" bestFit="1" customWidth="1"/>
    <col min="22" max="24" width="11.54296875" style="1" customWidth="1"/>
    <col min="25" max="25" width="11.31640625" style="1" bestFit="1" customWidth="1"/>
    <col min="26" max="26" width="10.08984375" style="1" customWidth="1"/>
    <col min="27" max="27" width="10.6796875" style="1" customWidth="1"/>
    <col min="28" max="28" width="12.86328125" style="1" bestFit="1" customWidth="1"/>
    <col min="29" max="29" width="9.08984375" style="1"/>
    <col min="30" max="30" width="17.54296875" style="1" customWidth="1"/>
    <col min="31" max="31" width="9.08984375" style="1"/>
    <col min="32" max="32" width="10.31640625" style="1" bestFit="1" customWidth="1"/>
    <col min="33" max="33" width="10.54296875" style="1" customWidth="1"/>
    <col min="34" max="16384" width="9.08984375" style="1"/>
  </cols>
  <sheetData>
    <row r="1" spans="1:24" x14ac:dyDescent="0.6">
      <c r="A1" s="4" t="s">
        <v>285</v>
      </c>
      <c r="C1" s="18"/>
      <c r="D1" s="18"/>
      <c r="E1" s="18"/>
      <c r="F1" s="18"/>
      <c r="G1" s="18"/>
      <c r="H1" s="18"/>
      <c r="I1" s="18"/>
      <c r="J1" s="18"/>
      <c r="K1" s="18"/>
      <c r="L1" s="18"/>
    </row>
    <row r="2" spans="1:24" ht="15.5" x14ac:dyDescent="0.7">
      <c r="B2" s="153" t="str">
        <f>Input!B7</f>
        <v>Development of BGS-RSCP Cost and Bid Factors for 2023/2024 BGS Filing</v>
      </c>
      <c r="C2" s="11"/>
      <c r="D2" s="11"/>
      <c r="E2" s="11"/>
      <c r="F2" s="11"/>
    </row>
    <row r="3" spans="1:24" x14ac:dyDescent="0.6">
      <c r="A3" s="5"/>
      <c r="B3" s="6" t="s">
        <v>91</v>
      </c>
      <c r="C3" s="11"/>
      <c r="D3" s="11"/>
      <c r="E3" s="11"/>
      <c r="F3" s="11"/>
    </row>
    <row r="4" spans="1:24" x14ac:dyDescent="0.6">
      <c r="B4" s="11"/>
      <c r="C4" s="11"/>
      <c r="D4" s="11"/>
      <c r="E4" s="7" t="str">
        <f>+Input!E9</f>
        <v>Based on average of year 2019, 2020 &amp; 2021 Load Profile Information</v>
      </c>
      <c r="F4" s="11"/>
    </row>
    <row r="5" spans="1:24" x14ac:dyDescent="0.6">
      <c r="A5" s="8" t="s">
        <v>64</v>
      </c>
      <c r="B5" s="9" t="s">
        <v>129</v>
      </c>
      <c r="C5" s="10"/>
      <c r="D5" s="11"/>
      <c r="E5" s="7" t="s">
        <v>60</v>
      </c>
      <c r="F5" s="11"/>
      <c r="N5" s="9"/>
      <c r="O5" s="9" t="s">
        <v>173</v>
      </c>
      <c r="P5" s="11"/>
      <c r="Q5" s="11"/>
      <c r="R5" s="11"/>
      <c r="S5" s="11"/>
      <c r="T5" s="11"/>
      <c r="U5" s="11"/>
      <c r="V5" s="11"/>
      <c r="W5" s="11"/>
      <c r="X5" s="11"/>
    </row>
    <row r="6" spans="1:24" ht="26" x14ac:dyDescent="0.6">
      <c r="A6" s="12"/>
      <c r="B6" s="11"/>
      <c r="C6" s="13" t="s">
        <v>50</v>
      </c>
      <c r="D6" s="13" t="s">
        <v>50</v>
      </c>
      <c r="E6" s="13" t="s">
        <v>50</v>
      </c>
      <c r="F6" s="13" t="s">
        <v>50</v>
      </c>
      <c r="G6" s="13" t="s">
        <v>50</v>
      </c>
      <c r="H6" s="13" t="s">
        <v>50</v>
      </c>
      <c r="I6" s="7" t="s">
        <v>96</v>
      </c>
      <c r="J6" s="14"/>
      <c r="K6" s="13" t="s">
        <v>50</v>
      </c>
      <c r="L6" s="13" t="s">
        <v>50</v>
      </c>
      <c r="M6" s="13"/>
      <c r="N6" s="7"/>
      <c r="O6" s="13" t="s">
        <v>50</v>
      </c>
      <c r="P6" s="13" t="s">
        <v>50</v>
      </c>
      <c r="Q6" s="13" t="s">
        <v>50</v>
      </c>
      <c r="R6" s="13" t="s">
        <v>50</v>
      </c>
      <c r="S6" s="13" t="s">
        <v>50</v>
      </c>
      <c r="T6" s="13" t="s">
        <v>50</v>
      </c>
      <c r="U6" s="7" t="s">
        <v>43</v>
      </c>
      <c r="V6" s="14"/>
      <c r="W6" s="13" t="s">
        <v>50</v>
      </c>
      <c r="X6" s="13" t="s">
        <v>50</v>
      </c>
    </row>
    <row r="7" spans="1:24" x14ac:dyDescent="0.6">
      <c r="A7" s="12"/>
      <c r="B7" s="15" t="s">
        <v>234</v>
      </c>
      <c r="C7" s="18" t="s">
        <v>0</v>
      </c>
      <c r="D7" s="18" t="s">
        <v>1</v>
      </c>
      <c r="E7" s="18" t="s">
        <v>2</v>
      </c>
      <c r="F7" s="18" t="s">
        <v>3</v>
      </c>
      <c r="G7" s="18" t="s">
        <v>4</v>
      </c>
      <c r="H7" s="18" t="s">
        <v>6</v>
      </c>
      <c r="I7" s="18" t="s">
        <v>37</v>
      </c>
      <c r="J7" s="18" t="s">
        <v>38</v>
      </c>
      <c r="K7" s="18" t="s">
        <v>5</v>
      </c>
      <c r="L7" s="18" t="s">
        <v>36</v>
      </c>
      <c r="M7" s="16"/>
      <c r="N7" s="17"/>
      <c r="O7" s="18" t="str">
        <f>+C7</f>
        <v>RS</v>
      </c>
      <c r="P7" s="18" t="str">
        <f t="shared" ref="P7:X7" si="0">+D7</f>
        <v>RHS</v>
      </c>
      <c r="Q7" s="18" t="str">
        <f t="shared" si="0"/>
        <v>RLM</v>
      </c>
      <c r="R7" s="18" t="str">
        <f t="shared" si="0"/>
        <v>WH</v>
      </c>
      <c r="S7" s="18" t="str">
        <f t="shared" si="0"/>
        <v>WHS</v>
      </c>
      <c r="T7" s="18" t="str">
        <f t="shared" si="0"/>
        <v>HS</v>
      </c>
      <c r="U7" s="18" t="str">
        <f t="shared" si="0"/>
        <v>PSAL</v>
      </c>
      <c r="V7" s="18" t="str">
        <f t="shared" si="0"/>
        <v>BPL</v>
      </c>
      <c r="W7" s="18" t="str">
        <f t="shared" si="0"/>
        <v>GLP</v>
      </c>
      <c r="X7" s="18" t="str">
        <f t="shared" si="0"/>
        <v>LPL-S</v>
      </c>
    </row>
    <row r="8" spans="1:24" x14ac:dyDescent="0.6">
      <c r="A8" s="12"/>
      <c r="C8" s="18"/>
      <c r="D8" s="18"/>
      <c r="E8" s="18"/>
      <c r="F8" s="18"/>
      <c r="G8" s="18"/>
      <c r="H8" s="18"/>
      <c r="I8" s="18"/>
      <c r="J8" s="18"/>
      <c r="K8" s="18"/>
      <c r="L8" s="18"/>
      <c r="O8" s="11"/>
      <c r="P8" s="11"/>
      <c r="Q8" s="11"/>
      <c r="R8" s="11"/>
      <c r="S8" s="11"/>
      <c r="T8" s="11"/>
      <c r="U8" s="11"/>
      <c r="V8" s="11"/>
      <c r="W8" s="11"/>
      <c r="X8" s="11"/>
    </row>
    <row r="9" spans="1:24" x14ac:dyDescent="0.6">
      <c r="A9" s="12"/>
      <c r="B9" s="19" t="s">
        <v>7</v>
      </c>
      <c r="C9" s="154">
        <f>Input!C14</f>
        <v>0.48099999999999998</v>
      </c>
      <c r="D9" s="154">
        <f>Input!D14</f>
        <v>0.47470000000000001</v>
      </c>
      <c r="E9" s="154">
        <f>Input!E14</f>
        <v>0.47470000000000001</v>
      </c>
      <c r="F9" s="154">
        <f>Input!F14</f>
        <v>0.48099999999999998</v>
      </c>
      <c r="G9" s="154">
        <f>Input!G14</f>
        <v>0.48099999999999998</v>
      </c>
      <c r="H9" s="154">
        <f>Input!H14</f>
        <v>0.48599999999999999</v>
      </c>
      <c r="I9" s="154">
        <f>Input!I14</f>
        <v>0.30470000000000003</v>
      </c>
      <c r="J9" s="154">
        <f>Input!J14</f>
        <v>0.30470000000000003</v>
      </c>
      <c r="K9" s="154">
        <f>Input!K14</f>
        <v>0.53900000000000003</v>
      </c>
      <c r="L9" s="154">
        <f>Input!L14</f>
        <v>0.51970000000000005</v>
      </c>
      <c r="M9" s="20"/>
      <c r="N9" s="21"/>
      <c r="O9" s="22">
        <f t="shared" ref="O9:X9" si="1">1-C9</f>
        <v>0.51900000000000002</v>
      </c>
      <c r="P9" s="22">
        <f t="shared" si="1"/>
        <v>0.52529999999999999</v>
      </c>
      <c r="Q9" s="22">
        <f t="shared" si="1"/>
        <v>0.52529999999999999</v>
      </c>
      <c r="R9" s="22">
        <f t="shared" si="1"/>
        <v>0.51900000000000002</v>
      </c>
      <c r="S9" s="22">
        <f t="shared" si="1"/>
        <v>0.51900000000000002</v>
      </c>
      <c r="T9" s="22">
        <f t="shared" si="1"/>
        <v>0.51400000000000001</v>
      </c>
      <c r="U9" s="22">
        <f t="shared" si="1"/>
        <v>0.69530000000000003</v>
      </c>
      <c r="V9" s="22">
        <f t="shared" si="1"/>
        <v>0.69530000000000003</v>
      </c>
      <c r="W9" s="22">
        <f t="shared" si="1"/>
        <v>0.46099999999999997</v>
      </c>
      <c r="X9" s="22">
        <f t="shared" si="1"/>
        <v>0.48029999999999995</v>
      </c>
    </row>
    <row r="10" spans="1:24" x14ac:dyDescent="0.6">
      <c r="A10" s="12"/>
      <c r="B10" s="19" t="s">
        <v>8</v>
      </c>
      <c r="C10" s="154">
        <f>Input!C15</f>
        <v>0.48870000000000002</v>
      </c>
      <c r="D10" s="154">
        <f>Input!D15</f>
        <v>0.47099999999999997</v>
      </c>
      <c r="E10" s="154">
        <f>Input!E15</f>
        <v>0.48170000000000002</v>
      </c>
      <c r="F10" s="154">
        <f>Input!F15</f>
        <v>0.48870000000000002</v>
      </c>
      <c r="G10" s="154">
        <f>Input!G15</f>
        <v>0.48870000000000002</v>
      </c>
      <c r="H10" s="154">
        <f>Input!H15</f>
        <v>0.48230000000000001</v>
      </c>
      <c r="I10" s="154">
        <f>Input!I15</f>
        <v>0.2913</v>
      </c>
      <c r="J10" s="154">
        <f>Input!J15</f>
        <v>0.2913</v>
      </c>
      <c r="K10" s="154">
        <f>Input!K15</f>
        <v>0.5413</v>
      </c>
      <c r="L10" s="154">
        <f>Input!L15</f>
        <v>0.52700000000000002</v>
      </c>
      <c r="M10" s="20"/>
      <c r="N10" s="21"/>
      <c r="O10" s="22">
        <f t="shared" ref="O10:O20" si="2">1-C10</f>
        <v>0.51129999999999998</v>
      </c>
      <c r="P10" s="22">
        <f t="shared" ref="P10:P20" si="3">1-D10</f>
        <v>0.52900000000000003</v>
      </c>
      <c r="Q10" s="22">
        <f t="shared" ref="Q10:Q20" si="4">1-E10</f>
        <v>0.51829999999999998</v>
      </c>
      <c r="R10" s="22">
        <f t="shared" ref="R10:R20" si="5">1-F10</f>
        <v>0.51129999999999998</v>
      </c>
      <c r="S10" s="22">
        <f t="shared" ref="S10:S20" si="6">1-G10</f>
        <v>0.51129999999999998</v>
      </c>
      <c r="T10" s="22">
        <f t="shared" ref="T10:T20" si="7">1-H10</f>
        <v>0.51770000000000005</v>
      </c>
      <c r="U10" s="22">
        <f t="shared" ref="U10:U20" si="8">1-I10</f>
        <v>0.7087</v>
      </c>
      <c r="V10" s="22">
        <f t="shared" ref="V10:V20" si="9">1-J10</f>
        <v>0.7087</v>
      </c>
      <c r="W10" s="22">
        <f t="shared" ref="W10:W20" si="10">1-K10</f>
        <v>0.4587</v>
      </c>
      <c r="X10" s="22">
        <f t="shared" ref="X10:X20" si="11">1-L10</f>
        <v>0.47299999999999998</v>
      </c>
    </row>
    <row r="11" spans="1:24" x14ac:dyDescent="0.6">
      <c r="A11" s="12"/>
      <c r="B11" s="19" t="s">
        <v>9</v>
      </c>
      <c r="C11" s="154">
        <f>Input!C16</f>
        <v>0.497</v>
      </c>
      <c r="D11" s="154">
        <f>Input!D16</f>
        <v>0.48430000000000001</v>
      </c>
      <c r="E11" s="154">
        <f>Input!E16</f>
        <v>0.48399999999999999</v>
      </c>
      <c r="F11" s="154">
        <f>Input!F16</f>
        <v>0.497</v>
      </c>
      <c r="G11" s="154">
        <f>Input!G16</f>
        <v>0.497</v>
      </c>
      <c r="H11" s="154">
        <f>Input!H16</f>
        <v>0.49969999999999998</v>
      </c>
      <c r="I11" s="154">
        <f>Input!I16</f>
        <v>0.254</v>
      </c>
      <c r="J11" s="154">
        <f>Input!J16</f>
        <v>0.254</v>
      </c>
      <c r="K11" s="154">
        <f>Input!K16</f>
        <v>0.55300000000000005</v>
      </c>
      <c r="L11" s="154">
        <f>Input!L16</f>
        <v>0.53600000000000003</v>
      </c>
      <c r="M11" s="20"/>
      <c r="N11" s="21"/>
      <c r="O11" s="22">
        <f t="shared" si="2"/>
        <v>0.503</v>
      </c>
      <c r="P11" s="22">
        <f t="shared" si="3"/>
        <v>0.51570000000000005</v>
      </c>
      <c r="Q11" s="22">
        <f t="shared" si="4"/>
        <v>0.51600000000000001</v>
      </c>
      <c r="R11" s="22">
        <f t="shared" si="5"/>
        <v>0.503</v>
      </c>
      <c r="S11" s="22">
        <f t="shared" si="6"/>
        <v>0.503</v>
      </c>
      <c r="T11" s="22">
        <f t="shared" si="7"/>
        <v>0.50029999999999997</v>
      </c>
      <c r="U11" s="22">
        <f t="shared" si="8"/>
        <v>0.746</v>
      </c>
      <c r="V11" s="22">
        <f t="shared" si="9"/>
        <v>0.746</v>
      </c>
      <c r="W11" s="22">
        <f t="shared" si="10"/>
        <v>0.44699999999999995</v>
      </c>
      <c r="X11" s="22">
        <f t="shared" si="11"/>
        <v>0.46399999999999997</v>
      </c>
    </row>
    <row r="12" spans="1:24" x14ac:dyDescent="0.6">
      <c r="A12" s="12"/>
      <c r="B12" s="19" t="s">
        <v>10</v>
      </c>
      <c r="C12" s="154">
        <f>Input!C17</f>
        <v>0.51700000000000002</v>
      </c>
      <c r="D12" s="154">
        <f>Input!D17</f>
        <v>0.51729999999999998</v>
      </c>
      <c r="E12" s="154">
        <f>Input!E17</f>
        <v>0.50600000000000001</v>
      </c>
      <c r="F12" s="154">
        <f>Input!F17</f>
        <v>0.51700000000000002</v>
      </c>
      <c r="G12" s="154">
        <f>Input!G17</f>
        <v>0.51700000000000002</v>
      </c>
      <c r="H12" s="154">
        <f>Input!H17</f>
        <v>0.53269999999999995</v>
      </c>
      <c r="I12" s="154">
        <f>Input!I17</f>
        <v>0.23300000000000001</v>
      </c>
      <c r="J12" s="154">
        <f>Input!J17</f>
        <v>0.23300000000000001</v>
      </c>
      <c r="K12" s="154">
        <f>Input!K17</f>
        <v>0.56969999999999998</v>
      </c>
      <c r="L12" s="154">
        <f>Input!L17</f>
        <v>0.55169999999999997</v>
      </c>
      <c r="M12" s="20"/>
      <c r="N12" s="21"/>
      <c r="O12" s="22">
        <f t="shared" si="2"/>
        <v>0.48299999999999998</v>
      </c>
      <c r="P12" s="22">
        <f t="shared" si="3"/>
        <v>0.48270000000000002</v>
      </c>
      <c r="Q12" s="22">
        <f t="shared" si="4"/>
        <v>0.49399999999999999</v>
      </c>
      <c r="R12" s="22">
        <f t="shared" si="5"/>
        <v>0.48299999999999998</v>
      </c>
      <c r="S12" s="22">
        <f t="shared" si="6"/>
        <v>0.48299999999999998</v>
      </c>
      <c r="T12" s="22">
        <f t="shared" si="7"/>
        <v>0.46730000000000005</v>
      </c>
      <c r="U12" s="22">
        <f t="shared" si="8"/>
        <v>0.76700000000000002</v>
      </c>
      <c r="V12" s="22">
        <f t="shared" si="9"/>
        <v>0.76700000000000002</v>
      </c>
      <c r="W12" s="22">
        <f t="shared" si="10"/>
        <v>0.43030000000000002</v>
      </c>
      <c r="X12" s="22">
        <f t="shared" si="11"/>
        <v>0.44830000000000003</v>
      </c>
    </row>
    <row r="13" spans="1:24" x14ac:dyDescent="0.6">
      <c r="A13" s="12"/>
      <c r="B13" s="19" t="s">
        <v>11</v>
      </c>
      <c r="C13" s="154">
        <f>Input!C18</f>
        <v>0.46829999999999999</v>
      </c>
      <c r="D13" s="154">
        <f>Input!D18</f>
        <v>0.47170000000000001</v>
      </c>
      <c r="E13" s="154">
        <f>Input!E18</f>
        <v>0.46629999999999999</v>
      </c>
      <c r="F13" s="154">
        <f>Input!F18</f>
        <v>0.46829999999999999</v>
      </c>
      <c r="G13" s="154">
        <f>Input!G18</f>
        <v>0.46829999999999999</v>
      </c>
      <c r="H13" s="154">
        <f>Input!H18</f>
        <v>0.53</v>
      </c>
      <c r="I13" s="154">
        <f>Input!I18</f>
        <v>0.1983</v>
      </c>
      <c r="J13" s="154">
        <f>Input!J18</f>
        <v>0.1983</v>
      </c>
      <c r="K13" s="154">
        <f>Input!K18</f>
        <v>0.53129999999999999</v>
      </c>
      <c r="L13" s="154">
        <f>Input!L18</f>
        <v>0.51</v>
      </c>
      <c r="M13" s="20"/>
      <c r="N13" s="21"/>
      <c r="O13" s="22">
        <f t="shared" si="2"/>
        <v>0.53170000000000006</v>
      </c>
      <c r="P13" s="22">
        <f t="shared" si="3"/>
        <v>0.52829999999999999</v>
      </c>
      <c r="Q13" s="22">
        <f t="shared" si="4"/>
        <v>0.53370000000000006</v>
      </c>
      <c r="R13" s="22">
        <f t="shared" si="5"/>
        <v>0.53170000000000006</v>
      </c>
      <c r="S13" s="22">
        <f t="shared" si="6"/>
        <v>0.53170000000000006</v>
      </c>
      <c r="T13" s="22">
        <f t="shared" si="7"/>
        <v>0.47</v>
      </c>
      <c r="U13" s="22">
        <f t="shared" si="8"/>
        <v>0.80169999999999997</v>
      </c>
      <c r="V13" s="22">
        <f t="shared" si="9"/>
        <v>0.80169999999999997</v>
      </c>
      <c r="W13" s="22">
        <f t="shared" si="10"/>
        <v>0.46870000000000001</v>
      </c>
      <c r="X13" s="22">
        <f t="shared" si="11"/>
        <v>0.49</v>
      </c>
    </row>
    <row r="14" spans="1:24" x14ac:dyDescent="0.6">
      <c r="A14" s="12"/>
      <c r="B14" s="19" t="s">
        <v>12</v>
      </c>
      <c r="C14" s="154">
        <f>Input!C19</f>
        <v>0.51900000000000002</v>
      </c>
      <c r="D14" s="154">
        <f>Input!D19</f>
        <v>0.52829999999999999</v>
      </c>
      <c r="E14" s="154">
        <f>Input!E19</f>
        <v>0.52769999999999995</v>
      </c>
      <c r="F14" s="154">
        <f>Input!F19</f>
        <v>0.51900000000000002</v>
      </c>
      <c r="G14" s="154">
        <f>Input!G19</f>
        <v>0.51900000000000002</v>
      </c>
      <c r="H14" s="154">
        <f>Input!H19</f>
        <v>0.60970000000000002</v>
      </c>
      <c r="I14" s="154">
        <f>Input!I19</f>
        <v>0.20069999999999999</v>
      </c>
      <c r="J14" s="154">
        <f>Input!J19</f>
        <v>0.20069999999999999</v>
      </c>
      <c r="K14" s="154">
        <f>Input!K19</f>
        <v>0.57769999999999999</v>
      </c>
      <c r="L14" s="154">
        <f>Input!L19</f>
        <v>0.55500000000000005</v>
      </c>
      <c r="M14" s="20"/>
      <c r="N14" s="21"/>
      <c r="O14" s="22">
        <f t="shared" si="2"/>
        <v>0.48099999999999998</v>
      </c>
      <c r="P14" s="22">
        <f t="shared" si="3"/>
        <v>0.47170000000000001</v>
      </c>
      <c r="Q14" s="22">
        <f t="shared" si="4"/>
        <v>0.47230000000000005</v>
      </c>
      <c r="R14" s="22">
        <f t="shared" si="5"/>
        <v>0.48099999999999998</v>
      </c>
      <c r="S14" s="22">
        <f t="shared" si="6"/>
        <v>0.48099999999999998</v>
      </c>
      <c r="T14" s="22">
        <f t="shared" si="7"/>
        <v>0.39029999999999998</v>
      </c>
      <c r="U14" s="22">
        <f t="shared" si="8"/>
        <v>0.79930000000000001</v>
      </c>
      <c r="V14" s="22">
        <f t="shared" si="9"/>
        <v>0.79930000000000001</v>
      </c>
      <c r="W14" s="22">
        <f t="shared" si="10"/>
        <v>0.42230000000000001</v>
      </c>
      <c r="X14" s="22">
        <f t="shared" si="11"/>
        <v>0.44499999999999995</v>
      </c>
    </row>
    <row r="15" spans="1:24" x14ac:dyDescent="0.6">
      <c r="A15" s="12"/>
      <c r="B15" s="19" t="s">
        <v>13</v>
      </c>
      <c r="C15" s="154">
        <f>Input!C20</f>
        <v>0.53069999999999995</v>
      </c>
      <c r="D15" s="154">
        <f>Input!D20</f>
        <v>0.53800000000000003</v>
      </c>
      <c r="E15" s="154">
        <f>Input!E20</f>
        <v>0.5373</v>
      </c>
      <c r="F15" s="154">
        <f>Input!F20</f>
        <v>0.53069999999999995</v>
      </c>
      <c r="G15" s="154">
        <f>Input!G20</f>
        <v>0.53069999999999995</v>
      </c>
      <c r="H15" s="154">
        <f>Input!H20</f>
        <v>0.61699999999999999</v>
      </c>
      <c r="I15" s="154">
        <f>Input!I20</f>
        <v>0.20100000000000001</v>
      </c>
      <c r="J15" s="154">
        <f>Input!J20</f>
        <v>0.20100000000000001</v>
      </c>
      <c r="K15" s="154">
        <f>Input!K20</f>
        <v>0.5857</v>
      </c>
      <c r="L15" s="154">
        <f>Input!L20</f>
        <v>0.55569999999999997</v>
      </c>
      <c r="M15" s="20"/>
      <c r="N15" s="21"/>
      <c r="O15" s="22">
        <f t="shared" si="2"/>
        <v>0.46930000000000005</v>
      </c>
      <c r="P15" s="22">
        <f t="shared" si="3"/>
        <v>0.46199999999999997</v>
      </c>
      <c r="Q15" s="22">
        <f t="shared" si="4"/>
        <v>0.4627</v>
      </c>
      <c r="R15" s="22">
        <f t="shared" si="5"/>
        <v>0.46930000000000005</v>
      </c>
      <c r="S15" s="22">
        <f t="shared" si="6"/>
        <v>0.46930000000000005</v>
      </c>
      <c r="T15" s="22">
        <f t="shared" si="7"/>
        <v>0.38300000000000001</v>
      </c>
      <c r="U15" s="22">
        <f t="shared" si="8"/>
        <v>0.79899999999999993</v>
      </c>
      <c r="V15" s="22">
        <f t="shared" si="9"/>
        <v>0.79899999999999993</v>
      </c>
      <c r="W15" s="22">
        <f t="shared" si="10"/>
        <v>0.4143</v>
      </c>
      <c r="X15" s="22">
        <f t="shared" si="11"/>
        <v>0.44430000000000003</v>
      </c>
    </row>
    <row r="16" spans="1:24" x14ac:dyDescent="0.6">
      <c r="A16" s="12"/>
      <c r="B16" s="19" t="s">
        <v>14</v>
      </c>
      <c r="C16" s="154">
        <f>Input!C21</f>
        <v>0.52129999999999999</v>
      </c>
      <c r="D16" s="154">
        <f>Input!D21</f>
        <v>0.52669999999999995</v>
      </c>
      <c r="E16" s="154">
        <f>Input!E21</f>
        <v>0.52629999999999999</v>
      </c>
      <c r="F16" s="154">
        <f>Input!F21</f>
        <v>0.52129999999999999</v>
      </c>
      <c r="G16" s="154">
        <f>Input!G21</f>
        <v>0.52129999999999999</v>
      </c>
      <c r="H16" s="154">
        <f>Input!H21</f>
        <v>0.61029999999999995</v>
      </c>
      <c r="I16" s="154">
        <f>Input!I21</f>
        <v>0.21199999999999999</v>
      </c>
      <c r="J16" s="154">
        <f>Input!J21</f>
        <v>0.21199999999999999</v>
      </c>
      <c r="K16" s="154">
        <f>Input!K21</f>
        <v>0.57599999999999996</v>
      </c>
      <c r="L16" s="154">
        <f>Input!L21</f>
        <v>0.54369999999999996</v>
      </c>
      <c r="M16" s="20"/>
      <c r="N16" s="21"/>
      <c r="O16" s="22">
        <f t="shared" si="2"/>
        <v>0.47870000000000001</v>
      </c>
      <c r="P16" s="22">
        <f t="shared" si="3"/>
        <v>0.47330000000000005</v>
      </c>
      <c r="Q16" s="22">
        <f t="shared" si="4"/>
        <v>0.47370000000000001</v>
      </c>
      <c r="R16" s="22">
        <f t="shared" si="5"/>
        <v>0.47870000000000001</v>
      </c>
      <c r="S16" s="22">
        <f t="shared" si="6"/>
        <v>0.47870000000000001</v>
      </c>
      <c r="T16" s="22">
        <f t="shared" si="7"/>
        <v>0.38970000000000005</v>
      </c>
      <c r="U16" s="22">
        <f t="shared" si="8"/>
        <v>0.78800000000000003</v>
      </c>
      <c r="V16" s="22">
        <f t="shared" si="9"/>
        <v>0.78800000000000003</v>
      </c>
      <c r="W16" s="22">
        <f t="shared" si="10"/>
        <v>0.42400000000000004</v>
      </c>
      <c r="X16" s="22">
        <f t="shared" si="11"/>
        <v>0.45630000000000004</v>
      </c>
    </row>
    <row r="17" spans="1:24" x14ac:dyDescent="0.6">
      <c r="A17" s="12"/>
      <c r="B17" s="19" t="s">
        <v>15</v>
      </c>
      <c r="C17" s="154">
        <f>Input!C22</f>
        <v>0.49830000000000002</v>
      </c>
      <c r="D17" s="154">
        <f>Input!D22</f>
        <v>0.50800000000000001</v>
      </c>
      <c r="E17" s="154">
        <f>Input!E22</f>
        <v>0.50270000000000004</v>
      </c>
      <c r="F17" s="154">
        <f>Input!F22</f>
        <v>0.49830000000000002</v>
      </c>
      <c r="G17" s="154">
        <f>Input!G22</f>
        <v>0.49830000000000002</v>
      </c>
      <c r="H17" s="154">
        <f>Input!H22</f>
        <v>0.5927</v>
      </c>
      <c r="I17" s="154">
        <f>Input!I22</f>
        <v>0.23369999999999999</v>
      </c>
      <c r="J17" s="154">
        <f>Input!J22</f>
        <v>0.23369999999999999</v>
      </c>
      <c r="K17" s="154">
        <f>Input!K22</f>
        <v>0.56630000000000003</v>
      </c>
      <c r="L17" s="154">
        <f>Input!L22</f>
        <v>0.54469999999999996</v>
      </c>
      <c r="M17" s="20"/>
      <c r="N17" s="21"/>
      <c r="O17" s="22">
        <f t="shared" si="2"/>
        <v>0.50170000000000003</v>
      </c>
      <c r="P17" s="22">
        <f t="shared" si="3"/>
        <v>0.49199999999999999</v>
      </c>
      <c r="Q17" s="22">
        <f t="shared" si="4"/>
        <v>0.49729999999999996</v>
      </c>
      <c r="R17" s="22">
        <f t="shared" si="5"/>
        <v>0.50170000000000003</v>
      </c>
      <c r="S17" s="22">
        <f t="shared" si="6"/>
        <v>0.50170000000000003</v>
      </c>
      <c r="T17" s="22">
        <f t="shared" si="7"/>
        <v>0.4073</v>
      </c>
      <c r="U17" s="22">
        <f t="shared" si="8"/>
        <v>0.76629999999999998</v>
      </c>
      <c r="V17" s="22">
        <f t="shared" si="9"/>
        <v>0.76629999999999998</v>
      </c>
      <c r="W17" s="22">
        <f t="shared" si="10"/>
        <v>0.43369999999999997</v>
      </c>
      <c r="X17" s="22">
        <f t="shared" si="11"/>
        <v>0.45530000000000004</v>
      </c>
    </row>
    <row r="18" spans="1:24" x14ac:dyDescent="0.6">
      <c r="A18" s="12"/>
      <c r="B18" s="19" t="s">
        <v>16</v>
      </c>
      <c r="C18" s="154">
        <f>Input!C23</f>
        <v>0.50970000000000004</v>
      </c>
      <c r="D18" s="154">
        <f>Input!D23</f>
        <v>0.51229999999999998</v>
      </c>
      <c r="E18" s="154">
        <f>Input!E23</f>
        <v>0.50029999999999997</v>
      </c>
      <c r="F18" s="154">
        <f>Input!F23</f>
        <v>0.50970000000000004</v>
      </c>
      <c r="G18" s="154">
        <f>Input!G23</f>
        <v>0.50970000000000004</v>
      </c>
      <c r="H18" s="154">
        <f>Input!H23</f>
        <v>0.57369999999999999</v>
      </c>
      <c r="I18" s="154">
        <f>Input!I23</f>
        <v>0.26929999999999998</v>
      </c>
      <c r="J18" s="154">
        <f>Input!J23</f>
        <v>0.26929999999999998</v>
      </c>
      <c r="K18" s="154">
        <f>Input!K23</f>
        <v>0.57369999999999999</v>
      </c>
      <c r="L18" s="154">
        <f>Input!L23</f>
        <v>0.55569999999999997</v>
      </c>
      <c r="M18" s="20"/>
      <c r="N18" s="21"/>
      <c r="O18" s="22">
        <f t="shared" si="2"/>
        <v>0.49029999999999996</v>
      </c>
      <c r="P18" s="22">
        <f t="shared" si="3"/>
        <v>0.48770000000000002</v>
      </c>
      <c r="Q18" s="22">
        <f t="shared" si="4"/>
        <v>0.49970000000000003</v>
      </c>
      <c r="R18" s="22">
        <f t="shared" si="5"/>
        <v>0.49029999999999996</v>
      </c>
      <c r="S18" s="22">
        <f t="shared" si="6"/>
        <v>0.49029999999999996</v>
      </c>
      <c r="T18" s="22">
        <f t="shared" si="7"/>
        <v>0.42630000000000001</v>
      </c>
      <c r="U18" s="22">
        <f t="shared" si="8"/>
        <v>0.73070000000000002</v>
      </c>
      <c r="V18" s="22">
        <f t="shared" si="9"/>
        <v>0.73070000000000002</v>
      </c>
      <c r="W18" s="22">
        <f t="shared" si="10"/>
        <v>0.42630000000000001</v>
      </c>
      <c r="X18" s="22">
        <f t="shared" si="11"/>
        <v>0.44430000000000003</v>
      </c>
    </row>
    <row r="19" spans="1:24" x14ac:dyDescent="0.6">
      <c r="A19" s="12"/>
      <c r="B19" s="19" t="s">
        <v>17</v>
      </c>
      <c r="C19" s="154">
        <f>Input!C24</f>
        <v>0.4713</v>
      </c>
      <c r="D19" s="154">
        <f>Input!D24</f>
        <v>0.4597</v>
      </c>
      <c r="E19" s="154">
        <f>Input!E24</f>
        <v>0.45900000000000002</v>
      </c>
      <c r="F19" s="154">
        <f>Input!F24</f>
        <v>0.4713</v>
      </c>
      <c r="G19" s="154">
        <f>Input!G24</f>
        <v>0.4713</v>
      </c>
      <c r="H19" s="154">
        <f>Input!H24</f>
        <v>0.48099999999999998</v>
      </c>
      <c r="I19" s="154">
        <f>Input!I24</f>
        <v>0.30170000000000002</v>
      </c>
      <c r="J19" s="154">
        <f>Input!J24</f>
        <v>0.30170000000000002</v>
      </c>
      <c r="K19" s="154">
        <f>Input!K24</f>
        <v>0.53369999999999995</v>
      </c>
      <c r="L19" s="154">
        <f>Input!L24</f>
        <v>0.51800000000000002</v>
      </c>
      <c r="M19" s="20"/>
      <c r="N19" s="21"/>
      <c r="O19" s="22">
        <f t="shared" si="2"/>
        <v>0.52869999999999995</v>
      </c>
      <c r="P19" s="22">
        <f t="shared" si="3"/>
        <v>0.5403</v>
      </c>
      <c r="Q19" s="22">
        <f t="shared" si="4"/>
        <v>0.54099999999999993</v>
      </c>
      <c r="R19" s="22">
        <f t="shared" si="5"/>
        <v>0.52869999999999995</v>
      </c>
      <c r="S19" s="22">
        <f t="shared" si="6"/>
        <v>0.52869999999999995</v>
      </c>
      <c r="T19" s="22">
        <f t="shared" si="7"/>
        <v>0.51900000000000002</v>
      </c>
      <c r="U19" s="22">
        <f t="shared" si="8"/>
        <v>0.69829999999999992</v>
      </c>
      <c r="V19" s="22">
        <f t="shared" si="9"/>
        <v>0.69829999999999992</v>
      </c>
      <c r="W19" s="22">
        <f t="shared" si="10"/>
        <v>0.46630000000000005</v>
      </c>
      <c r="X19" s="22">
        <f t="shared" si="11"/>
        <v>0.48199999999999998</v>
      </c>
    </row>
    <row r="20" spans="1:24" x14ac:dyDescent="0.6">
      <c r="A20" s="12"/>
      <c r="B20" s="19" t="s">
        <v>18</v>
      </c>
      <c r="C20" s="154">
        <f>Input!C25</f>
        <v>0.50070000000000003</v>
      </c>
      <c r="D20" s="154">
        <f>Input!D25</f>
        <v>0.48899999999999999</v>
      </c>
      <c r="E20" s="154">
        <f>Input!E25</f>
        <v>0.49270000000000003</v>
      </c>
      <c r="F20" s="154">
        <f>Input!F25</f>
        <v>0.50070000000000003</v>
      </c>
      <c r="G20" s="154">
        <f>Input!G25</f>
        <v>0.50070000000000003</v>
      </c>
      <c r="H20" s="154">
        <f>Input!H25</f>
        <v>0.497</v>
      </c>
      <c r="I20" s="154">
        <f>Input!I25</f>
        <v>0.32300000000000001</v>
      </c>
      <c r="J20" s="154">
        <f>Input!J25</f>
        <v>0.32300000000000001</v>
      </c>
      <c r="K20" s="154">
        <f>Input!K25</f>
        <v>0.54869999999999997</v>
      </c>
      <c r="L20" s="154">
        <f>Input!L25</f>
        <v>0.53169999999999995</v>
      </c>
      <c r="M20" s="20"/>
      <c r="N20" s="21"/>
      <c r="O20" s="22">
        <f t="shared" si="2"/>
        <v>0.49929999999999997</v>
      </c>
      <c r="P20" s="22">
        <f t="shared" si="3"/>
        <v>0.51100000000000001</v>
      </c>
      <c r="Q20" s="22">
        <f t="shared" si="4"/>
        <v>0.50729999999999997</v>
      </c>
      <c r="R20" s="22">
        <f t="shared" si="5"/>
        <v>0.49929999999999997</v>
      </c>
      <c r="S20" s="22">
        <f t="shared" si="6"/>
        <v>0.49929999999999997</v>
      </c>
      <c r="T20" s="22">
        <f t="shared" si="7"/>
        <v>0.503</v>
      </c>
      <c r="U20" s="22">
        <f t="shared" si="8"/>
        <v>0.67700000000000005</v>
      </c>
      <c r="V20" s="22">
        <f t="shared" si="9"/>
        <v>0.67700000000000005</v>
      </c>
      <c r="W20" s="22">
        <f t="shared" si="10"/>
        <v>0.45130000000000003</v>
      </c>
      <c r="X20" s="22">
        <f t="shared" si="11"/>
        <v>0.46830000000000005</v>
      </c>
    </row>
    <row r="21" spans="1:24" x14ac:dyDescent="0.6">
      <c r="A21" s="12"/>
      <c r="B21" s="19"/>
      <c r="C21" s="21"/>
      <c r="D21" s="21"/>
      <c r="E21" s="21"/>
      <c r="F21" s="21"/>
      <c r="G21" s="21"/>
      <c r="H21" s="21"/>
      <c r="I21" s="21"/>
      <c r="J21" s="21"/>
      <c r="K21" s="21"/>
      <c r="L21" s="21"/>
      <c r="M21" s="21"/>
      <c r="N21" s="21"/>
      <c r="O21" s="22"/>
      <c r="P21" s="22"/>
      <c r="Q21" s="22"/>
      <c r="R21" s="22"/>
      <c r="S21" s="22"/>
      <c r="T21" s="22"/>
      <c r="U21" s="22"/>
      <c r="V21" s="22"/>
      <c r="W21" s="22"/>
      <c r="X21" s="22"/>
    </row>
    <row r="22" spans="1:24" x14ac:dyDescent="0.6">
      <c r="A22" s="12"/>
      <c r="B22" s="19"/>
      <c r="C22" s="21"/>
      <c r="D22" s="21"/>
      <c r="E22" s="7" t="str">
        <f>+Input!E9</f>
        <v>Based on average of year 2019, 2020 &amp; 2021 Load Profile Information</v>
      </c>
      <c r="K22" s="21"/>
      <c r="L22" s="21"/>
      <c r="M22" s="21"/>
      <c r="N22" s="21"/>
      <c r="O22" s="22"/>
      <c r="P22" s="22"/>
      <c r="Q22" s="22"/>
      <c r="R22" s="22"/>
      <c r="S22" s="22"/>
      <c r="T22" s="22"/>
      <c r="U22" s="22"/>
      <c r="V22" s="22"/>
      <c r="W22" s="22"/>
      <c r="X22" s="22"/>
    </row>
    <row r="23" spans="1:24" x14ac:dyDescent="0.6">
      <c r="A23" s="8" t="s">
        <v>65</v>
      </c>
      <c r="B23" s="9" t="s">
        <v>130</v>
      </c>
      <c r="C23" s="21"/>
      <c r="D23" s="21"/>
      <c r="E23" s="148" t="str">
        <f>Input!E28</f>
        <v>On-Peak periods as defined in specified rate schedule (average of %s for 2019, 2020 &amp; 2021)</v>
      </c>
      <c r="G23" s="21"/>
      <c r="H23" s="21"/>
      <c r="I23" s="23"/>
      <c r="J23" s="23"/>
      <c r="K23" s="21"/>
      <c r="L23" s="21"/>
      <c r="M23" s="21"/>
      <c r="N23" s="21"/>
      <c r="O23" s="22"/>
      <c r="P23" s="22"/>
      <c r="Q23" s="22"/>
      <c r="R23" s="22"/>
      <c r="S23" s="22"/>
      <c r="T23" s="22"/>
      <c r="U23" s="22"/>
      <c r="V23" s="22"/>
      <c r="W23" s="22"/>
      <c r="X23" s="22"/>
    </row>
    <row r="24" spans="1:24" ht="26" x14ac:dyDescent="0.6">
      <c r="A24" s="12"/>
      <c r="C24" s="13" t="s">
        <v>79</v>
      </c>
      <c r="D24" s="13" t="s">
        <v>79</v>
      </c>
      <c r="E24" s="13" t="s">
        <v>50</v>
      </c>
      <c r="F24" s="13" t="s">
        <v>79</v>
      </c>
      <c r="G24" s="13" t="s">
        <v>79</v>
      </c>
      <c r="H24" s="13" t="s">
        <v>79</v>
      </c>
      <c r="I24" s="13" t="s">
        <v>79</v>
      </c>
      <c r="J24" s="13" t="s">
        <v>79</v>
      </c>
      <c r="K24" s="13" t="s">
        <v>79</v>
      </c>
      <c r="L24" s="13" t="s">
        <v>50</v>
      </c>
      <c r="M24" s="13"/>
      <c r="N24" s="7"/>
      <c r="O24" s="13" t="s">
        <v>79</v>
      </c>
      <c r="P24" s="13" t="s">
        <v>79</v>
      </c>
      <c r="Q24" s="13" t="s">
        <v>221</v>
      </c>
      <c r="R24" s="13" t="s">
        <v>79</v>
      </c>
      <c r="S24" s="13" t="s">
        <v>79</v>
      </c>
      <c r="T24" s="13" t="s">
        <v>79</v>
      </c>
      <c r="U24" s="13" t="s">
        <v>79</v>
      </c>
      <c r="V24" s="13" t="s">
        <v>79</v>
      </c>
      <c r="W24" s="13" t="s">
        <v>79</v>
      </c>
      <c r="X24" s="13" t="s">
        <v>221</v>
      </c>
    </row>
    <row r="25" spans="1:24" x14ac:dyDescent="0.6">
      <c r="A25" s="12"/>
      <c r="B25" s="15" t="s">
        <v>234</v>
      </c>
      <c r="C25" s="18" t="str">
        <f>+C7</f>
        <v>RS</v>
      </c>
      <c r="D25" s="18" t="str">
        <f t="shared" ref="D25:L25" si="12">+D7</f>
        <v>RHS</v>
      </c>
      <c r="E25" s="18" t="str">
        <f t="shared" si="12"/>
        <v>RLM</v>
      </c>
      <c r="F25" s="18" t="str">
        <f t="shared" si="12"/>
        <v>WH</v>
      </c>
      <c r="G25" s="18" t="str">
        <f t="shared" si="12"/>
        <v>WHS</v>
      </c>
      <c r="H25" s="18" t="str">
        <f t="shared" si="12"/>
        <v>HS</v>
      </c>
      <c r="I25" s="18" t="str">
        <f t="shared" si="12"/>
        <v>PSAL</v>
      </c>
      <c r="J25" s="18" t="str">
        <f t="shared" si="12"/>
        <v>BPL</v>
      </c>
      <c r="K25" s="18" t="str">
        <f t="shared" si="12"/>
        <v>GLP</v>
      </c>
      <c r="L25" s="18" t="str">
        <f t="shared" si="12"/>
        <v>LPL-S</v>
      </c>
      <c r="M25" s="18"/>
      <c r="N25" s="17"/>
      <c r="O25" s="18" t="str">
        <f>+C7</f>
        <v>RS</v>
      </c>
      <c r="P25" s="18" t="str">
        <f t="shared" ref="P25:X25" si="13">+D7</f>
        <v>RHS</v>
      </c>
      <c r="Q25" s="18" t="str">
        <f t="shared" si="13"/>
        <v>RLM</v>
      </c>
      <c r="R25" s="18" t="str">
        <f t="shared" si="13"/>
        <v>WH</v>
      </c>
      <c r="S25" s="18" t="str">
        <f t="shared" si="13"/>
        <v>WHS</v>
      </c>
      <c r="T25" s="18" t="str">
        <f t="shared" si="13"/>
        <v>HS</v>
      </c>
      <c r="U25" s="18" t="str">
        <f t="shared" si="13"/>
        <v>PSAL</v>
      </c>
      <c r="V25" s="18" t="str">
        <f t="shared" si="13"/>
        <v>BPL</v>
      </c>
      <c r="W25" s="18" t="str">
        <f t="shared" si="13"/>
        <v>GLP</v>
      </c>
      <c r="X25" s="18" t="str">
        <f t="shared" si="13"/>
        <v>LPL-S</v>
      </c>
    </row>
    <row r="26" spans="1:24" x14ac:dyDescent="0.6">
      <c r="A26" s="12"/>
      <c r="O26" s="11"/>
      <c r="P26" s="11"/>
      <c r="Q26" s="11"/>
      <c r="R26" s="11"/>
      <c r="S26" s="11"/>
      <c r="T26" s="11"/>
      <c r="U26" s="11"/>
      <c r="V26" s="11"/>
      <c r="W26" s="11"/>
      <c r="X26" s="11"/>
    </row>
    <row r="27" spans="1:24" x14ac:dyDescent="0.6">
      <c r="A27" s="12"/>
      <c r="B27" s="19" t="s">
        <v>7</v>
      </c>
      <c r="C27" s="24">
        <v>0</v>
      </c>
      <c r="D27" s="24">
        <v>0</v>
      </c>
      <c r="E27" s="24">
        <f>Input!C32</f>
        <v>0.42720000000000002</v>
      </c>
      <c r="F27" s="24">
        <v>0</v>
      </c>
      <c r="G27" s="24">
        <v>0</v>
      </c>
      <c r="H27" s="24">
        <v>0</v>
      </c>
      <c r="I27" s="24">
        <v>0</v>
      </c>
      <c r="J27" s="24">
        <v>0</v>
      </c>
      <c r="K27" s="24">
        <v>0</v>
      </c>
      <c r="L27" s="24">
        <f>Input!D32</f>
        <v>0.4672</v>
      </c>
      <c r="M27" s="20"/>
      <c r="N27" s="21"/>
      <c r="O27" s="22"/>
      <c r="P27" s="22"/>
      <c r="Q27" s="22">
        <f t="shared" ref="Q27:Q38" si="14">1-E27</f>
        <v>0.57279999999999998</v>
      </c>
      <c r="R27" s="22"/>
      <c r="S27" s="22"/>
      <c r="T27" s="22"/>
      <c r="U27" s="22"/>
      <c r="V27" s="22"/>
      <c r="W27" s="22"/>
      <c r="X27" s="22">
        <f t="shared" ref="X27:X38" si="15">1-L27</f>
        <v>0.53279999999999994</v>
      </c>
    </row>
    <row r="28" spans="1:24" x14ac:dyDescent="0.6">
      <c r="A28" s="12"/>
      <c r="B28" s="19" t="s">
        <v>8</v>
      </c>
      <c r="C28" s="24">
        <v>0</v>
      </c>
      <c r="D28" s="24">
        <v>0</v>
      </c>
      <c r="E28" s="24">
        <f>Input!C33</f>
        <v>0.41449999999999998</v>
      </c>
      <c r="F28" s="24">
        <v>0</v>
      </c>
      <c r="G28" s="24">
        <v>0</v>
      </c>
      <c r="H28" s="24">
        <v>0</v>
      </c>
      <c r="I28" s="24">
        <v>0</v>
      </c>
      <c r="J28" s="24">
        <v>0</v>
      </c>
      <c r="K28" s="24">
        <v>0</v>
      </c>
      <c r="L28" s="24">
        <f>Input!D33</f>
        <v>0.47060000000000002</v>
      </c>
      <c r="M28" s="20"/>
      <c r="N28" s="21"/>
      <c r="O28" s="22"/>
      <c r="P28" s="22"/>
      <c r="Q28" s="22">
        <f t="shared" si="14"/>
        <v>0.58550000000000002</v>
      </c>
      <c r="R28" s="22"/>
      <c r="S28" s="22"/>
      <c r="T28" s="22"/>
      <c r="U28" s="22"/>
      <c r="V28" s="22"/>
      <c r="W28" s="22"/>
      <c r="X28" s="22">
        <f t="shared" si="15"/>
        <v>0.52939999999999998</v>
      </c>
    </row>
    <row r="29" spans="1:24" x14ac:dyDescent="0.6">
      <c r="A29" s="12"/>
      <c r="B29" s="19" t="s">
        <v>9</v>
      </c>
      <c r="C29" s="24">
        <v>0</v>
      </c>
      <c r="D29" s="24">
        <v>0</v>
      </c>
      <c r="E29" s="24">
        <f>Input!C34</f>
        <v>0.41499999999999998</v>
      </c>
      <c r="F29" s="24">
        <v>0</v>
      </c>
      <c r="G29" s="24">
        <v>0</v>
      </c>
      <c r="H29" s="24">
        <v>0</v>
      </c>
      <c r="I29" s="24">
        <v>0</v>
      </c>
      <c r="J29" s="24">
        <v>0</v>
      </c>
      <c r="K29" s="24">
        <v>0</v>
      </c>
      <c r="L29" s="24">
        <f>Input!D34</f>
        <v>0.47049999999999997</v>
      </c>
      <c r="M29" s="20"/>
      <c r="N29" s="21"/>
      <c r="O29" s="22"/>
      <c r="P29" s="22"/>
      <c r="Q29" s="22">
        <f t="shared" si="14"/>
        <v>0.58499999999999996</v>
      </c>
      <c r="R29" s="22"/>
      <c r="S29" s="22"/>
      <c r="T29" s="22"/>
      <c r="U29" s="22"/>
      <c r="V29" s="22"/>
      <c r="W29" s="22"/>
      <c r="X29" s="22">
        <f t="shared" si="15"/>
        <v>0.52950000000000008</v>
      </c>
    </row>
    <row r="30" spans="1:24" x14ac:dyDescent="0.6">
      <c r="A30" s="12"/>
      <c r="B30" s="19" t="s">
        <v>10</v>
      </c>
      <c r="C30" s="24">
        <v>0</v>
      </c>
      <c r="D30" s="24">
        <v>0</v>
      </c>
      <c r="E30" s="24">
        <f>Input!C35</f>
        <v>0.4269</v>
      </c>
      <c r="F30" s="24">
        <v>0</v>
      </c>
      <c r="G30" s="24">
        <v>0</v>
      </c>
      <c r="H30" s="24">
        <v>0</v>
      </c>
      <c r="I30" s="24">
        <v>0</v>
      </c>
      <c r="J30" s="24">
        <v>0</v>
      </c>
      <c r="K30" s="24">
        <v>0</v>
      </c>
      <c r="L30" s="24">
        <f>Input!D35</f>
        <v>0.4708</v>
      </c>
      <c r="M30" s="20"/>
      <c r="N30" s="21"/>
      <c r="O30" s="22"/>
      <c r="P30" s="22"/>
      <c r="Q30" s="22">
        <f t="shared" si="14"/>
        <v>0.57309999999999994</v>
      </c>
      <c r="R30" s="22"/>
      <c r="S30" s="22"/>
      <c r="T30" s="22"/>
      <c r="U30" s="22"/>
      <c r="V30" s="22"/>
      <c r="W30" s="22"/>
      <c r="X30" s="22">
        <f t="shared" si="15"/>
        <v>0.5292</v>
      </c>
    </row>
    <row r="31" spans="1:24" x14ac:dyDescent="0.6">
      <c r="A31" s="12"/>
      <c r="B31" s="19" t="s">
        <v>11</v>
      </c>
      <c r="C31" s="24">
        <v>0</v>
      </c>
      <c r="D31" s="24">
        <v>0</v>
      </c>
      <c r="E31" s="24">
        <f>Input!C36</f>
        <v>0.43469999999999998</v>
      </c>
      <c r="F31" s="24">
        <v>0</v>
      </c>
      <c r="G31" s="24">
        <v>0</v>
      </c>
      <c r="H31" s="24">
        <v>0</v>
      </c>
      <c r="I31" s="24">
        <v>0</v>
      </c>
      <c r="J31" s="24">
        <v>0</v>
      </c>
      <c r="K31" s="24">
        <v>0</v>
      </c>
      <c r="L31" s="24">
        <f>Input!D36</f>
        <v>0.48</v>
      </c>
      <c r="M31" s="20"/>
      <c r="N31" s="141"/>
      <c r="O31" s="22"/>
      <c r="P31" s="22"/>
      <c r="Q31" s="22">
        <f t="shared" si="14"/>
        <v>0.56530000000000002</v>
      </c>
      <c r="R31" s="22"/>
      <c r="S31" s="22"/>
      <c r="T31" s="22"/>
      <c r="U31" s="22"/>
      <c r="V31" s="22"/>
      <c r="W31" s="22"/>
      <c r="X31" s="22">
        <f t="shared" si="15"/>
        <v>0.52</v>
      </c>
    </row>
    <row r="32" spans="1:24" x14ac:dyDescent="0.6">
      <c r="A32" s="12"/>
      <c r="B32" s="19" t="s">
        <v>12</v>
      </c>
      <c r="C32" s="24">
        <v>0</v>
      </c>
      <c r="D32" s="24">
        <v>0</v>
      </c>
      <c r="E32" s="24">
        <f>Input!C37</f>
        <v>0.45989999999999998</v>
      </c>
      <c r="F32" s="24">
        <v>0</v>
      </c>
      <c r="G32" s="24">
        <v>0</v>
      </c>
      <c r="H32" s="24">
        <v>0</v>
      </c>
      <c r="I32" s="24">
        <v>0</v>
      </c>
      <c r="J32" s="24">
        <v>0</v>
      </c>
      <c r="K32" s="24">
        <v>0</v>
      </c>
      <c r="L32" s="24">
        <f>Input!D37</f>
        <v>0.48949999999999999</v>
      </c>
      <c r="M32" s="20"/>
      <c r="N32" s="141"/>
      <c r="O32" s="22"/>
      <c r="P32" s="22"/>
      <c r="Q32" s="22">
        <f t="shared" si="14"/>
        <v>0.54010000000000002</v>
      </c>
      <c r="R32" s="22"/>
      <c r="S32" s="22"/>
      <c r="T32" s="22"/>
      <c r="U32" s="22"/>
      <c r="V32" s="22"/>
      <c r="W32" s="22"/>
      <c r="X32" s="22">
        <f t="shared" si="15"/>
        <v>0.51049999999999995</v>
      </c>
    </row>
    <row r="33" spans="1:32" x14ac:dyDescent="0.6">
      <c r="A33" s="12"/>
      <c r="B33" s="19" t="s">
        <v>13</v>
      </c>
      <c r="C33" s="24">
        <v>0</v>
      </c>
      <c r="D33" s="24">
        <v>0</v>
      </c>
      <c r="E33" s="24">
        <f>Input!C38</f>
        <v>0.47939999999999999</v>
      </c>
      <c r="F33" s="24">
        <v>0</v>
      </c>
      <c r="G33" s="24">
        <v>0</v>
      </c>
      <c r="H33" s="24">
        <v>0</v>
      </c>
      <c r="I33" s="24">
        <v>0</v>
      </c>
      <c r="J33" s="24">
        <v>0</v>
      </c>
      <c r="K33" s="24">
        <v>0</v>
      </c>
      <c r="L33" s="24">
        <f>Input!D38</f>
        <v>0.49099999999999999</v>
      </c>
      <c r="M33" s="20"/>
      <c r="N33" s="141"/>
      <c r="O33" s="22"/>
      <c r="P33" s="22"/>
      <c r="Q33" s="22">
        <f t="shared" si="14"/>
        <v>0.52059999999999995</v>
      </c>
      <c r="R33" s="22"/>
      <c r="S33" s="22"/>
      <c r="T33" s="22"/>
      <c r="U33" s="22"/>
      <c r="V33" s="22"/>
      <c r="W33" s="22"/>
      <c r="X33" s="22">
        <f t="shared" si="15"/>
        <v>0.50900000000000001</v>
      </c>
    </row>
    <row r="34" spans="1:32" x14ac:dyDescent="0.6">
      <c r="A34" s="12"/>
      <c r="B34" s="19" t="s">
        <v>14</v>
      </c>
      <c r="C34" s="24">
        <v>0</v>
      </c>
      <c r="D34" s="24">
        <v>0</v>
      </c>
      <c r="E34" s="24">
        <f>Input!C39</f>
        <v>0.47899999999999998</v>
      </c>
      <c r="F34" s="24">
        <v>0</v>
      </c>
      <c r="G34" s="24">
        <v>0</v>
      </c>
      <c r="H34" s="24">
        <v>0</v>
      </c>
      <c r="I34" s="24">
        <v>0</v>
      </c>
      <c r="J34" s="24">
        <v>0</v>
      </c>
      <c r="K34" s="24">
        <v>0</v>
      </c>
      <c r="L34" s="24">
        <f>Input!D39</f>
        <v>0.48959999999999998</v>
      </c>
      <c r="M34" s="20"/>
      <c r="N34" s="141"/>
      <c r="O34" s="22"/>
      <c r="P34" s="22"/>
      <c r="Q34" s="22">
        <f t="shared" si="14"/>
        <v>0.52100000000000002</v>
      </c>
      <c r="R34" s="22"/>
      <c r="S34" s="22"/>
      <c r="T34" s="22"/>
      <c r="U34" s="22"/>
      <c r="V34" s="22"/>
      <c r="W34" s="22"/>
      <c r="X34" s="22">
        <f t="shared" si="15"/>
        <v>0.51039999999999996</v>
      </c>
    </row>
    <row r="35" spans="1:32" x14ac:dyDescent="0.6">
      <c r="A35" s="12"/>
      <c r="B35" s="19" t="s">
        <v>15</v>
      </c>
      <c r="C35" s="24">
        <v>0</v>
      </c>
      <c r="D35" s="24">
        <v>0</v>
      </c>
      <c r="E35" s="24">
        <f>Input!C40</f>
        <v>0.48680000000000001</v>
      </c>
      <c r="F35" s="24">
        <v>0</v>
      </c>
      <c r="G35" s="24">
        <v>0</v>
      </c>
      <c r="H35" s="24">
        <v>0</v>
      </c>
      <c r="I35" s="24">
        <v>0</v>
      </c>
      <c r="J35" s="24">
        <v>0</v>
      </c>
      <c r="K35" s="24">
        <v>0</v>
      </c>
      <c r="L35" s="24">
        <f>Input!D40</f>
        <v>0.4924</v>
      </c>
      <c r="M35" s="20"/>
      <c r="N35" s="141"/>
      <c r="O35" s="22"/>
      <c r="P35" s="22"/>
      <c r="Q35" s="22">
        <f t="shared" si="14"/>
        <v>0.51319999999999999</v>
      </c>
      <c r="R35" s="22"/>
      <c r="S35" s="22"/>
      <c r="T35" s="22"/>
      <c r="U35" s="22"/>
      <c r="V35" s="22"/>
      <c r="W35" s="22"/>
      <c r="X35" s="22">
        <f t="shared" si="15"/>
        <v>0.50760000000000005</v>
      </c>
    </row>
    <row r="36" spans="1:32" x14ac:dyDescent="0.6">
      <c r="A36" s="12"/>
      <c r="B36" s="19" t="s">
        <v>16</v>
      </c>
      <c r="C36" s="24">
        <v>0</v>
      </c>
      <c r="D36" s="24">
        <v>0</v>
      </c>
      <c r="E36" s="24">
        <f>Input!C41</f>
        <v>0.45319999999999999</v>
      </c>
      <c r="F36" s="24">
        <v>0</v>
      </c>
      <c r="G36" s="24">
        <v>0</v>
      </c>
      <c r="H36" s="24">
        <v>0</v>
      </c>
      <c r="I36" s="24">
        <v>0</v>
      </c>
      <c r="J36" s="24">
        <v>0</v>
      </c>
      <c r="K36" s="24">
        <v>0</v>
      </c>
      <c r="L36" s="24">
        <f>Input!D41</f>
        <v>0.49509999999999998</v>
      </c>
      <c r="M36" s="20"/>
      <c r="N36" s="141"/>
      <c r="O36" s="22"/>
      <c r="P36" s="22"/>
      <c r="Q36" s="22">
        <f t="shared" si="14"/>
        <v>0.54679999999999995</v>
      </c>
      <c r="R36" s="22"/>
      <c r="S36" s="22"/>
      <c r="T36" s="22"/>
      <c r="U36" s="22"/>
      <c r="V36" s="22"/>
      <c r="W36" s="22"/>
      <c r="X36" s="22">
        <f t="shared" si="15"/>
        <v>0.50490000000000002</v>
      </c>
    </row>
    <row r="37" spans="1:32" x14ac:dyDescent="0.6">
      <c r="A37" s="12"/>
      <c r="B37" s="19" t="s">
        <v>17</v>
      </c>
      <c r="C37" s="24">
        <v>0</v>
      </c>
      <c r="D37" s="24">
        <v>0</v>
      </c>
      <c r="E37" s="24">
        <f>Input!C42</f>
        <v>0.42899999999999999</v>
      </c>
      <c r="F37" s="24">
        <v>0</v>
      </c>
      <c r="G37" s="24">
        <v>0</v>
      </c>
      <c r="H37" s="24">
        <v>0</v>
      </c>
      <c r="I37" s="24">
        <v>0</v>
      </c>
      <c r="J37" s="24">
        <v>0</v>
      </c>
      <c r="K37" s="24">
        <v>0</v>
      </c>
      <c r="L37" s="24">
        <f>Input!D42</f>
        <v>0.48459999999999998</v>
      </c>
      <c r="M37" s="20"/>
      <c r="N37" s="141"/>
      <c r="O37" s="22"/>
      <c r="P37" s="22"/>
      <c r="Q37" s="22">
        <f t="shared" si="14"/>
        <v>0.57099999999999995</v>
      </c>
      <c r="R37" s="22"/>
      <c r="S37" s="22"/>
      <c r="T37" s="22"/>
      <c r="U37" s="22"/>
      <c r="V37" s="22"/>
      <c r="W37" s="22"/>
      <c r="X37" s="22">
        <f t="shared" si="15"/>
        <v>0.51540000000000008</v>
      </c>
    </row>
    <row r="38" spans="1:32" x14ac:dyDescent="0.6">
      <c r="A38" s="12"/>
      <c r="B38" s="19" t="s">
        <v>18</v>
      </c>
      <c r="C38" s="24">
        <v>0</v>
      </c>
      <c r="D38" s="24">
        <v>0</v>
      </c>
      <c r="E38" s="24">
        <f>Input!C43</f>
        <v>0.42470000000000002</v>
      </c>
      <c r="F38" s="24">
        <v>0</v>
      </c>
      <c r="G38" s="24">
        <v>0</v>
      </c>
      <c r="H38" s="24">
        <v>0</v>
      </c>
      <c r="I38" s="24">
        <v>0</v>
      </c>
      <c r="J38" s="24">
        <v>0</v>
      </c>
      <c r="K38" s="24">
        <v>0</v>
      </c>
      <c r="L38" s="24">
        <f>Input!D43</f>
        <v>0.47289999999999999</v>
      </c>
      <c r="M38" s="20"/>
      <c r="N38" s="141"/>
      <c r="O38" s="22"/>
      <c r="P38" s="22"/>
      <c r="Q38" s="22">
        <f t="shared" si="14"/>
        <v>0.57529999999999992</v>
      </c>
      <c r="R38" s="22"/>
      <c r="S38" s="22"/>
      <c r="T38" s="22"/>
      <c r="U38" s="22"/>
      <c r="V38" s="22"/>
      <c r="W38" s="22"/>
      <c r="X38" s="22">
        <f t="shared" si="15"/>
        <v>0.52710000000000001</v>
      </c>
    </row>
    <row r="39" spans="1:32" x14ac:dyDescent="0.6">
      <c r="A39" s="12"/>
      <c r="B39" s="19"/>
      <c r="C39" s="21"/>
      <c r="D39" s="21"/>
      <c r="E39" s="21"/>
      <c r="F39" s="21"/>
      <c r="G39" s="21"/>
      <c r="H39" s="21"/>
      <c r="I39" s="23"/>
      <c r="J39" s="23"/>
      <c r="K39" s="21"/>
      <c r="L39" s="21"/>
      <c r="M39" s="21"/>
      <c r="N39" s="141"/>
      <c r="O39" s="22"/>
      <c r="P39" s="22"/>
      <c r="Q39" s="22"/>
      <c r="R39" s="22"/>
      <c r="S39" s="22"/>
      <c r="T39" s="22"/>
      <c r="U39" s="22"/>
      <c r="V39" s="22"/>
      <c r="W39" s="22"/>
      <c r="X39" s="22"/>
    </row>
    <row r="40" spans="1:32" x14ac:dyDescent="0.6">
      <c r="A40" s="12"/>
      <c r="B40" s="19"/>
      <c r="C40" s="21"/>
      <c r="D40" s="21"/>
      <c r="E40" s="21"/>
      <c r="F40" s="21"/>
      <c r="G40" s="21"/>
      <c r="H40" s="21"/>
      <c r="I40" s="23"/>
      <c r="J40" s="23"/>
      <c r="K40" s="21"/>
      <c r="L40" s="21"/>
      <c r="M40" s="21"/>
      <c r="N40" s="141"/>
      <c r="O40" s="22"/>
      <c r="P40" s="22"/>
      <c r="Q40" s="22"/>
      <c r="R40" s="22"/>
      <c r="S40" s="22"/>
      <c r="T40" s="22"/>
      <c r="U40" s="22"/>
      <c r="V40" s="22"/>
      <c r="W40" s="22"/>
      <c r="X40" s="22"/>
    </row>
    <row r="41" spans="1:32" x14ac:dyDescent="0.6">
      <c r="A41" s="8" t="s">
        <v>75</v>
      </c>
      <c r="B41" s="25" t="s">
        <v>131</v>
      </c>
      <c r="C41" s="18"/>
      <c r="D41" s="18"/>
      <c r="E41" s="18"/>
      <c r="F41" s="18"/>
      <c r="G41" s="18"/>
      <c r="H41" s="18"/>
      <c r="I41" s="18"/>
      <c r="J41" s="18"/>
      <c r="K41" s="18"/>
      <c r="L41" s="18"/>
      <c r="O41" s="6" t="s">
        <v>188</v>
      </c>
    </row>
    <row r="42" spans="1:32" x14ac:dyDescent="0.6">
      <c r="A42" s="12"/>
      <c r="B42" s="26" t="str">
        <f>Input!B47</f>
        <v>Calendar month sales forecasted for 2022, less % for LPL-Sec &gt; 500 kW Peak Load Share</v>
      </c>
      <c r="G42" s="152"/>
      <c r="L42" s="18" t="s">
        <v>304</v>
      </c>
      <c r="AB42" s="36" t="s">
        <v>19</v>
      </c>
      <c r="AD42" s="6" t="s">
        <v>303</v>
      </c>
    </row>
    <row r="43" spans="1:32" x14ac:dyDescent="0.6">
      <c r="A43" s="12"/>
      <c r="B43" s="7" t="s">
        <v>78</v>
      </c>
      <c r="C43" s="18" t="str">
        <f>+C7</f>
        <v>RS</v>
      </c>
      <c r="D43" s="18" t="str">
        <f t="shared" ref="D43:L43" si="16">+D7</f>
        <v>RHS</v>
      </c>
      <c r="E43" s="18" t="str">
        <f t="shared" si="16"/>
        <v>RLM</v>
      </c>
      <c r="F43" s="18" t="str">
        <f t="shared" si="16"/>
        <v>WH</v>
      </c>
      <c r="G43" s="18" t="str">
        <f t="shared" si="16"/>
        <v>WHS</v>
      </c>
      <c r="H43" s="18" t="str">
        <f t="shared" si="16"/>
        <v>HS</v>
      </c>
      <c r="I43" s="18" t="str">
        <f t="shared" si="16"/>
        <v>PSAL</v>
      </c>
      <c r="J43" s="18" t="str">
        <f t="shared" si="16"/>
        <v>BPL</v>
      </c>
      <c r="K43" s="18" t="str">
        <f t="shared" si="16"/>
        <v>GLP</v>
      </c>
      <c r="L43" s="18" t="str">
        <f t="shared" si="16"/>
        <v>LPL-S</v>
      </c>
      <c r="M43" s="18"/>
      <c r="N43" s="18"/>
      <c r="O43" s="18" t="str">
        <f>+C7</f>
        <v>RS</v>
      </c>
      <c r="P43" s="18" t="str">
        <f t="shared" ref="P43:X43" si="17">+D7</f>
        <v>RHS</v>
      </c>
      <c r="Q43" s="18" t="str">
        <f t="shared" si="17"/>
        <v>RLM</v>
      </c>
      <c r="R43" s="18" t="str">
        <f t="shared" si="17"/>
        <v>WH</v>
      </c>
      <c r="S43" s="18" t="str">
        <f t="shared" si="17"/>
        <v>WHS</v>
      </c>
      <c r="T43" s="18" t="str">
        <f t="shared" si="17"/>
        <v>HS</v>
      </c>
      <c r="U43" s="18" t="str">
        <f t="shared" si="17"/>
        <v>PSAL</v>
      </c>
      <c r="V43" s="18" t="str">
        <f t="shared" si="17"/>
        <v>BPL</v>
      </c>
      <c r="W43" s="18" t="str">
        <f t="shared" si="17"/>
        <v>GLP</v>
      </c>
      <c r="X43" s="18" t="str">
        <f t="shared" si="17"/>
        <v>LPL-S</v>
      </c>
      <c r="Y43" s="18"/>
      <c r="Z43" s="18" t="s">
        <v>193</v>
      </c>
      <c r="AB43" s="36" t="s">
        <v>36</v>
      </c>
      <c r="AD43" s="110" t="s">
        <v>195</v>
      </c>
      <c r="AE43" s="110" t="s">
        <v>195</v>
      </c>
      <c r="AF43" s="36" t="s">
        <v>195</v>
      </c>
    </row>
    <row r="44" spans="1:32" x14ac:dyDescent="0.6">
      <c r="A44" s="12"/>
      <c r="C44" s="18"/>
      <c r="D44" s="18"/>
      <c r="E44" s="18"/>
      <c r="F44" s="18"/>
      <c r="G44" s="18"/>
      <c r="H44" s="18"/>
      <c r="I44" s="18"/>
      <c r="J44" s="18"/>
      <c r="K44" s="18"/>
      <c r="L44" s="18"/>
      <c r="Y44" s="92"/>
      <c r="AB44" s="36"/>
      <c r="AD44" s="36" t="s">
        <v>194</v>
      </c>
      <c r="AE44" s="36" t="s">
        <v>196</v>
      </c>
      <c r="AF44" s="36" t="s">
        <v>197</v>
      </c>
    </row>
    <row r="45" spans="1:32" x14ac:dyDescent="0.6">
      <c r="A45" s="12"/>
      <c r="B45" s="19" t="s">
        <v>7</v>
      </c>
      <c r="C45" s="159">
        <f>Input!C50</f>
        <v>1216087.3903839088</v>
      </c>
      <c r="D45" s="159">
        <f>Input!D50</f>
        <v>15162.288629820538</v>
      </c>
      <c r="E45" s="159">
        <f>Input!E50</f>
        <v>16087.070984129185</v>
      </c>
      <c r="F45" s="159">
        <f>Input!F50</f>
        <v>58</v>
      </c>
      <c r="G45" s="159">
        <f>Input!G50</f>
        <v>1</v>
      </c>
      <c r="H45" s="159">
        <f>Input!H50</f>
        <v>1322.3750968838106</v>
      </c>
      <c r="I45" s="159">
        <f>Input!I50</f>
        <v>15557</v>
      </c>
      <c r="J45" s="159">
        <f>Input!J50</f>
        <v>32676</v>
      </c>
      <c r="K45" s="159">
        <f>Input!K50</f>
        <v>539551.08550429414</v>
      </c>
      <c r="L45" s="144">
        <f>AB45*$M$45</f>
        <v>414043.15927747515</v>
      </c>
      <c r="M45" s="140">
        <f>(1-AD45)</f>
        <v>0.65626063817107316</v>
      </c>
      <c r="N45" s="28" t="s">
        <v>61</v>
      </c>
      <c r="O45" s="29">
        <f>SUM(C45:C49,C54:C56)</f>
        <v>7118245.2432405418</v>
      </c>
      <c r="P45" s="30">
        <f t="shared" ref="P45:X45" si="18">SUM(D45:D49,D54:D56)</f>
        <v>69853.075071369662</v>
      </c>
      <c r="Q45" s="30">
        <f t="shared" si="18"/>
        <v>98877.777615819025</v>
      </c>
      <c r="R45" s="30">
        <f t="shared" si="18"/>
        <v>411</v>
      </c>
      <c r="S45" s="30">
        <f t="shared" si="18"/>
        <v>8</v>
      </c>
      <c r="T45" s="30">
        <f t="shared" si="18"/>
        <v>6348.7370412615037</v>
      </c>
      <c r="U45" s="30">
        <f t="shared" si="18"/>
        <v>102736</v>
      </c>
      <c r="V45" s="30">
        <f t="shared" si="18"/>
        <v>220472</v>
      </c>
      <c r="W45" s="30">
        <f t="shared" si="18"/>
        <v>3873447.4323440185</v>
      </c>
      <c r="X45" s="30">
        <f t="shared" si="18"/>
        <v>3089001.6288180193</v>
      </c>
      <c r="Y45" s="92">
        <f>SUM(O45:X45)</f>
        <v>14579400.894131031</v>
      </c>
      <c r="Z45" s="93">
        <f>+Y45/(Y45+Y49)</f>
        <v>0.60214014791873294</v>
      </c>
      <c r="AB45" s="155">
        <f>Input!L50</f>
        <v>630912.6819358971</v>
      </c>
      <c r="AD45" s="156">
        <f>Input!C66</f>
        <v>0.34373936182892689</v>
      </c>
      <c r="AE45" s="157">
        <f>Input!D66</f>
        <v>0.33906007095308333</v>
      </c>
      <c r="AF45" s="90">
        <f>AE45</f>
        <v>0.33906007095308333</v>
      </c>
    </row>
    <row r="46" spans="1:32" x14ac:dyDescent="0.6">
      <c r="A46" s="12"/>
      <c r="B46" s="19" t="s">
        <v>8</v>
      </c>
      <c r="C46" s="159">
        <f>Input!C51</f>
        <v>985026.01259489742</v>
      </c>
      <c r="D46" s="159">
        <f>Input!D51</f>
        <v>11612.315086336917</v>
      </c>
      <c r="E46" s="159">
        <f>Input!E51</f>
        <v>13979.84890266052</v>
      </c>
      <c r="F46" s="159">
        <f>Input!F51</f>
        <v>57</v>
      </c>
      <c r="G46" s="159">
        <f>Input!G51</f>
        <v>1</v>
      </c>
      <c r="H46" s="159">
        <f>Input!H51</f>
        <v>1184.5406742774753</v>
      </c>
      <c r="I46" s="159">
        <f>Input!I51</f>
        <v>12802</v>
      </c>
      <c r="J46" s="159">
        <f>Input!J51</f>
        <v>29367</v>
      </c>
      <c r="K46" s="159">
        <f>Input!K51</f>
        <v>491622.40219823888</v>
      </c>
      <c r="L46" s="144">
        <f t="shared" ref="L46:L56" si="19">AB46*$M$45</f>
        <v>375127.30541245599</v>
      </c>
      <c r="M46" s="27"/>
      <c r="N46" s="28" t="s">
        <v>119</v>
      </c>
      <c r="O46" s="30"/>
      <c r="P46" s="30"/>
      <c r="Q46" s="30">
        <f>SUMPRODUCT(E27:E31,E45:E49)+SUMPRODUCT(E36:E38,E54:E56)</f>
        <v>42240.985578643624</v>
      </c>
      <c r="R46" s="30"/>
      <c r="X46" s="30">
        <f>SUMPRODUCT(L27:L31,L45:L49)+SUMPRODUCT(L36:L38,L54:L56)</f>
        <v>1471855.5353254918</v>
      </c>
      <c r="Y46" s="92"/>
      <c r="Z46" s="93"/>
      <c r="AB46" s="155">
        <f>Input!L51</f>
        <v>571613.29446467315</v>
      </c>
      <c r="AD46" s="158"/>
    </row>
    <row r="47" spans="1:32" x14ac:dyDescent="0.6">
      <c r="A47" s="12"/>
      <c r="B47" s="19" t="s">
        <v>9</v>
      </c>
      <c r="C47" s="159">
        <f>Input!C52</f>
        <v>925032.09485644195</v>
      </c>
      <c r="D47" s="159">
        <f>Input!D52</f>
        <v>9121.071780109336</v>
      </c>
      <c r="E47" s="159">
        <f>Input!E52</f>
        <v>13458.212749576174</v>
      </c>
      <c r="F47" s="159">
        <f>Input!F52</f>
        <v>64</v>
      </c>
      <c r="G47" s="159">
        <f>Input!G52</f>
        <v>1</v>
      </c>
      <c r="H47" s="159">
        <f>Input!H52</f>
        <v>920.56687098291798</v>
      </c>
      <c r="I47" s="159">
        <f>Input!I52</f>
        <v>12379</v>
      </c>
      <c r="J47" s="159">
        <f>Input!J52</f>
        <v>27322</v>
      </c>
      <c r="K47" s="159">
        <f>Input!K52</f>
        <v>506418.06853839813</v>
      </c>
      <c r="L47" s="144">
        <f t="shared" si="19"/>
        <v>387816.42068832176</v>
      </c>
      <c r="M47" s="27"/>
      <c r="N47" s="28" t="s">
        <v>120</v>
      </c>
      <c r="O47" s="30">
        <f>+O45-O46</f>
        <v>7118245.2432405418</v>
      </c>
      <c r="P47" s="30">
        <f>+P45-P46</f>
        <v>69853.075071369662</v>
      </c>
      <c r="Q47" s="30">
        <f>+Q45-Q46</f>
        <v>56636.792037175401</v>
      </c>
      <c r="R47" s="30">
        <f>+R45-R46</f>
        <v>411</v>
      </c>
      <c r="X47" s="30">
        <f>+X45-X46</f>
        <v>1617146.0934925275</v>
      </c>
      <c r="Y47" s="92"/>
      <c r="Z47" s="94"/>
      <c r="AB47" s="155">
        <f>Input!L52</f>
        <v>590948.77573203819</v>
      </c>
    </row>
    <row r="48" spans="1:32" x14ac:dyDescent="0.6">
      <c r="A48" s="12"/>
      <c r="B48" s="19" t="s">
        <v>10</v>
      </c>
      <c r="C48" s="159">
        <f>Input!C53</f>
        <v>785315.88981283526</v>
      </c>
      <c r="D48" s="159">
        <f>Input!D53</f>
        <v>4791.741765342611</v>
      </c>
      <c r="E48" s="159">
        <f>Input!E53</f>
        <v>11188.390569938876</v>
      </c>
      <c r="F48" s="159">
        <f>Input!F53</f>
        <v>53</v>
      </c>
      <c r="G48" s="159">
        <f>Input!G53</f>
        <v>1</v>
      </c>
      <c r="H48" s="159">
        <f>Input!H53</f>
        <v>618.16650138598845</v>
      </c>
      <c r="I48" s="159">
        <f>Input!I53</f>
        <v>10748</v>
      </c>
      <c r="J48" s="159">
        <f>Input!J53</f>
        <v>26105</v>
      </c>
      <c r="K48" s="159">
        <f>Input!K53</f>
        <v>453938.84717225574</v>
      </c>
      <c r="L48" s="144">
        <f t="shared" si="19"/>
        <v>345304.72986427811</v>
      </c>
      <c r="M48" s="27"/>
      <c r="Y48" s="92"/>
      <c r="AB48" s="155">
        <f>Input!L53</f>
        <v>526170.10647873802</v>
      </c>
    </row>
    <row r="49" spans="1:28" x14ac:dyDescent="0.6">
      <c r="A49" s="12"/>
      <c r="B49" s="19" t="s">
        <v>11</v>
      </c>
      <c r="C49" s="159">
        <f>Input!C54</f>
        <v>823496.12149140681</v>
      </c>
      <c r="D49" s="159">
        <f>Input!D54</f>
        <v>3321.6577416367759</v>
      </c>
      <c r="E49" s="159">
        <f>Input!E54</f>
        <v>11535.208120367928</v>
      </c>
      <c r="F49" s="159">
        <f>Input!F54</f>
        <v>61</v>
      </c>
      <c r="G49" s="159">
        <f>Input!G54</f>
        <v>1</v>
      </c>
      <c r="H49" s="159">
        <f>Input!H54</f>
        <v>303.2357297339376</v>
      </c>
      <c r="I49" s="159">
        <f>Input!I54</f>
        <v>9616</v>
      </c>
      <c r="J49" s="159">
        <f>Input!J54</f>
        <v>21208</v>
      </c>
      <c r="K49" s="159">
        <f>Input!K54</f>
        <v>462605.2348128279</v>
      </c>
      <c r="L49" s="144">
        <f t="shared" si="19"/>
        <v>410158.30071795115</v>
      </c>
      <c r="N49" s="28" t="s">
        <v>62</v>
      </c>
      <c r="O49" s="29">
        <f>SUM(C50:C53)</f>
        <v>5520090.7646533391</v>
      </c>
      <c r="P49" s="30">
        <f t="shared" ref="P49:X49" si="20">+SUM(D50:D53)</f>
        <v>20585.029763136488</v>
      </c>
      <c r="Q49" s="30">
        <f t="shared" si="20"/>
        <v>76677.694848517596</v>
      </c>
      <c r="R49" s="30">
        <f t="shared" si="20"/>
        <v>164</v>
      </c>
      <c r="S49" s="30">
        <f t="shared" si="20"/>
        <v>3</v>
      </c>
      <c r="T49" s="30">
        <f t="shared" si="20"/>
        <v>1704.9700396335168</v>
      </c>
      <c r="U49" s="30">
        <f t="shared" si="20"/>
        <v>38845</v>
      </c>
      <c r="V49" s="30">
        <f t="shared" si="20"/>
        <v>79769</v>
      </c>
      <c r="W49" s="30">
        <f t="shared" si="20"/>
        <v>2245397.0323606818</v>
      </c>
      <c r="X49" s="30">
        <f t="shared" si="20"/>
        <v>1649999.7295396801</v>
      </c>
      <c r="Y49" s="92">
        <f>SUM(O49:X49)</f>
        <v>9633236.2212049868</v>
      </c>
      <c r="Z49" s="94">
        <f>1-Z45</f>
        <v>0.39785985208126706</v>
      </c>
      <c r="AB49" s="155">
        <f>Input!L54</f>
        <v>624992.99342562677</v>
      </c>
    </row>
    <row r="50" spans="1:28" x14ac:dyDescent="0.6">
      <c r="A50" s="12"/>
      <c r="B50" s="19" t="s">
        <v>12</v>
      </c>
      <c r="C50" s="159">
        <f>Input!C55</f>
        <v>1289629.1010947914</v>
      </c>
      <c r="D50" s="159">
        <f>Input!D55</f>
        <v>4453.6031727339951</v>
      </c>
      <c r="E50" s="159">
        <f>Input!E55</f>
        <v>18771.382431352424</v>
      </c>
      <c r="F50" s="159">
        <f>Input!F55</f>
        <v>46</v>
      </c>
      <c r="G50" s="159">
        <f>Input!G55</f>
        <v>1</v>
      </c>
      <c r="H50" s="159">
        <f>Input!H55</f>
        <v>400.97286576388444</v>
      </c>
      <c r="I50" s="159">
        <f>Input!I55</f>
        <v>8470</v>
      </c>
      <c r="J50" s="159">
        <f>Input!J55</f>
        <v>19103</v>
      </c>
      <c r="K50" s="159">
        <f>Input!K55</f>
        <v>500814.18103266088</v>
      </c>
      <c r="L50" s="144">
        <f t="shared" si="19"/>
        <v>388328.12345774565</v>
      </c>
      <c r="M50" s="27"/>
      <c r="N50" s="28" t="s">
        <v>119</v>
      </c>
      <c r="O50" s="29"/>
      <c r="Q50" s="30">
        <f>+SUMPRODUCT(E32:E35,E50:E53)</f>
        <v>36488.456615306808</v>
      </c>
      <c r="X50" s="30">
        <f>+SUMPRODUCT(L32:L35,L50:L53)</f>
        <v>809513.84237300314</v>
      </c>
      <c r="Y50" s="92"/>
      <c r="Z50" s="93"/>
      <c r="AB50" s="155">
        <f>Input!L55</f>
        <v>591728.50064567907</v>
      </c>
    </row>
    <row r="51" spans="1:28" x14ac:dyDescent="0.6">
      <c r="A51" s="12"/>
      <c r="B51" s="19" t="s">
        <v>13</v>
      </c>
      <c r="C51" s="159">
        <f>Input!C56</f>
        <v>1730060.8931312968</v>
      </c>
      <c r="D51" s="159">
        <f>Input!D56</f>
        <v>6211.7311827360581</v>
      </c>
      <c r="E51" s="159">
        <f>Input!E56</f>
        <v>22503.665609546919</v>
      </c>
      <c r="F51" s="159">
        <f>Input!F56</f>
        <v>36</v>
      </c>
      <c r="G51" s="159">
        <f>Input!G56</f>
        <v>1</v>
      </c>
      <c r="H51" s="159">
        <f>Input!H56</f>
        <v>433.5519111072</v>
      </c>
      <c r="I51" s="159">
        <f>Input!I56</f>
        <v>9055</v>
      </c>
      <c r="J51" s="159">
        <f>Input!J56</f>
        <v>18825</v>
      </c>
      <c r="K51" s="159">
        <f>Input!K56</f>
        <v>607447.20123459422</v>
      </c>
      <c r="L51" s="144">
        <f t="shared" si="19"/>
        <v>423142.93246174353</v>
      </c>
      <c r="M51" s="27"/>
      <c r="N51" s="28" t="s">
        <v>120</v>
      </c>
      <c r="O51" s="29"/>
      <c r="Q51" s="30">
        <f>+Q49-Q50</f>
        <v>40189.238233210788</v>
      </c>
      <c r="X51" s="30">
        <f>+X49-X50</f>
        <v>840485.88716667693</v>
      </c>
      <c r="Y51" s="92"/>
      <c r="Z51" s="94"/>
      <c r="AB51" s="155">
        <f>Input!L56</f>
        <v>644778.77820159495</v>
      </c>
    </row>
    <row r="52" spans="1:28" x14ac:dyDescent="0.6">
      <c r="A52" s="12"/>
      <c r="B52" s="19" t="s">
        <v>14</v>
      </c>
      <c r="C52" s="159">
        <f>Input!C57</f>
        <v>1592140.1088682017</v>
      </c>
      <c r="D52" s="159">
        <f>Input!D57</f>
        <v>5891.8963885877374</v>
      </c>
      <c r="E52" s="159">
        <f>Input!E57</f>
        <v>21380.503081734674</v>
      </c>
      <c r="F52" s="159">
        <f>Input!F57</f>
        <v>40</v>
      </c>
      <c r="G52" s="159">
        <f>Input!G57</f>
        <v>0</v>
      </c>
      <c r="H52" s="159">
        <f>Input!H57</f>
        <v>505.39288288989599</v>
      </c>
      <c r="I52" s="159">
        <f>Input!I57</f>
        <v>10329</v>
      </c>
      <c r="J52" s="159">
        <f>Input!J57</f>
        <v>19965</v>
      </c>
      <c r="K52" s="159">
        <f>Input!K57</f>
        <v>614016.30252968427</v>
      </c>
      <c r="L52" s="144">
        <f t="shared" si="19"/>
        <v>438383.13887909759</v>
      </c>
      <c r="M52" s="27"/>
      <c r="AB52" s="155">
        <f>Input!L57</f>
        <v>668001.57343098253</v>
      </c>
    </row>
    <row r="53" spans="1:28" x14ac:dyDescent="0.6">
      <c r="A53" s="12"/>
      <c r="B53" s="19" t="s">
        <v>15</v>
      </c>
      <c r="C53" s="159">
        <f>Input!C58</f>
        <v>908260.66155904916</v>
      </c>
      <c r="D53" s="159">
        <f>Input!D58</f>
        <v>4027.7990190787004</v>
      </c>
      <c r="E53" s="159">
        <f>Input!E58</f>
        <v>14022.143725883576</v>
      </c>
      <c r="F53" s="159">
        <f>Input!F58</f>
        <v>42</v>
      </c>
      <c r="G53" s="159">
        <f>Input!G58</f>
        <v>1</v>
      </c>
      <c r="H53" s="159">
        <f>Input!H58</f>
        <v>365.05237987253645</v>
      </c>
      <c r="I53" s="159">
        <f>Input!I58</f>
        <v>10991</v>
      </c>
      <c r="J53" s="159">
        <f>Input!J58</f>
        <v>21876</v>
      </c>
      <c r="K53" s="159">
        <f>Input!K58</f>
        <v>523119.34756374249</v>
      </c>
      <c r="L53" s="144">
        <f t="shared" si="19"/>
        <v>400145.53474109346</v>
      </c>
      <c r="M53" s="27"/>
      <c r="N53" s="28" t="s">
        <v>162</v>
      </c>
      <c r="O53" s="29">
        <f>+O49*C163</f>
        <v>3565978.6339660571</v>
      </c>
      <c r="P53" s="29">
        <f>+P49*D163</f>
        <v>13606.70467343322</v>
      </c>
      <c r="AB53" s="155">
        <f>Input!L58</f>
        <v>609735.69259959797</v>
      </c>
    </row>
    <row r="54" spans="1:28" x14ac:dyDescent="0.6">
      <c r="A54" s="12"/>
      <c r="B54" s="19" t="s">
        <v>16</v>
      </c>
      <c r="C54" s="159">
        <f>Input!C59</f>
        <v>658694.27411083784</v>
      </c>
      <c r="D54" s="159">
        <f>Input!D59</f>
        <v>5547.0142912832234</v>
      </c>
      <c r="E54" s="159">
        <f>Input!E59</f>
        <v>10506.034088606919</v>
      </c>
      <c r="F54" s="159">
        <f>Input!F59</f>
        <v>20</v>
      </c>
      <c r="G54" s="159">
        <f>Input!G59</f>
        <v>1</v>
      </c>
      <c r="H54" s="159">
        <f>Input!H59</f>
        <v>434.38727124420814</v>
      </c>
      <c r="I54" s="159">
        <f>Input!I59</f>
        <v>13089</v>
      </c>
      <c r="J54" s="159">
        <f>Input!J59</f>
        <v>26616</v>
      </c>
      <c r="K54" s="159">
        <f>Input!K59</f>
        <v>480021.86732035218</v>
      </c>
      <c r="L54" s="144">
        <f t="shared" si="19"/>
        <v>401119.30093603506</v>
      </c>
      <c r="M54" s="27"/>
      <c r="N54" s="28" t="s">
        <v>163</v>
      </c>
      <c r="O54" s="30">
        <f>+O49-O53</f>
        <v>1954112.130687282</v>
      </c>
      <c r="P54" s="30">
        <f>+P49-P53</f>
        <v>6978.3250897032685</v>
      </c>
      <c r="AB54" s="155">
        <f>Input!L59</f>
        <v>611219.50274804048</v>
      </c>
    </row>
    <row r="55" spans="1:28" x14ac:dyDescent="0.6">
      <c r="A55" s="12"/>
      <c r="B55" s="19" t="s">
        <v>17</v>
      </c>
      <c r="C55" s="159">
        <f>Input!C60</f>
        <v>720914.59092265088</v>
      </c>
      <c r="D55" s="159">
        <f>Input!D60</f>
        <v>8253.0863899658525</v>
      </c>
      <c r="E55" s="159">
        <f>Input!E60</f>
        <v>9564.2693581735548</v>
      </c>
      <c r="F55" s="159">
        <f>Input!F60</f>
        <v>43</v>
      </c>
      <c r="G55" s="159">
        <f>Input!G60</f>
        <v>1</v>
      </c>
      <c r="H55" s="159">
        <f>Input!H60</f>
        <v>526.2768863150983</v>
      </c>
      <c r="I55" s="159">
        <f>Input!I60</f>
        <v>13505</v>
      </c>
      <c r="J55" s="159">
        <f>Input!J60</f>
        <v>27571</v>
      </c>
      <c r="K55" s="159">
        <f>Input!K60</f>
        <v>435570.69185111416</v>
      </c>
      <c r="L55" s="144">
        <f t="shared" si="19"/>
        <v>352857.33284362499</v>
      </c>
      <c r="M55" s="27"/>
      <c r="AB55" s="155">
        <f>Input!L60</f>
        <v>537678.64826846833</v>
      </c>
    </row>
    <row r="56" spans="1:28" x14ac:dyDescent="0.6">
      <c r="A56" s="12"/>
      <c r="B56" s="19" t="s">
        <v>18</v>
      </c>
      <c r="C56" s="159">
        <f>Input!C61</f>
        <v>1003678.8690675624</v>
      </c>
      <c r="D56" s="159">
        <f>Input!D61</f>
        <v>12043.899386874411</v>
      </c>
      <c r="E56" s="159">
        <f>Input!E61</f>
        <v>12558.742842365866</v>
      </c>
      <c r="F56" s="159">
        <f>Input!F61</f>
        <v>55</v>
      </c>
      <c r="G56" s="159">
        <f>Input!G61</f>
        <v>1</v>
      </c>
      <c r="H56" s="159">
        <f>Input!H61</f>
        <v>1039.1880104380671</v>
      </c>
      <c r="I56" s="159">
        <f>Input!I61</f>
        <v>15040</v>
      </c>
      <c r="J56" s="159">
        <f>Input!J61</f>
        <v>29607</v>
      </c>
      <c r="K56" s="159">
        <f>Input!K61</f>
        <v>503719.23494653753</v>
      </c>
      <c r="L56" s="144">
        <f t="shared" si="19"/>
        <v>402575.07907787716</v>
      </c>
      <c r="M56" s="27"/>
      <c r="AB56" s="155">
        <f>Input!L61</f>
        <v>613437.79538539751</v>
      </c>
    </row>
    <row r="57" spans="1:28" x14ac:dyDescent="0.6">
      <c r="A57" s="12"/>
      <c r="B57" s="31" t="s">
        <v>19</v>
      </c>
      <c r="C57" s="30">
        <f>SUM(C45:C56)</f>
        <v>12638336.007893881</v>
      </c>
      <c r="D57" s="30">
        <f>SUM(D45:D56)</f>
        <v>90438.104834506172</v>
      </c>
      <c r="E57" s="30">
        <f t="shared" ref="E57:K57" si="21">SUM(E45:E56)</f>
        <v>175555.47246433664</v>
      </c>
      <c r="F57" s="30">
        <f t="shared" si="21"/>
        <v>575</v>
      </c>
      <c r="G57" s="30">
        <f t="shared" si="21"/>
        <v>11</v>
      </c>
      <c r="H57" s="30">
        <f>SUM(H45:H56)</f>
        <v>8053.7070808950202</v>
      </c>
      <c r="I57" s="30">
        <f>SUM(I45:I56)</f>
        <v>141581</v>
      </c>
      <c r="J57" s="30">
        <f>SUM(J45:J56)</f>
        <v>300241</v>
      </c>
      <c r="K57" s="30">
        <f t="shared" si="21"/>
        <v>6118844.4647047007</v>
      </c>
      <c r="L57" s="30">
        <f>SUM(L45:L56)</f>
        <v>4739001.3583576996</v>
      </c>
      <c r="M57" s="30"/>
      <c r="O57" s="6" t="s">
        <v>189</v>
      </c>
      <c r="AB57" s="30">
        <f>SUM(AB45:AB56)</f>
        <v>7221218.3433167357</v>
      </c>
    </row>
    <row r="58" spans="1:28" x14ac:dyDescent="0.6">
      <c r="A58" s="12"/>
      <c r="B58" s="19"/>
      <c r="C58" s="66"/>
      <c r="D58" s="66"/>
      <c r="E58" s="66"/>
      <c r="F58" s="66"/>
      <c r="G58" s="66"/>
      <c r="H58" s="66"/>
      <c r="I58" s="66"/>
      <c r="J58" s="66"/>
      <c r="K58" s="66"/>
      <c r="L58" s="66"/>
      <c r="O58" s="7" t="s">
        <v>190</v>
      </c>
      <c r="AB58" s="95"/>
    </row>
    <row r="59" spans="1:28" x14ac:dyDescent="0.6">
      <c r="A59" s="12"/>
      <c r="L59" s="30"/>
      <c r="Y59" s="18" t="s">
        <v>19</v>
      </c>
      <c r="Z59" s="18" t="s">
        <v>193</v>
      </c>
      <c r="AB59" s="95"/>
    </row>
    <row r="60" spans="1:28" x14ac:dyDescent="0.6">
      <c r="A60" s="8" t="s">
        <v>76</v>
      </c>
      <c r="B60" s="6" t="s">
        <v>39</v>
      </c>
      <c r="G60" s="32" t="s">
        <v>66</v>
      </c>
      <c r="H60" s="6" t="s">
        <v>178</v>
      </c>
      <c r="N60" s="36" t="s">
        <v>54</v>
      </c>
    </row>
    <row r="61" spans="1:28" s="33" customFormat="1" x14ac:dyDescent="0.6">
      <c r="A61" s="12"/>
      <c r="B61" s="7" t="s">
        <v>233</v>
      </c>
      <c r="D61" s="18" t="s">
        <v>177</v>
      </c>
      <c r="E61" s="18" t="s">
        <v>176</v>
      </c>
      <c r="G61" s="11"/>
      <c r="N61" s="28" t="s">
        <v>119</v>
      </c>
      <c r="O61" s="29">
        <f>SUMPRODUCT(C9:C13,C45:C49)+SUMPRODUCT(C18:C20,C54:C56)</f>
        <v>3495758.2749593677</v>
      </c>
      <c r="P61" s="29">
        <f t="shared" ref="P61:X61" si="22">SUMPRODUCT(D9:D13,D45:D49)+SUMPRODUCT(D18:D20,D54:D56)</f>
        <v>33655.013888362533</v>
      </c>
      <c r="Q61" s="29">
        <f t="shared" si="22"/>
        <v>47758.45504665457</v>
      </c>
      <c r="R61" s="29">
        <f t="shared" si="22"/>
        <v>201.52760000000001</v>
      </c>
      <c r="S61" s="29">
        <f t="shared" si="22"/>
        <v>3.9337</v>
      </c>
      <c r="T61" s="29">
        <f t="shared" si="22"/>
        <v>3182.8213627851092</v>
      </c>
      <c r="U61" s="29">
        <f t="shared" si="22"/>
        <v>28482.089500000002</v>
      </c>
      <c r="V61" s="29">
        <f t="shared" si="22"/>
        <v>60787.7042</v>
      </c>
      <c r="W61" s="29">
        <f t="shared" si="22"/>
        <v>2125616.9235263355</v>
      </c>
      <c r="X61" s="29">
        <f t="shared" si="22"/>
        <v>1640156.5376389455</v>
      </c>
      <c r="Y61" s="92">
        <f>SUM(O61:X61)</f>
        <v>7435603.2814224511</v>
      </c>
      <c r="Z61" s="93">
        <f>+Y61/(Y61+Y62)</f>
        <v>0.51000746432699229</v>
      </c>
    </row>
    <row r="62" spans="1:28" x14ac:dyDescent="0.6">
      <c r="A62" s="12"/>
      <c r="C62" s="18" t="s">
        <v>20</v>
      </c>
      <c r="D62" s="18" t="s">
        <v>175</v>
      </c>
      <c r="E62" s="18" t="s">
        <v>21</v>
      </c>
      <c r="G62" s="18"/>
      <c r="H62" s="18" t="s">
        <v>20</v>
      </c>
      <c r="I62" s="18" t="s">
        <v>21</v>
      </c>
      <c r="N62" s="28" t="s">
        <v>120</v>
      </c>
      <c r="O62" s="30">
        <f>+O45-O61</f>
        <v>3622486.9682811741</v>
      </c>
      <c r="P62" s="30">
        <f t="shared" ref="P62:X62" si="23">+P45-P61</f>
        <v>36198.061183007128</v>
      </c>
      <c r="Q62" s="30">
        <f t="shared" si="23"/>
        <v>51119.322569164455</v>
      </c>
      <c r="R62" s="30">
        <f t="shared" si="23"/>
        <v>209.47239999999999</v>
      </c>
      <c r="S62" s="30">
        <f t="shared" si="23"/>
        <v>4.0663</v>
      </c>
      <c r="T62" s="30">
        <f t="shared" si="23"/>
        <v>3165.9156784763945</v>
      </c>
      <c r="U62" s="30">
        <f t="shared" si="23"/>
        <v>74253.910499999998</v>
      </c>
      <c r="V62" s="30">
        <f t="shared" si="23"/>
        <v>159684.29579999999</v>
      </c>
      <c r="W62" s="30">
        <f t="shared" si="23"/>
        <v>1747830.508817683</v>
      </c>
      <c r="X62" s="30">
        <f t="shared" si="23"/>
        <v>1448845.0911790738</v>
      </c>
      <c r="Y62" s="92">
        <f t="shared" ref="Y62:Y69" si="24">SUM(O62:X62)</f>
        <v>7143797.6127085788</v>
      </c>
      <c r="Z62" s="94">
        <f>1-Z61</f>
        <v>0.48999253567300771</v>
      </c>
    </row>
    <row r="63" spans="1:28" x14ac:dyDescent="0.6">
      <c r="A63" s="12"/>
      <c r="B63" s="19" t="s">
        <v>7</v>
      </c>
      <c r="C63" s="160">
        <f>Input!C73</f>
        <v>106.1</v>
      </c>
      <c r="D63" s="88">
        <f>Input!F74</f>
        <v>0.78615422517861533</v>
      </c>
      <c r="E63" s="77">
        <f>ROUND(+C63*D63,3)</f>
        <v>83.411000000000001</v>
      </c>
      <c r="H63" s="23">
        <f>Input!F81</f>
        <v>0.86031899468342188</v>
      </c>
      <c r="I63" s="23">
        <f>Input!G81</f>
        <v>0.92083712465878076</v>
      </c>
      <c r="J63" s="555" t="s">
        <v>658</v>
      </c>
      <c r="Y63" s="92"/>
    </row>
    <row r="64" spans="1:28" x14ac:dyDescent="0.6">
      <c r="A64" s="12"/>
      <c r="B64" s="19" t="s">
        <v>8</v>
      </c>
      <c r="C64" s="160">
        <f>Input!C74</f>
        <v>100.15</v>
      </c>
      <c r="D64" s="117">
        <f>+$D$63</f>
        <v>0.78615422517861533</v>
      </c>
      <c r="E64" s="77">
        <f>ROUND(+C64*D64,3)</f>
        <v>78.733000000000004</v>
      </c>
      <c r="H64" s="137">
        <f>+$H$63</f>
        <v>0.86031899468342188</v>
      </c>
      <c r="I64" s="137">
        <f>+$I$63</f>
        <v>0.92083712465878076</v>
      </c>
      <c r="J64" s="118"/>
      <c r="N64" s="36" t="s">
        <v>53</v>
      </c>
      <c r="Y64" s="92"/>
    </row>
    <row r="65" spans="1:26" x14ac:dyDescent="0.6">
      <c r="A65" s="12"/>
      <c r="B65" s="19" t="s">
        <v>9</v>
      </c>
      <c r="C65" s="160">
        <f>Input!C75</f>
        <v>62.35</v>
      </c>
      <c r="D65" s="117">
        <f>+$D$63</f>
        <v>0.78615422517861533</v>
      </c>
      <c r="E65" s="77">
        <f t="shared" ref="E65:E74" si="25">ROUND(+C65*D65,3)</f>
        <v>49.017000000000003</v>
      </c>
      <c r="H65" s="137">
        <f>+$H$63</f>
        <v>0.86031899468342188</v>
      </c>
      <c r="I65" s="137">
        <f>+$I$63</f>
        <v>0.92083712465878076</v>
      </c>
      <c r="J65" s="118" t="s">
        <v>484</v>
      </c>
      <c r="N65" s="28" t="s">
        <v>119</v>
      </c>
      <c r="O65" s="29">
        <f>SUMPRODUCT(C14:C17,C50:C53)</f>
        <v>2870029.7458608439</v>
      </c>
      <c r="P65" s="29">
        <f t="shared" ref="P65:X65" si="26">SUMPRODUCT(D14:D17,D50:D53)</f>
        <v>10844.133662028511</v>
      </c>
      <c r="Q65" s="29">
        <f t="shared" si="26"/>
        <v>40298.368463952866</v>
      </c>
      <c r="R65" s="29">
        <f t="shared" si="26"/>
        <v>84.759799999999998</v>
      </c>
      <c r="S65" s="29">
        <f t="shared" si="26"/>
        <v>1.548</v>
      </c>
      <c r="T65" s="29">
        <f t="shared" si="26"/>
        <v>1036.7825073875385</v>
      </c>
      <c r="U65" s="29">
        <f t="shared" si="26"/>
        <v>8278.3287</v>
      </c>
      <c r="V65" s="29">
        <f t="shared" si="26"/>
        <v>16962.798299999999</v>
      </c>
      <c r="W65" s="29">
        <f t="shared" si="26"/>
        <v>1295018.0549281156</v>
      </c>
      <c r="X65" s="29">
        <f t="shared" si="26"/>
        <v>906970.82147007855</v>
      </c>
      <c r="Y65" s="92">
        <f t="shared" si="24"/>
        <v>5149525.3416924067</v>
      </c>
      <c r="Z65" s="93">
        <f>+Y65/(Y65+Y66)</f>
        <v>0.53455819243351532</v>
      </c>
    </row>
    <row r="66" spans="1:26" x14ac:dyDescent="0.6">
      <c r="A66" s="12"/>
      <c r="B66" s="19" t="s">
        <v>10</v>
      </c>
      <c r="C66" s="160">
        <f>Input!C76</f>
        <v>54.75</v>
      </c>
      <c r="D66" s="117">
        <f>+$D$63</f>
        <v>0.78615422517861533</v>
      </c>
      <c r="E66" s="77">
        <f t="shared" si="25"/>
        <v>43.042000000000002</v>
      </c>
      <c r="H66" s="137">
        <f>+$H$63</f>
        <v>0.86031899468342188</v>
      </c>
      <c r="I66" s="137">
        <f>+$I$63</f>
        <v>0.92083712465878076</v>
      </c>
      <c r="J66" s="556" t="s">
        <v>660</v>
      </c>
      <c r="N66" s="28" t="s">
        <v>120</v>
      </c>
      <c r="O66" s="30">
        <f>+O49-O65</f>
        <v>2650061.0187924951</v>
      </c>
      <c r="P66" s="30">
        <f t="shared" ref="P66:X66" si="27">+P49-P65</f>
        <v>9740.8961011079773</v>
      </c>
      <c r="Q66" s="30">
        <f t="shared" si="27"/>
        <v>36379.326384564731</v>
      </c>
      <c r="R66" s="30">
        <f t="shared" si="27"/>
        <v>79.240200000000002</v>
      </c>
      <c r="S66" s="30">
        <f t="shared" si="27"/>
        <v>1.452</v>
      </c>
      <c r="T66" s="30">
        <f t="shared" si="27"/>
        <v>668.18753224597822</v>
      </c>
      <c r="U66" s="30">
        <f t="shared" si="27"/>
        <v>30566.671300000002</v>
      </c>
      <c r="V66" s="30">
        <f t="shared" si="27"/>
        <v>62806.201700000005</v>
      </c>
      <c r="W66" s="30">
        <f t="shared" si="27"/>
        <v>950378.97743256623</v>
      </c>
      <c r="X66" s="30">
        <f t="shared" si="27"/>
        <v>743028.90806960152</v>
      </c>
      <c r="Y66" s="92">
        <f t="shared" si="24"/>
        <v>4483710.879512582</v>
      </c>
      <c r="Z66" s="94">
        <f>1-Z65</f>
        <v>0.46544180756648468</v>
      </c>
    </row>
    <row r="67" spans="1:26" x14ac:dyDescent="0.6">
      <c r="A67" s="12"/>
      <c r="B67" s="19" t="s">
        <v>11</v>
      </c>
      <c r="C67" s="160">
        <f>Input!C77</f>
        <v>54.5</v>
      </c>
      <c r="D67" s="117">
        <f>+$D$63</f>
        <v>0.78615422517861533</v>
      </c>
      <c r="E67" s="77">
        <f t="shared" si="25"/>
        <v>42.844999999999999</v>
      </c>
      <c r="H67" s="137">
        <f>+$H$63</f>
        <v>0.86031899468342188</v>
      </c>
      <c r="I67" s="137">
        <f>+$I$63</f>
        <v>0.92083712465878076</v>
      </c>
      <c r="J67" s="556" t="s">
        <v>659</v>
      </c>
      <c r="Y67" s="92"/>
    </row>
    <row r="68" spans="1:26" x14ac:dyDescent="0.6">
      <c r="A68" s="12"/>
      <c r="B68" s="19" t="s">
        <v>12</v>
      </c>
      <c r="C68" s="160">
        <f>Input!C78</f>
        <v>66.650000000000006</v>
      </c>
      <c r="D68" s="161">
        <f>Input!F73</f>
        <v>0.64562706270627068</v>
      </c>
      <c r="E68" s="77">
        <f t="shared" si="25"/>
        <v>43.030999999999999</v>
      </c>
      <c r="H68" s="162">
        <f>Input!F80</f>
        <v>0.82989994114184806</v>
      </c>
      <c r="I68" s="162">
        <f>Input!G80</f>
        <v>0.90015037593984959</v>
      </c>
      <c r="N68" s="28" t="s">
        <v>191</v>
      </c>
      <c r="O68" s="30">
        <f>+O61+O65</f>
        <v>6365788.0208202116</v>
      </c>
      <c r="P68" s="30">
        <f t="shared" ref="P68:X68" si="28">+P61+P65</f>
        <v>44499.147550391048</v>
      </c>
      <c r="Q68" s="30">
        <f t="shared" si="28"/>
        <v>88056.823510607443</v>
      </c>
      <c r="R68" s="30">
        <f t="shared" si="28"/>
        <v>286.28739999999999</v>
      </c>
      <c r="S68" s="30">
        <f t="shared" si="28"/>
        <v>5.4817</v>
      </c>
      <c r="T68" s="30">
        <f t="shared" si="28"/>
        <v>4219.6038701726475</v>
      </c>
      <c r="U68" s="30">
        <f t="shared" si="28"/>
        <v>36760.4182</v>
      </c>
      <c r="V68" s="30">
        <f t="shared" si="28"/>
        <v>77750.502500000002</v>
      </c>
      <c r="W68" s="30">
        <f t="shared" si="28"/>
        <v>3420634.9784544511</v>
      </c>
      <c r="X68" s="30">
        <f t="shared" si="28"/>
        <v>2547127.3591090241</v>
      </c>
      <c r="Y68" s="92">
        <f t="shared" si="24"/>
        <v>12585128.62311486</v>
      </c>
      <c r="Z68" s="93">
        <f>+Y68/(Y68+Y69)</f>
        <v>0.51977521337994115</v>
      </c>
    </row>
    <row r="69" spans="1:26" x14ac:dyDescent="0.6">
      <c r="A69" s="12"/>
      <c r="B69" s="19" t="s">
        <v>13</v>
      </c>
      <c r="C69" s="160">
        <f>Input!C79</f>
        <v>82.8</v>
      </c>
      <c r="D69" s="134">
        <f>+$D$68</f>
        <v>0.64562706270627068</v>
      </c>
      <c r="E69" s="77">
        <f t="shared" si="25"/>
        <v>53.457999999999998</v>
      </c>
      <c r="H69" s="138">
        <f>+$H$68</f>
        <v>0.82989994114184806</v>
      </c>
      <c r="I69" s="138">
        <f>+$I$68</f>
        <v>0.90015037593984959</v>
      </c>
      <c r="N69" s="28" t="s">
        <v>192</v>
      </c>
      <c r="O69" s="30">
        <f>+O62+O66</f>
        <v>6272547.9870736692</v>
      </c>
      <c r="P69" s="30">
        <f t="shared" ref="P69:X69" si="29">+P62+P66</f>
        <v>45938.957284115109</v>
      </c>
      <c r="Q69" s="30">
        <f t="shared" si="29"/>
        <v>87498.648953729193</v>
      </c>
      <c r="R69" s="30">
        <f t="shared" si="29"/>
        <v>288.71260000000001</v>
      </c>
      <c r="S69" s="30">
        <f t="shared" si="29"/>
        <v>5.5183</v>
      </c>
      <c r="T69" s="30">
        <f t="shared" si="29"/>
        <v>3834.1032107223728</v>
      </c>
      <c r="U69" s="30">
        <f t="shared" si="29"/>
        <v>104820.5818</v>
      </c>
      <c r="V69" s="30">
        <f t="shared" si="29"/>
        <v>222490.4975</v>
      </c>
      <c r="W69" s="30">
        <f t="shared" si="29"/>
        <v>2698209.4862502492</v>
      </c>
      <c r="X69" s="30">
        <f t="shared" si="29"/>
        <v>2191873.9992486751</v>
      </c>
      <c r="Y69" s="92">
        <f t="shared" si="24"/>
        <v>11627508.492221158</v>
      </c>
      <c r="Z69" s="94">
        <f>1-Z68</f>
        <v>0.48022478662005885</v>
      </c>
    </row>
    <row r="70" spans="1:26" x14ac:dyDescent="0.6">
      <c r="A70" s="12"/>
      <c r="B70" s="19" t="s">
        <v>14</v>
      </c>
      <c r="C70" s="160">
        <f>Input!C80</f>
        <v>76.2</v>
      </c>
      <c r="D70" s="134">
        <f>+$D$68</f>
        <v>0.64562706270627068</v>
      </c>
      <c r="E70" s="77">
        <f t="shared" si="25"/>
        <v>49.197000000000003</v>
      </c>
      <c r="H70" s="138">
        <f>+$H$68</f>
        <v>0.82989994114184806</v>
      </c>
      <c r="I70" s="138">
        <f>+$I$68</f>
        <v>0.90015037593984959</v>
      </c>
    </row>
    <row r="71" spans="1:26" x14ac:dyDescent="0.6">
      <c r="A71" s="12"/>
      <c r="B71" s="19" t="s">
        <v>15</v>
      </c>
      <c r="C71" s="160">
        <f>Input!C81</f>
        <v>63.25</v>
      </c>
      <c r="D71" s="135">
        <f>+$D$68</f>
        <v>0.64562706270627068</v>
      </c>
      <c r="E71" s="77">
        <f t="shared" si="25"/>
        <v>40.835999999999999</v>
      </c>
      <c r="H71" s="139">
        <f>+$H$68</f>
        <v>0.82989994114184806</v>
      </c>
      <c r="I71" s="139">
        <f>+$I$68</f>
        <v>0.90015037593984959</v>
      </c>
    </row>
    <row r="72" spans="1:26" x14ac:dyDescent="0.6">
      <c r="A72" s="12"/>
      <c r="B72" s="19" t="s">
        <v>16</v>
      </c>
      <c r="C72" s="160">
        <f>Input!C82</f>
        <v>57.95</v>
      </c>
      <c r="D72" s="136">
        <f>+$D$63</f>
        <v>0.78615422517861533</v>
      </c>
      <c r="E72" s="77">
        <f t="shared" si="25"/>
        <v>45.558</v>
      </c>
      <c r="H72" s="137">
        <f>+$H$63</f>
        <v>0.86031899468342188</v>
      </c>
      <c r="I72" s="137">
        <f>+$I$63</f>
        <v>0.92083712465878076</v>
      </c>
    </row>
    <row r="73" spans="1:26" x14ac:dyDescent="0.6">
      <c r="A73" s="12"/>
      <c r="B73" s="19" t="s">
        <v>17</v>
      </c>
      <c r="C73" s="160">
        <f>Input!C83</f>
        <v>60.7</v>
      </c>
      <c r="D73" s="117">
        <f>+$D$63</f>
        <v>0.78615422517861533</v>
      </c>
      <c r="E73" s="77">
        <f t="shared" si="25"/>
        <v>47.72</v>
      </c>
      <c r="H73" s="137">
        <f>+$H$63</f>
        <v>0.86031899468342188</v>
      </c>
      <c r="I73" s="137">
        <f>+$I$63</f>
        <v>0.92083712465878076</v>
      </c>
    </row>
    <row r="74" spans="1:26" x14ac:dyDescent="0.6">
      <c r="A74" s="12"/>
      <c r="B74" s="19" t="s">
        <v>18</v>
      </c>
      <c r="C74" s="160">
        <f>Input!C84</f>
        <v>70.75</v>
      </c>
      <c r="D74" s="117">
        <f>+$D$63</f>
        <v>0.78615422517861533</v>
      </c>
      <c r="E74" s="77">
        <f t="shared" si="25"/>
        <v>55.62</v>
      </c>
      <c r="H74" s="137">
        <f>+$H$63</f>
        <v>0.86031899468342188</v>
      </c>
      <c r="I74" s="137">
        <f>+$I$63</f>
        <v>0.92083712465878076</v>
      </c>
    </row>
    <row r="75" spans="1:26" x14ac:dyDescent="0.6">
      <c r="A75" s="12"/>
      <c r="B75" s="19"/>
      <c r="C75" s="34"/>
      <c r="D75" s="34"/>
      <c r="G75" s="35"/>
      <c r="K75" s="35"/>
    </row>
    <row r="76" spans="1:26" x14ac:dyDescent="0.6">
      <c r="A76" s="12"/>
      <c r="B76" s="37"/>
      <c r="C76" s="37"/>
      <c r="D76" s="34"/>
      <c r="G76" s="35"/>
      <c r="K76" s="35"/>
    </row>
    <row r="77" spans="1:26" x14ac:dyDescent="0.6">
      <c r="A77" s="8" t="s">
        <v>67</v>
      </c>
      <c r="B77" s="25" t="s">
        <v>42</v>
      </c>
      <c r="C77" s="18" t="str">
        <f>+C7</f>
        <v>RS</v>
      </c>
      <c r="D77" s="18" t="str">
        <f t="shared" ref="D77:L77" si="30">+D7</f>
        <v>RHS</v>
      </c>
      <c r="E77" s="18" t="str">
        <f t="shared" si="30"/>
        <v>RLM</v>
      </c>
      <c r="F77" s="18" t="str">
        <f t="shared" si="30"/>
        <v>WH</v>
      </c>
      <c r="G77" s="18" t="str">
        <f t="shared" si="30"/>
        <v>WHS</v>
      </c>
      <c r="H77" s="18" t="str">
        <f t="shared" si="30"/>
        <v>HS</v>
      </c>
      <c r="I77" s="18" t="str">
        <f t="shared" si="30"/>
        <v>PSAL</v>
      </c>
      <c r="J77" s="18" t="str">
        <f t="shared" si="30"/>
        <v>BPL</v>
      </c>
      <c r="K77" s="18" t="str">
        <f t="shared" si="30"/>
        <v>GLP</v>
      </c>
      <c r="L77" s="18" t="str">
        <f t="shared" si="30"/>
        <v>LPL-S</v>
      </c>
      <c r="M77" s="18"/>
      <c r="P77" s="128" t="s">
        <v>297</v>
      </c>
      <c r="Q77" s="128" t="s">
        <v>298</v>
      </c>
      <c r="R77" s="128" t="s">
        <v>296</v>
      </c>
    </row>
    <row r="78" spans="1:26" x14ac:dyDescent="0.6">
      <c r="A78" s="12"/>
      <c r="B78" s="26" t="s">
        <v>282</v>
      </c>
      <c r="C78" s="105"/>
      <c r="D78" s="573"/>
      <c r="E78" s="573"/>
      <c r="F78" s="573"/>
      <c r="P78" s="1" t="s">
        <v>294</v>
      </c>
      <c r="Q78" s="449">
        <f>Input!C89</f>
        <v>5.8326999999999997E-2</v>
      </c>
      <c r="R78" s="170" t="s">
        <v>557</v>
      </c>
    </row>
    <row r="79" spans="1:26" x14ac:dyDescent="0.6">
      <c r="A79" s="12"/>
      <c r="B79" s="19" t="s">
        <v>265</v>
      </c>
      <c r="C79" s="347">
        <f>1-((1-$Q$78)*(1-$Q$79))</f>
        <v>6.2621028879999985E-2</v>
      </c>
      <c r="D79" s="142">
        <f>+$C79</f>
        <v>6.2621028879999985E-2</v>
      </c>
      <c r="E79" s="142">
        <f t="shared" ref="E79:L79" si="31">+$C79</f>
        <v>6.2621028879999985E-2</v>
      </c>
      <c r="F79" s="142">
        <f t="shared" si="31"/>
        <v>6.2621028879999985E-2</v>
      </c>
      <c r="G79" s="142">
        <f t="shared" si="31"/>
        <v>6.2621028879999985E-2</v>
      </c>
      <c r="H79" s="142">
        <f t="shared" si="31"/>
        <v>6.2621028879999985E-2</v>
      </c>
      <c r="I79" s="142">
        <f t="shared" si="31"/>
        <v>6.2621028879999985E-2</v>
      </c>
      <c r="J79" s="142">
        <f t="shared" si="31"/>
        <v>6.2621028879999985E-2</v>
      </c>
      <c r="K79" s="142">
        <f t="shared" si="31"/>
        <v>6.2621028879999985E-2</v>
      </c>
      <c r="L79" s="142">
        <f t="shared" si="31"/>
        <v>6.2621028879999985E-2</v>
      </c>
      <c r="M79" s="37"/>
      <c r="N79" s="53"/>
      <c r="P79" s="1" t="s">
        <v>295</v>
      </c>
      <c r="Q79" s="449">
        <f>Input!C90</f>
        <v>4.5599999999999998E-3</v>
      </c>
      <c r="R79" s="1" t="s">
        <v>299</v>
      </c>
    </row>
    <row r="80" spans="1:26" x14ac:dyDescent="0.6">
      <c r="A80" s="12"/>
      <c r="B80" s="1" t="s">
        <v>266</v>
      </c>
      <c r="C80" s="119">
        <f>ROUND(1/(1-C79),6)</f>
        <v>1.0668040000000001</v>
      </c>
      <c r="D80" s="119">
        <f t="shared" ref="D80:L80" si="32">ROUND(1/(1-D79),6)</f>
        <v>1.0668040000000001</v>
      </c>
      <c r="E80" s="119">
        <f t="shared" si="32"/>
        <v>1.0668040000000001</v>
      </c>
      <c r="F80" s="119">
        <f t="shared" si="32"/>
        <v>1.0668040000000001</v>
      </c>
      <c r="G80" s="119">
        <f t="shared" si="32"/>
        <v>1.0668040000000001</v>
      </c>
      <c r="H80" s="119">
        <f t="shared" si="32"/>
        <v>1.0668040000000001</v>
      </c>
      <c r="I80" s="119">
        <f t="shared" si="32"/>
        <v>1.0668040000000001</v>
      </c>
      <c r="J80" s="119">
        <f t="shared" si="32"/>
        <v>1.0668040000000001</v>
      </c>
      <c r="K80" s="119">
        <f t="shared" si="32"/>
        <v>1.0668040000000001</v>
      </c>
      <c r="L80" s="119">
        <f t="shared" si="32"/>
        <v>1.0668040000000001</v>
      </c>
      <c r="M80" s="38"/>
      <c r="P80" s="1" t="s">
        <v>301</v>
      </c>
      <c r="Q80" s="450">
        <f>+Input!C91</f>
        <v>1.2492669629485992E-2</v>
      </c>
      <c r="R80" s="1" t="s">
        <v>300</v>
      </c>
    </row>
    <row r="81" spans="1:17" x14ac:dyDescent="0.6">
      <c r="A81" s="12"/>
      <c r="B81" s="1" t="s">
        <v>267</v>
      </c>
      <c r="C81" s="119">
        <f>1/C80</f>
        <v>0.93737931241352668</v>
      </c>
      <c r="D81" s="119">
        <f t="shared" ref="D81:L81" si="33">1/D80</f>
        <v>0.93737931241352668</v>
      </c>
      <c r="E81" s="119">
        <f t="shared" si="33"/>
        <v>0.93737931241352668</v>
      </c>
      <c r="F81" s="119">
        <f t="shared" si="33"/>
        <v>0.93737931241352668</v>
      </c>
      <c r="G81" s="119">
        <f t="shared" si="33"/>
        <v>0.93737931241352668</v>
      </c>
      <c r="H81" s="119">
        <f t="shared" si="33"/>
        <v>0.93737931241352668</v>
      </c>
      <c r="I81" s="119">
        <f t="shared" si="33"/>
        <v>0.93737931241352668</v>
      </c>
      <c r="J81" s="119">
        <f t="shared" si="33"/>
        <v>0.93737931241352668</v>
      </c>
      <c r="K81" s="119">
        <f t="shared" si="33"/>
        <v>0.93737931241352668</v>
      </c>
      <c r="L81" s="119">
        <f t="shared" si="33"/>
        <v>0.93737931241352668</v>
      </c>
      <c r="M81" s="38"/>
      <c r="P81" s="1" t="s">
        <v>302</v>
      </c>
      <c r="Q81" s="146">
        <f>ROUND(1-((1-Q80)/(1-Q79)),7)</f>
        <v>7.9690000000000004E-3</v>
      </c>
    </row>
    <row r="82" spans="1:17" x14ac:dyDescent="0.6">
      <c r="A82" s="12"/>
      <c r="C82" s="38"/>
      <c r="D82" s="38"/>
      <c r="E82" s="38"/>
      <c r="F82" s="38"/>
      <c r="G82" s="38"/>
      <c r="H82" s="38"/>
      <c r="I82" s="38"/>
      <c r="J82" s="38"/>
      <c r="K82" s="38"/>
      <c r="L82" s="38"/>
      <c r="M82" s="38"/>
    </row>
    <row r="83" spans="1:17" x14ac:dyDescent="0.6">
      <c r="A83" s="12"/>
      <c r="B83" s="26" t="s">
        <v>281</v>
      </c>
      <c r="C83" s="38"/>
      <c r="D83" s="38"/>
      <c r="E83" s="38"/>
      <c r="F83" s="38"/>
      <c r="G83" s="38"/>
      <c r="H83" s="38"/>
      <c r="I83" s="38"/>
      <c r="J83" s="38"/>
      <c r="K83" s="38"/>
      <c r="L83" s="38"/>
      <c r="M83" s="38"/>
    </row>
    <row r="84" spans="1:17" x14ac:dyDescent="0.6">
      <c r="A84" s="12"/>
      <c r="B84" s="19" t="s">
        <v>265</v>
      </c>
      <c r="C84" s="347">
        <f>1-((1-$Q$78)/((1-$Q$80)/(1-$Q$79)))</f>
        <v>5.0762518625260045E-2</v>
      </c>
      <c r="D84" s="142">
        <f>+$C84</f>
        <v>5.0762518625260045E-2</v>
      </c>
      <c r="E84" s="142">
        <f t="shared" ref="E84:L84" si="34">+$C84</f>
        <v>5.0762518625260045E-2</v>
      </c>
      <c r="F84" s="142">
        <f t="shared" si="34"/>
        <v>5.0762518625260045E-2</v>
      </c>
      <c r="G84" s="142">
        <f t="shared" si="34"/>
        <v>5.0762518625260045E-2</v>
      </c>
      <c r="H84" s="142">
        <f t="shared" si="34"/>
        <v>5.0762518625260045E-2</v>
      </c>
      <c r="I84" s="142">
        <f t="shared" si="34"/>
        <v>5.0762518625260045E-2</v>
      </c>
      <c r="J84" s="142">
        <f t="shared" si="34"/>
        <v>5.0762518625260045E-2</v>
      </c>
      <c r="K84" s="142">
        <f t="shared" si="34"/>
        <v>5.0762518625260045E-2</v>
      </c>
      <c r="L84" s="142">
        <f t="shared" si="34"/>
        <v>5.0762518625260045E-2</v>
      </c>
      <c r="M84" s="38"/>
    </row>
    <row r="85" spans="1:17" x14ac:dyDescent="0.6">
      <c r="A85" s="12"/>
      <c r="B85" s="1" t="s">
        <v>266</v>
      </c>
      <c r="C85" s="119">
        <f>ROUND(1/(1-C84),6)</f>
        <v>1.053477</v>
      </c>
      <c r="D85" s="119">
        <f>+$C$85</f>
        <v>1.053477</v>
      </c>
      <c r="E85" s="119">
        <f t="shared" ref="E85:L85" si="35">+$C$85</f>
        <v>1.053477</v>
      </c>
      <c r="F85" s="119">
        <f t="shared" si="35"/>
        <v>1.053477</v>
      </c>
      <c r="G85" s="119">
        <f t="shared" si="35"/>
        <v>1.053477</v>
      </c>
      <c r="H85" s="119">
        <f t="shared" si="35"/>
        <v>1.053477</v>
      </c>
      <c r="I85" s="119">
        <f t="shared" si="35"/>
        <v>1.053477</v>
      </c>
      <c r="J85" s="119">
        <f t="shared" si="35"/>
        <v>1.053477</v>
      </c>
      <c r="K85" s="119">
        <f t="shared" si="35"/>
        <v>1.053477</v>
      </c>
      <c r="L85" s="119">
        <f t="shared" si="35"/>
        <v>1.053477</v>
      </c>
      <c r="M85" s="38"/>
    </row>
    <row r="86" spans="1:17" x14ac:dyDescent="0.6">
      <c r="A86" s="12"/>
      <c r="B86" s="1" t="s">
        <v>267</v>
      </c>
      <c r="C86" s="119">
        <f>1/C85</f>
        <v>0.94923761980565313</v>
      </c>
      <c r="D86" s="119">
        <f t="shared" ref="D86:L86" si="36">1/D85</f>
        <v>0.94923761980565313</v>
      </c>
      <c r="E86" s="119">
        <f t="shared" si="36"/>
        <v>0.94923761980565313</v>
      </c>
      <c r="F86" s="119">
        <f t="shared" si="36"/>
        <v>0.94923761980565313</v>
      </c>
      <c r="G86" s="119">
        <f t="shared" si="36"/>
        <v>0.94923761980565313</v>
      </c>
      <c r="H86" s="119">
        <f t="shared" si="36"/>
        <v>0.94923761980565313</v>
      </c>
      <c r="I86" s="119">
        <f t="shared" si="36"/>
        <v>0.94923761980565313</v>
      </c>
      <c r="J86" s="119">
        <f t="shared" si="36"/>
        <v>0.94923761980565313</v>
      </c>
      <c r="K86" s="119">
        <f t="shared" si="36"/>
        <v>0.94923761980565313</v>
      </c>
      <c r="L86" s="119">
        <f t="shared" si="36"/>
        <v>0.94923761980565313</v>
      </c>
      <c r="M86" s="38"/>
    </row>
    <row r="87" spans="1:17" x14ac:dyDescent="0.6">
      <c r="A87" s="12"/>
      <c r="C87" s="133"/>
      <c r="D87" s="38"/>
      <c r="E87" s="38"/>
      <c r="F87" s="38"/>
      <c r="G87" s="38"/>
      <c r="H87" s="38"/>
      <c r="I87" s="38"/>
      <c r="J87" s="38"/>
      <c r="K87" s="38"/>
      <c r="L87" s="38"/>
      <c r="M87" s="38"/>
    </row>
    <row r="88" spans="1:17" x14ac:dyDescent="0.6">
      <c r="A88" s="12"/>
    </row>
    <row r="89" spans="1:17" x14ac:dyDescent="0.6">
      <c r="A89" s="8" t="s">
        <v>68</v>
      </c>
      <c r="B89" s="6" t="s">
        <v>138</v>
      </c>
    </row>
    <row r="90" spans="1:17" x14ac:dyDescent="0.6">
      <c r="B90" s="7" t="s">
        <v>235</v>
      </c>
    </row>
    <row r="91" spans="1:17" x14ac:dyDescent="0.6">
      <c r="A91" s="12"/>
      <c r="B91" s="7" t="s">
        <v>40</v>
      </c>
    </row>
    <row r="92" spans="1:17" x14ac:dyDescent="0.6">
      <c r="A92" s="12"/>
      <c r="B92" s="6"/>
      <c r="C92" s="18" t="str">
        <f>+C7</f>
        <v>RS</v>
      </c>
      <c r="D92" s="18" t="str">
        <f t="shared" ref="D92:L92" si="37">+D7</f>
        <v>RHS</v>
      </c>
      <c r="E92" s="18" t="str">
        <f t="shared" si="37"/>
        <v>RLM</v>
      </c>
      <c r="F92" s="18" t="str">
        <f t="shared" si="37"/>
        <v>WH</v>
      </c>
      <c r="G92" s="18" t="str">
        <f t="shared" si="37"/>
        <v>WHS</v>
      </c>
      <c r="H92" s="18" t="str">
        <f t="shared" si="37"/>
        <v>HS</v>
      </c>
      <c r="I92" s="18" t="str">
        <f t="shared" si="37"/>
        <v>PSAL</v>
      </c>
      <c r="J92" s="18" t="str">
        <f t="shared" si="37"/>
        <v>BPL</v>
      </c>
      <c r="K92" s="18" t="str">
        <f t="shared" si="37"/>
        <v>GLP</v>
      </c>
      <c r="L92" s="18" t="str">
        <f t="shared" si="37"/>
        <v>LPL-S</v>
      </c>
      <c r="M92" s="18"/>
    </row>
    <row r="93" spans="1:17" x14ac:dyDescent="0.6">
      <c r="A93" s="12"/>
    </row>
    <row r="94" spans="1:17" x14ac:dyDescent="0.6">
      <c r="A94" s="12"/>
      <c r="B94" s="19" t="s">
        <v>23</v>
      </c>
      <c r="C94" s="3">
        <f t="shared" ref="C94:L94" si="38">(SUMPRODUCT(C14:C17,C50:C53,$C68:$C71,$H68:$H71)*C80+SUMPRODUCT(O14:O17,C50:C53,$E68:$E71,$I68:$I71)*C80)/SUM(C50:C53)</f>
        <v>56.036272036040813</v>
      </c>
      <c r="D94" s="3">
        <f t="shared" si="38"/>
        <v>55.930723076242685</v>
      </c>
      <c r="E94" s="3">
        <f t="shared" si="38"/>
        <v>55.785769648142235</v>
      </c>
      <c r="F94" s="3">
        <f t="shared" si="38"/>
        <v>54.271150129381233</v>
      </c>
      <c r="G94" s="3">
        <f t="shared" si="38"/>
        <v>53.691164407367864</v>
      </c>
      <c r="H94" s="3">
        <f t="shared" si="38"/>
        <v>56.942955199854424</v>
      </c>
      <c r="I94" s="3">
        <f t="shared" si="38"/>
        <v>48.687136164675472</v>
      </c>
      <c r="J94" s="3">
        <f t="shared" si="38"/>
        <v>48.629671531153704</v>
      </c>
      <c r="K94" s="3">
        <f t="shared" si="38"/>
        <v>56.318205527378481</v>
      </c>
      <c r="L94" s="3">
        <f t="shared" si="38"/>
        <v>55.53092821041129</v>
      </c>
      <c r="M94" s="3"/>
    </row>
    <row r="95" spans="1:17" x14ac:dyDescent="0.6">
      <c r="A95" s="12"/>
      <c r="B95" s="39" t="s">
        <v>80</v>
      </c>
      <c r="C95" s="3">
        <f t="shared" ref="C95:L95" si="39">(SUMPRODUCT(C14:C17,C50:C53,$C68:$C71,$H68:$H71)*C80)/SUMPRODUCT(C14:C17,C50:C53)</f>
        <v>65.552478141451644</v>
      </c>
      <c r="D95" s="3">
        <f t="shared" si="39"/>
        <v>65.265934075801198</v>
      </c>
      <c r="E95" s="3">
        <f t="shared" si="39"/>
        <v>65.132398344238553</v>
      </c>
      <c r="F95" s="3">
        <f t="shared" si="39"/>
        <v>63.567613959036507</v>
      </c>
      <c r="G95" s="3">
        <f t="shared" si="39"/>
        <v>62.940843327054893</v>
      </c>
      <c r="H95" s="3">
        <f t="shared" si="39"/>
        <v>64.584218400236338</v>
      </c>
      <c r="I95" s="3">
        <f t="shared" si="39"/>
        <v>63.454021391908846</v>
      </c>
      <c r="J95" s="3">
        <f t="shared" si="39"/>
        <v>63.399875518368404</v>
      </c>
      <c r="K95" s="3">
        <f t="shared" si="39"/>
        <v>64.556621370375851</v>
      </c>
      <c r="L95" s="3">
        <f t="shared" si="39"/>
        <v>64.213460828646546</v>
      </c>
      <c r="M95" s="3"/>
    </row>
    <row r="96" spans="1:17" x14ac:dyDescent="0.6">
      <c r="A96" s="12"/>
      <c r="B96" s="39" t="s">
        <v>81</v>
      </c>
      <c r="C96" s="3">
        <f t="shared" ref="C96:L96" si="40">(SUMPRODUCT(O14:O17,C50:C53,$E68:$E71,$I68:$I71)*C80)/SUMPRODUCT(O14:O17,C50:C53)</f>
        <v>45.730171762653029</v>
      </c>
      <c r="D96" s="3">
        <f t="shared" si="40"/>
        <v>45.538221730197442</v>
      </c>
      <c r="E96" s="3">
        <f t="shared" si="40"/>
        <v>45.432255041812056</v>
      </c>
      <c r="F96" s="3">
        <f t="shared" si="40"/>
        <v>44.327126579354676</v>
      </c>
      <c r="G96" s="3">
        <f t="shared" si="40"/>
        <v>43.829936468197403</v>
      </c>
      <c r="H96" s="3">
        <f t="shared" si="40"/>
        <v>45.086511255336674</v>
      </c>
      <c r="I96" s="3">
        <f t="shared" si="40"/>
        <v>44.687841358040366</v>
      </c>
      <c r="J96" s="3">
        <f t="shared" si="40"/>
        <v>44.640511475245098</v>
      </c>
      <c r="K96" s="3">
        <f t="shared" si="40"/>
        <v>45.092265650731278</v>
      </c>
      <c r="L96" s="3">
        <f t="shared" si="40"/>
        <v>44.932681418559767</v>
      </c>
      <c r="M96" s="3"/>
    </row>
    <row r="97" spans="1:13" x14ac:dyDescent="0.6">
      <c r="A97" s="12"/>
      <c r="C97" s="40"/>
      <c r="D97" s="40"/>
      <c r="E97" s="40"/>
      <c r="F97" s="40"/>
      <c r="G97" s="40"/>
      <c r="H97" s="40"/>
      <c r="I97" s="40"/>
      <c r="J97" s="40"/>
      <c r="K97" s="40"/>
      <c r="L97" s="40"/>
      <c r="M97" s="40"/>
    </row>
    <row r="98" spans="1:13" x14ac:dyDescent="0.6">
      <c r="A98" s="12"/>
      <c r="B98" s="19" t="s">
        <v>24</v>
      </c>
      <c r="C98" s="3">
        <f t="shared" ref="C98:L98" si="41">(SUMPRODUCT(C9:C13,C45:C49,$C63:$C67,$H63:$H67)*C80+SUMPRODUCT(O9:O13,C45:C49,$E63:$E67,$I63:$I67)*C80+SUMPRODUCT(C18:C20,C54:C56,$C72:$C74,$H72:$H74)*C80+SUMPRODUCT(O18:O20,C54:C56,$E72:$E74,$I72:$I74)*C80)/SUM(C45:C49,C54:C56)</f>
        <v>62.356211304076346</v>
      </c>
      <c r="D98" s="3">
        <f t="shared" si="41"/>
        <v>65.802531639575705</v>
      </c>
      <c r="E98" s="3">
        <f t="shared" si="41"/>
        <v>61.899097313380665</v>
      </c>
      <c r="F98" s="3">
        <f t="shared" si="41"/>
        <v>61.035651698499066</v>
      </c>
      <c r="G98" s="3">
        <f t="shared" si="41"/>
        <v>59.822641700557163</v>
      </c>
      <c r="H98" s="3">
        <f t="shared" si="41"/>
        <v>66.164772351218545</v>
      </c>
      <c r="I98" s="3">
        <f t="shared" si="41"/>
        <v>59.060248760529333</v>
      </c>
      <c r="J98" s="3">
        <f t="shared" si="41"/>
        <v>59.044397383861558</v>
      </c>
      <c r="K98" s="3">
        <f t="shared" si="41"/>
        <v>61.146117824280395</v>
      </c>
      <c r="L98" s="3">
        <f t="shared" si="41"/>
        <v>60.514590915301227</v>
      </c>
      <c r="M98" s="3"/>
    </row>
    <row r="99" spans="1:13" x14ac:dyDescent="0.6">
      <c r="A99" s="12"/>
      <c r="B99" s="39" t="s">
        <v>80</v>
      </c>
      <c r="C99" s="3">
        <f t="shared" ref="C99:L99" si="42">(SUMPRODUCT(C9:C13,C45:C49,$C63:$C67,$H63:$H67)*C80+SUMPRODUCT(C18:C20,C54:C56,$C72:$C74,$H72:$H74)*C80)/(SUMPRODUCT(C9:C13,C45:C49)+SUMPRODUCT(C18:C20,C54:C56))</f>
        <v>67.688762788776003</v>
      </c>
      <c r="D99" s="3">
        <f t="shared" si="42"/>
        <v>71.437886009619405</v>
      </c>
      <c r="E99" s="3">
        <f t="shared" si="42"/>
        <v>67.31348691775618</v>
      </c>
      <c r="F99" s="3">
        <f t="shared" si="42"/>
        <v>66.305468062349675</v>
      </c>
      <c r="G99" s="3">
        <f t="shared" si="42"/>
        <v>64.946301967080629</v>
      </c>
      <c r="H99" s="3">
        <f t="shared" si="42"/>
        <v>71.28817291708809</v>
      </c>
      <c r="I99" s="3">
        <f t="shared" si="42"/>
        <v>67.952218781294917</v>
      </c>
      <c r="J99" s="3">
        <f t="shared" si="42"/>
        <v>68.016321376074302</v>
      </c>
      <c r="K99" s="3">
        <f t="shared" si="42"/>
        <v>65.693196525674054</v>
      </c>
      <c r="L99" s="3">
        <f t="shared" si="42"/>
        <v>65.233277080689362</v>
      </c>
      <c r="M99" s="3"/>
    </row>
    <row r="100" spans="1:13" x14ac:dyDescent="0.6">
      <c r="A100" s="12"/>
      <c r="B100" s="39" t="s">
        <v>81</v>
      </c>
      <c r="C100" s="3">
        <f t="shared" ref="C100:L100" si="43">(SUMPRODUCT(O9:O13,C45:C49,$E63:$E67,$I63:$I67)*C80+SUMPRODUCT(O18:O20,C54:C56,$E72:$E74,$I72:$I74)*C80)/(SUMPRODUCT(O9:O13,C45:C49)+SUMPRODUCT(O18:O20,C54:C56))</f>
        <v>57.210213225267353</v>
      </c>
      <c r="D100" s="3">
        <f t="shared" si="43"/>
        <v>60.563081696916882</v>
      </c>
      <c r="E100" s="3">
        <f t="shared" si="43"/>
        <v>56.840679683221765</v>
      </c>
      <c r="F100" s="3">
        <f t="shared" si="43"/>
        <v>55.965707189114823</v>
      </c>
      <c r="G100" s="3">
        <f t="shared" si="43"/>
        <v>54.866061421083586</v>
      </c>
      <c r="H100" s="3">
        <f t="shared" si="43"/>
        <v>61.014013320579238</v>
      </c>
      <c r="I100" s="3">
        <f t="shared" si="43"/>
        <v>55.649493902537543</v>
      </c>
      <c r="J100" s="3">
        <f t="shared" si="43"/>
        <v>55.629016685269967</v>
      </c>
      <c r="K100" s="3">
        <f t="shared" si="43"/>
        <v>55.616206662112489</v>
      </c>
      <c r="L100" s="3">
        <f t="shared" si="43"/>
        <v>55.17283008086347</v>
      </c>
      <c r="M100" s="3"/>
    </row>
    <row r="101" spans="1:13" x14ac:dyDescent="0.6">
      <c r="A101" s="12"/>
      <c r="C101" s="40"/>
      <c r="D101" s="40"/>
      <c r="E101" s="40"/>
      <c r="F101" s="40"/>
      <c r="G101" s="40"/>
      <c r="H101" s="40"/>
      <c r="I101" s="40"/>
      <c r="J101" s="40"/>
      <c r="K101" s="40"/>
      <c r="L101" s="40"/>
      <c r="M101" s="40"/>
    </row>
    <row r="102" spans="1:13" x14ac:dyDescent="0.6">
      <c r="A102" s="12"/>
      <c r="B102" s="1" t="s">
        <v>22</v>
      </c>
      <c r="C102" s="3">
        <f t="shared" ref="C102:L102" si="44">(C94*SUM(C50:C53)+C98*SUM(C45:C49,C54:C56))/C57</f>
        <v>59.595829054003012</v>
      </c>
      <c r="D102" s="41">
        <f t="shared" si="44"/>
        <v>63.555564241662445</v>
      </c>
      <c r="E102" s="41">
        <f t="shared" si="44"/>
        <v>59.228967657813371</v>
      </c>
      <c r="F102" s="41">
        <f t="shared" si="44"/>
        <v>59.10629820748111</v>
      </c>
      <c r="G102" s="41">
        <f t="shared" si="44"/>
        <v>58.150420620596442</v>
      </c>
      <c r="H102" s="41">
        <f t="shared" si="44"/>
        <v>64.212513373318515</v>
      </c>
      <c r="I102" s="41">
        <f t="shared" si="44"/>
        <v>56.214220276580619</v>
      </c>
      <c r="J102" s="41">
        <f t="shared" si="44"/>
        <v>56.27737933321341</v>
      </c>
      <c r="K102" s="41">
        <f t="shared" si="44"/>
        <v>59.374446717669841</v>
      </c>
      <c r="L102" s="41">
        <f t="shared" si="44"/>
        <v>58.779406328218705</v>
      </c>
      <c r="M102" s="41"/>
    </row>
    <row r="103" spans="1:13" x14ac:dyDescent="0.6">
      <c r="A103" s="12"/>
      <c r="C103" s="3"/>
      <c r="D103" s="41"/>
      <c r="E103" s="41"/>
      <c r="F103" s="41"/>
      <c r="G103" s="41"/>
      <c r="H103" s="41"/>
      <c r="I103" s="41"/>
      <c r="J103" s="41"/>
      <c r="K103" s="41"/>
      <c r="L103" s="41"/>
      <c r="M103" s="41"/>
    </row>
    <row r="104" spans="1:13" x14ac:dyDescent="0.6">
      <c r="A104" s="12"/>
      <c r="B104" s="1" t="s">
        <v>83</v>
      </c>
      <c r="C104" s="42">
        <f>SUMPRODUCT(C102:L102,C57:L57)/SUM(C57:L57)</f>
        <v>59.332819774567724</v>
      </c>
      <c r="D104" s="41"/>
      <c r="E104" s="41"/>
      <c r="F104" s="41"/>
      <c r="G104" s="41"/>
      <c r="H104" s="41"/>
      <c r="I104" s="41"/>
      <c r="J104" s="41"/>
      <c r="K104" s="41"/>
      <c r="L104" s="41"/>
      <c r="M104" s="41"/>
    </row>
    <row r="105" spans="1:13" x14ac:dyDescent="0.6">
      <c r="A105" s="12"/>
      <c r="C105" s="3"/>
      <c r="D105" s="41"/>
      <c r="E105" s="41"/>
      <c r="F105" s="41"/>
      <c r="G105" s="41"/>
      <c r="H105" s="41"/>
      <c r="I105" s="41"/>
      <c r="J105" s="41"/>
      <c r="K105" s="41"/>
      <c r="L105" s="41"/>
      <c r="M105" s="41"/>
    </row>
    <row r="106" spans="1:13" x14ac:dyDescent="0.6">
      <c r="A106" s="12"/>
      <c r="C106" s="41"/>
      <c r="D106" s="41"/>
      <c r="E106" s="41"/>
      <c r="F106" s="41"/>
      <c r="G106" s="41"/>
      <c r="H106" s="41"/>
      <c r="I106" s="41"/>
      <c r="J106" s="41"/>
      <c r="K106" s="41"/>
      <c r="L106" s="41"/>
      <c r="M106" s="41"/>
    </row>
    <row r="107" spans="1:13" x14ac:dyDescent="0.6">
      <c r="A107" s="8" t="s">
        <v>69</v>
      </c>
      <c r="B107" s="6" t="s">
        <v>132</v>
      </c>
      <c r="C107" s="41"/>
      <c r="D107" s="41"/>
      <c r="E107" s="41"/>
      <c r="F107" s="41"/>
      <c r="G107" s="41"/>
      <c r="H107" s="41"/>
      <c r="I107" s="41"/>
      <c r="J107" s="41"/>
      <c r="K107" s="41"/>
      <c r="L107" s="41"/>
      <c r="M107" s="41"/>
    </row>
    <row r="108" spans="1:13" x14ac:dyDescent="0.6">
      <c r="A108" s="12"/>
      <c r="B108" s="7" t="s">
        <v>236</v>
      </c>
      <c r="C108" s="41"/>
      <c r="D108" s="41"/>
      <c r="E108" s="41"/>
      <c r="F108" s="41"/>
      <c r="G108" s="41"/>
      <c r="H108" s="41"/>
      <c r="I108" s="41"/>
      <c r="J108" s="41"/>
      <c r="K108" s="41"/>
      <c r="L108" s="41"/>
      <c r="M108" s="41"/>
    </row>
    <row r="109" spans="1:13" x14ac:dyDescent="0.6">
      <c r="A109" s="12"/>
      <c r="B109" s="7" t="s">
        <v>82</v>
      </c>
      <c r="C109" s="41"/>
      <c r="D109" s="41"/>
      <c r="E109" s="41"/>
      <c r="F109" s="41"/>
      <c r="G109" s="41"/>
      <c r="H109" s="41"/>
      <c r="I109" s="41"/>
      <c r="J109" s="41"/>
      <c r="K109" s="41"/>
      <c r="L109" s="41"/>
      <c r="M109" s="41"/>
    </row>
    <row r="110" spans="1:13" x14ac:dyDescent="0.6">
      <c r="A110" s="12"/>
      <c r="B110" s="6"/>
      <c r="C110" s="18" t="str">
        <f>+C7</f>
        <v>RS</v>
      </c>
      <c r="D110" s="18" t="str">
        <f t="shared" ref="D110:L110" si="45">+D7</f>
        <v>RHS</v>
      </c>
      <c r="E110" s="18" t="str">
        <f t="shared" si="45"/>
        <v>RLM</v>
      </c>
      <c r="F110" s="18" t="str">
        <f t="shared" si="45"/>
        <v>WH</v>
      </c>
      <c r="G110" s="18" t="str">
        <f t="shared" si="45"/>
        <v>WHS</v>
      </c>
      <c r="H110" s="18" t="str">
        <f t="shared" si="45"/>
        <v>HS</v>
      </c>
      <c r="I110" s="18" t="str">
        <f t="shared" si="45"/>
        <v>PSAL</v>
      </c>
      <c r="J110" s="18" t="str">
        <f t="shared" si="45"/>
        <v>BPL</v>
      </c>
      <c r="K110" s="18" t="str">
        <f t="shared" si="45"/>
        <v>GLP</v>
      </c>
      <c r="L110" s="18" t="str">
        <f t="shared" si="45"/>
        <v>LPL-S</v>
      </c>
      <c r="M110" s="18"/>
    </row>
    <row r="111" spans="1:13" x14ac:dyDescent="0.6">
      <c r="A111" s="12"/>
      <c r="C111" s="2"/>
    </row>
    <row r="112" spans="1:13" x14ac:dyDescent="0.6">
      <c r="A112" s="12"/>
      <c r="B112" s="19" t="s">
        <v>23</v>
      </c>
      <c r="C112" s="43">
        <f t="shared" ref="C112:L112" si="46">SUM(C50:C53)*C94/1000</f>
        <v>309325.30775175104</v>
      </c>
      <c r="D112" s="43">
        <f t="shared" si="46"/>
        <v>1151.3355991982005</v>
      </c>
      <c r="E112" s="43">
        <f t="shared" si="46"/>
        <v>4277.5242219699458</v>
      </c>
      <c r="F112" s="43">
        <f t="shared" si="46"/>
        <v>8.900468621218522</v>
      </c>
      <c r="G112" s="43">
        <f t="shared" si="46"/>
        <v>0.1610734932221036</v>
      </c>
      <c r="H112" s="43">
        <f t="shared" si="46"/>
        <v>97.086032583945368</v>
      </c>
      <c r="I112" s="43">
        <f t="shared" si="46"/>
        <v>1891.2518043168186</v>
      </c>
      <c r="J112" s="43">
        <f t="shared" si="46"/>
        <v>3879.1402683686001</v>
      </c>
      <c r="K112" s="43">
        <f t="shared" si="46"/>
        <v>126456.73155905458</v>
      </c>
      <c r="L112" s="43">
        <f t="shared" si="46"/>
        <v>91626.016528266016</v>
      </c>
      <c r="M112" s="43"/>
    </row>
    <row r="113" spans="1:30" x14ac:dyDescent="0.6">
      <c r="A113" s="12"/>
      <c r="B113" s="39" t="s">
        <v>80</v>
      </c>
      <c r="C113" s="43">
        <f t="shared" ref="C113:L113" si="47">SUMPRODUCT(C50:C53,C14:C17)*C95/1000</f>
        <v>188137.56218085901</v>
      </c>
      <c r="D113" s="43">
        <f t="shared" si="47"/>
        <v>707.75251269512933</v>
      </c>
      <c r="E113" s="43">
        <f t="shared" si="47"/>
        <v>2624.7293874170791</v>
      </c>
      <c r="F113" s="43">
        <f t="shared" si="47"/>
        <v>5.3879782456451419</v>
      </c>
      <c r="G113" s="43">
        <f t="shared" si="47"/>
        <v>9.743242547028097E-2</v>
      </c>
      <c r="H113" s="43">
        <f t="shared" si="47"/>
        <v>66.959787890661431</v>
      </c>
      <c r="I113" s="43">
        <f t="shared" si="47"/>
        <v>525.29324641905293</v>
      </c>
      <c r="J113" s="43">
        <f t="shared" si="47"/>
        <v>1075.439300663191</v>
      </c>
      <c r="K113" s="43">
        <f t="shared" si="47"/>
        <v>83601.990239794948</v>
      </c>
      <c r="L113" s="43">
        <f t="shared" si="47"/>
        <v>58239.735317194267</v>
      </c>
      <c r="M113" s="43"/>
    </row>
    <row r="114" spans="1:30" x14ac:dyDescent="0.6">
      <c r="A114" s="12"/>
      <c r="B114" s="39" t="s">
        <v>81</v>
      </c>
      <c r="C114" s="43">
        <f t="shared" ref="C114:L114" si="48">SUMPRODUCT(C50:C53,O14:O17)*C96/1000</f>
        <v>121187.74557089209</v>
      </c>
      <c r="D114" s="43">
        <f t="shared" si="48"/>
        <v>443.583086503071</v>
      </c>
      <c r="E114" s="43">
        <f t="shared" si="48"/>
        <v>1652.7948345528671</v>
      </c>
      <c r="F114" s="43">
        <f t="shared" si="48"/>
        <v>3.5124903755733805</v>
      </c>
      <c r="G114" s="43">
        <f t="shared" si="48"/>
        <v>6.3641067751822628E-2</v>
      </c>
      <c r="H114" s="43">
        <f t="shared" si="48"/>
        <v>30.126244693283937</v>
      </c>
      <c r="I114" s="43">
        <f t="shared" si="48"/>
        <v>1365.9585578977656</v>
      </c>
      <c r="J114" s="43">
        <f t="shared" si="48"/>
        <v>2803.7009677054084</v>
      </c>
      <c r="K114" s="43">
        <f t="shared" si="48"/>
        <v>42854.741319259629</v>
      </c>
      <c r="L114" s="43">
        <f t="shared" si="48"/>
        <v>33386.281211071735</v>
      </c>
      <c r="M114" s="43"/>
    </row>
    <row r="115" spans="1:30" x14ac:dyDescent="0.6">
      <c r="A115" s="12"/>
      <c r="C115" s="44"/>
      <c r="D115" s="44"/>
      <c r="E115" s="44"/>
      <c r="F115" s="44"/>
      <c r="G115" s="44"/>
      <c r="H115" s="44"/>
      <c r="I115" s="44"/>
      <c r="J115" s="44"/>
      <c r="K115" s="44"/>
      <c r="L115" s="44"/>
      <c r="M115" s="44"/>
    </row>
    <row r="116" spans="1:30" x14ac:dyDescent="0.6">
      <c r="A116" s="12"/>
      <c r="B116" s="19" t="s">
        <v>24</v>
      </c>
      <c r="C116" s="44">
        <f t="shared" ref="C116:L116" si="49">SUM(C45:C49,C54:C56)*C98/1000</f>
        <v>443866.80450174358</v>
      </c>
      <c r="D116" s="44">
        <f t="shared" si="49"/>
        <v>4596.5091825054596</v>
      </c>
      <c r="E116" s="44">
        <f t="shared" si="49"/>
        <v>6120.4451787723947</v>
      </c>
      <c r="F116" s="44">
        <f t="shared" si="49"/>
        <v>25.085652848083114</v>
      </c>
      <c r="G116" s="44">
        <f t="shared" si="49"/>
        <v>0.47858113360445731</v>
      </c>
      <c r="H116" s="44">
        <f t="shared" si="49"/>
        <v>420.06274105281614</v>
      </c>
      <c r="I116" s="44">
        <f t="shared" si="49"/>
        <v>6067.6137166617418</v>
      </c>
      <c r="J116" s="44">
        <f t="shared" si="49"/>
        <v>13017.636380014725</v>
      </c>
      <c r="K116" s="44">
        <f t="shared" si="49"/>
        <v>236846.27308426372</v>
      </c>
      <c r="L116" s="44">
        <f t="shared" si="49"/>
        <v>186929.66990462161</v>
      </c>
      <c r="M116" s="44"/>
    </row>
    <row r="117" spans="1:30" x14ac:dyDescent="0.6">
      <c r="A117" s="12"/>
      <c r="B117" s="39" t="s">
        <v>80</v>
      </c>
      <c r="C117" s="43">
        <f t="shared" ref="C117:L117" si="50">(SUMPRODUCT(C45:C49,C9:C13)+SUMPRODUCT(C54:C56,C18:C20))*C99/1000</f>
        <v>236623.55264062545</v>
      </c>
      <c r="D117" s="43">
        <f t="shared" si="50"/>
        <v>2404.2430458090007</v>
      </c>
      <c r="E117" s="43">
        <f t="shared" si="50"/>
        <v>3214.788138995229</v>
      </c>
      <c r="F117" s="43">
        <f t="shared" si="50"/>
        <v>13.36238184548198</v>
      </c>
      <c r="G117" s="43">
        <f t="shared" si="50"/>
        <v>0.25547926804790505</v>
      </c>
      <c r="H117" s="43">
        <f t="shared" si="50"/>
        <v>226.89751967442683</v>
      </c>
      <c r="I117" s="43">
        <f t="shared" si="50"/>
        <v>1935.421177052423</v>
      </c>
      <c r="J117" s="43">
        <f t="shared" si="50"/>
        <v>4134.5560245809411</v>
      </c>
      <c r="K117" s="43">
        <f t="shared" si="50"/>
        <v>139638.57029551422</v>
      </c>
      <c r="L117" s="43">
        <f t="shared" si="50"/>
        <v>106992.78587550545</v>
      </c>
      <c r="M117" s="43"/>
    </row>
    <row r="118" spans="1:30" x14ac:dyDescent="0.6">
      <c r="A118" s="12"/>
      <c r="B118" s="39" t="s">
        <v>81</v>
      </c>
      <c r="C118" s="43">
        <f t="shared" ref="C118:L118" si="51">+(SUMPRODUCT(C45:C49,O9:O13)+SUMPRODUCT(C54:C56,O18:O20))*C100/1000</f>
        <v>207243.25186111819</v>
      </c>
      <c r="D118" s="43">
        <f t="shared" si="51"/>
        <v>2192.2661366964571</v>
      </c>
      <c r="E118" s="43">
        <f t="shared" si="51"/>
        <v>2905.6570397771661</v>
      </c>
      <c r="F118" s="43">
        <f t="shared" si="51"/>
        <v>11.723271002601136</v>
      </c>
      <c r="G118" s="43">
        <f t="shared" si="51"/>
        <v>0.22310186555655218</v>
      </c>
      <c r="H118" s="43">
        <f t="shared" si="51"/>
        <v>193.16522137838939</v>
      </c>
      <c r="I118" s="43">
        <f t="shared" si="51"/>
        <v>4132.1925396093184</v>
      </c>
      <c r="J118" s="43">
        <f t="shared" si="51"/>
        <v>8883.0803554337836</v>
      </c>
      <c r="K118" s="43">
        <f t="shared" si="51"/>
        <v>97207.702788749491</v>
      </c>
      <c r="L118" s="43">
        <f t="shared" si="51"/>
        <v>79936.884029116191</v>
      </c>
      <c r="M118" s="43"/>
    </row>
    <row r="119" spans="1:30" x14ac:dyDescent="0.6">
      <c r="A119" s="12"/>
      <c r="C119" s="40"/>
      <c r="D119" s="40"/>
      <c r="E119" s="40"/>
      <c r="F119" s="40"/>
      <c r="G119" s="40"/>
      <c r="H119" s="40"/>
      <c r="I119" s="40"/>
      <c r="J119" s="40"/>
      <c r="K119" s="40"/>
      <c r="L119" s="40"/>
      <c r="M119" s="40"/>
    </row>
    <row r="120" spans="1:30" x14ac:dyDescent="0.6">
      <c r="A120" s="12"/>
      <c r="B120" s="1" t="s">
        <v>22</v>
      </c>
      <c r="C120" s="44">
        <f>+C112+C116</f>
        <v>753192.11225349456</v>
      </c>
      <c r="D120" s="44">
        <f t="shared" ref="D120:L120" si="52">+D112+D116</f>
        <v>5747.8447817036604</v>
      </c>
      <c r="E120" s="44">
        <f t="shared" si="52"/>
        <v>10397.96940074234</v>
      </c>
      <c r="F120" s="44">
        <f t="shared" si="52"/>
        <v>33.986121469301636</v>
      </c>
      <c r="G120" s="44">
        <f t="shared" si="52"/>
        <v>0.63965462682656093</v>
      </c>
      <c r="H120" s="44">
        <f t="shared" si="52"/>
        <v>517.14877363676146</v>
      </c>
      <c r="I120" s="44">
        <f t="shared" si="52"/>
        <v>7958.8655209785602</v>
      </c>
      <c r="J120" s="44">
        <f t="shared" si="52"/>
        <v>16896.776648383326</v>
      </c>
      <c r="K120" s="44">
        <f t="shared" si="52"/>
        <v>363303.0046433183</v>
      </c>
      <c r="L120" s="44">
        <f t="shared" si="52"/>
        <v>278555.68643288763</v>
      </c>
      <c r="M120" s="44"/>
    </row>
    <row r="121" spans="1:30" x14ac:dyDescent="0.6">
      <c r="A121" s="12"/>
    </row>
    <row r="122" spans="1:30" x14ac:dyDescent="0.6">
      <c r="A122" s="12"/>
      <c r="B122" s="1" t="s">
        <v>83</v>
      </c>
      <c r="C122" s="43">
        <f>SUM(C120:L120)</f>
        <v>1436604.0342312413</v>
      </c>
      <c r="E122" s="45"/>
      <c r="F122" s="3"/>
    </row>
    <row r="123" spans="1:30" x14ac:dyDescent="0.6">
      <c r="A123" s="12"/>
    </row>
    <row r="124" spans="1:30" x14ac:dyDescent="0.6">
      <c r="A124" s="12"/>
    </row>
    <row r="125" spans="1:30" x14ac:dyDescent="0.6">
      <c r="A125" s="8" t="s">
        <v>70</v>
      </c>
      <c r="B125" s="6" t="s">
        <v>133</v>
      </c>
      <c r="C125" s="41"/>
      <c r="Q125" s="1" t="s">
        <v>144</v>
      </c>
      <c r="T125" s="1" t="s">
        <v>143</v>
      </c>
      <c r="W125" s="1" t="s">
        <v>145</v>
      </c>
      <c r="Z125" s="1" t="s">
        <v>147</v>
      </c>
    </row>
    <row r="126" spans="1:30" x14ac:dyDescent="0.6">
      <c r="A126" s="12"/>
      <c r="B126" s="7" t="s">
        <v>237</v>
      </c>
      <c r="C126" s="41"/>
      <c r="W126" s="1" t="s">
        <v>146</v>
      </c>
      <c r="Z126" s="1" t="s">
        <v>148</v>
      </c>
      <c r="AC126" s="1" t="s">
        <v>149</v>
      </c>
    </row>
    <row r="127" spans="1:30" x14ac:dyDescent="0.6">
      <c r="A127" s="12"/>
      <c r="B127" s="7" t="s">
        <v>40</v>
      </c>
      <c r="C127" s="41"/>
    </row>
    <row r="128" spans="1:30" x14ac:dyDescent="0.6">
      <c r="A128" s="12"/>
      <c r="B128" s="6"/>
      <c r="C128" s="18" t="str">
        <f>+C7</f>
        <v>RS</v>
      </c>
      <c r="D128" s="18" t="str">
        <f t="shared" ref="D128:L128" si="53">+D7</f>
        <v>RHS</v>
      </c>
      <c r="E128" s="18" t="str">
        <f t="shared" si="53"/>
        <v>RLM</v>
      </c>
      <c r="F128" s="18" t="str">
        <f t="shared" si="53"/>
        <v>WH</v>
      </c>
      <c r="G128" s="18" t="str">
        <f t="shared" si="53"/>
        <v>WHS</v>
      </c>
      <c r="H128" s="18" t="str">
        <f t="shared" si="53"/>
        <v>HS</v>
      </c>
      <c r="I128" s="18" t="str">
        <f t="shared" si="53"/>
        <v>PSAL</v>
      </c>
      <c r="J128" s="18" t="str">
        <f t="shared" si="53"/>
        <v>BPL</v>
      </c>
      <c r="K128" s="18" t="str">
        <f t="shared" si="53"/>
        <v>GLP</v>
      </c>
      <c r="L128" s="18" t="str">
        <f t="shared" si="53"/>
        <v>LPL-S</v>
      </c>
      <c r="M128" s="18"/>
      <c r="O128" s="18"/>
      <c r="P128" s="18"/>
      <c r="Q128" s="18" t="str">
        <f>+E128</f>
        <v>RLM</v>
      </c>
      <c r="R128" s="18" t="str">
        <f>+L128</f>
        <v>LPL-S</v>
      </c>
      <c r="S128" s="18"/>
      <c r="T128" s="18" t="str">
        <f>+E128</f>
        <v>RLM</v>
      </c>
      <c r="U128" s="18" t="str">
        <f>+L128</f>
        <v>LPL-S</v>
      </c>
      <c r="V128" s="18"/>
      <c r="W128" s="18" t="str">
        <f>+E128</f>
        <v>RLM</v>
      </c>
      <c r="X128" s="18" t="str">
        <f>+L128</f>
        <v>LPL-S</v>
      </c>
      <c r="Z128" s="18" t="str">
        <f>+E128</f>
        <v>RLM</v>
      </c>
      <c r="AA128" s="18" t="str">
        <f>+L128</f>
        <v>LPL-S</v>
      </c>
      <c r="AC128" s="46" t="str">
        <f>+E128</f>
        <v>RLM</v>
      </c>
      <c r="AD128" s="18" t="str">
        <f>+L128</f>
        <v>LPL-S</v>
      </c>
    </row>
    <row r="129" spans="1:39" x14ac:dyDescent="0.6">
      <c r="A129" s="12"/>
      <c r="C129" s="2"/>
    </row>
    <row r="130" spans="1:39" x14ac:dyDescent="0.6">
      <c r="A130" s="12"/>
      <c r="B130" s="19" t="s">
        <v>23</v>
      </c>
      <c r="C130" s="42">
        <f t="shared" ref="C130:L130" si="54">+C112/SUM(C50:C53)*1000</f>
        <v>56.036272036040806</v>
      </c>
      <c r="D130" s="42">
        <f t="shared" si="54"/>
        <v>55.930723076242685</v>
      </c>
      <c r="E130" s="42">
        <f t="shared" si="54"/>
        <v>55.785769648142242</v>
      </c>
      <c r="F130" s="42">
        <f t="shared" si="54"/>
        <v>54.271150129381233</v>
      </c>
      <c r="G130" s="42">
        <f t="shared" si="54"/>
        <v>53.691164407367872</v>
      </c>
      <c r="H130" s="42">
        <f t="shared" si="54"/>
        <v>56.942955199854431</v>
      </c>
      <c r="I130" s="42">
        <f t="shared" si="54"/>
        <v>48.687136164675465</v>
      </c>
      <c r="J130" s="42">
        <f t="shared" si="54"/>
        <v>48.629671531153711</v>
      </c>
      <c r="K130" s="42">
        <f t="shared" si="54"/>
        <v>56.318205527378474</v>
      </c>
      <c r="L130" s="42">
        <f t="shared" si="54"/>
        <v>55.530928210411282</v>
      </c>
      <c r="M130" s="42"/>
    </row>
    <row r="131" spans="1:39" x14ac:dyDescent="0.6">
      <c r="A131" s="12"/>
      <c r="B131" s="39" t="s">
        <v>84</v>
      </c>
      <c r="C131" s="43"/>
      <c r="E131" s="42">
        <f>+(E113*1000-W131*AVERAGE(E$95,E$96))/Q131</f>
        <v>66.160885383019675</v>
      </c>
      <c r="F131" s="42"/>
      <c r="G131" s="43"/>
      <c r="H131" s="43"/>
      <c r="I131" s="43"/>
      <c r="J131" s="43"/>
      <c r="K131" s="43"/>
      <c r="L131" s="42">
        <f>+(L113*1000-X131*AVERAGE(L$95,L$96))/R131</f>
        <v>65.374062672362967</v>
      </c>
      <c r="M131" s="42"/>
      <c r="N131" s="42"/>
      <c r="Q131" s="30">
        <f>SUMPRODUCT(E50:E53,E32:E35)</f>
        <v>36488.456615306808</v>
      </c>
      <c r="R131" s="30">
        <f>SUMPRODUCT(L50:L53,L32:L35)</f>
        <v>809513.84237300314</v>
      </c>
      <c r="T131" s="30">
        <f>SUMPRODUCT(E50:E53,E14:E17)</f>
        <v>40298.368463952866</v>
      </c>
      <c r="U131" s="30">
        <f>SUMPRODUCT(L50:L53,L14:L17)</f>
        <v>906970.82147007855</v>
      </c>
      <c r="W131" s="30">
        <f>+T131-Q131</f>
        <v>3809.9118486460575</v>
      </c>
      <c r="X131" s="30">
        <f>+U131-R131</f>
        <v>97456.979097075411</v>
      </c>
      <c r="Z131" s="47">
        <f>+E131*Q131/1000</f>
        <v>2414.1085959285997</v>
      </c>
      <c r="AA131" s="47">
        <f>+L131*R131/1000</f>
        <v>52921.208665438062</v>
      </c>
    </row>
    <row r="132" spans="1:39" ht="15.25" x14ac:dyDescent="1.05">
      <c r="A132" s="12"/>
      <c r="B132" s="39" t="s">
        <v>85</v>
      </c>
      <c r="C132" s="42"/>
      <c r="D132" s="42"/>
      <c r="E132" s="42">
        <f>+(E114*1000-W132*AVERAGE(E$95,E$96))/Q132</f>
        <v>46.366034987483154</v>
      </c>
      <c r="F132" s="43"/>
      <c r="G132" s="43"/>
      <c r="H132" s="43"/>
      <c r="I132" s="43"/>
      <c r="J132" s="43"/>
      <c r="K132" s="43"/>
      <c r="L132" s="42">
        <f>+(L114*1000-X132*AVERAGE(L$95,L$96))/R132</f>
        <v>46.05051489121837</v>
      </c>
      <c r="M132" s="42"/>
      <c r="N132" s="42"/>
      <c r="Q132" s="30">
        <f>SUMPRODUCT(E50:E53,Q32:Q35)</f>
        <v>40189.238233210788</v>
      </c>
      <c r="R132" s="30">
        <f>SUMPRODUCT(L50:L53,X32:X35)</f>
        <v>840485.88716667704</v>
      </c>
      <c r="T132" s="30">
        <f>SUMPRODUCT(E50:E53,Q14:Q17)</f>
        <v>36379.326384564723</v>
      </c>
      <c r="U132" s="30">
        <f>SUMPRODUCT(L50:L53,X14:X17)</f>
        <v>743028.90806960152</v>
      </c>
      <c r="W132" s="30">
        <f>+T132-Q132</f>
        <v>-3809.9118486460648</v>
      </c>
      <c r="X132" s="30">
        <f>+U132-R132</f>
        <v>-97456.979097075528</v>
      </c>
      <c r="Z132" s="48">
        <f>+E132*Q132/1000</f>
        <v>1863.4156260413472</v>
      </c>
      <c r="AA132" s="48">
        <f>+L132*R132/1000</f>
        <v>38704.80786282794</v>
      </c>
    </row>
    <row r="133" spans="1:39" x14ac:dyDescent="0.6">
      <c r="A133" s="12"/>
      <c r="C133" s="42"/>
      <c r="D133" s="42"/>
      <c r="E133" s="44"/>
      <c r="F133" s="44"/>
      <c r="G133" s="44"/>
      <c r="H133" s="44"/>
      <c r="I133" s="44"/>
      <c r="J133" s="44"/>
      <c r="K133" s="44"/>
      <c r="L133" s="44"/>
      <c r="M133" s="44"/>
      <c r="Q133" s="30"/>
      <c r="R133" s="30"/>
      <c r="T133" s="30"/>
      <c r="U133" s="30"/>
      <c r="W133" s="30"/>
      <c r="X133" s="30"/>
      <c r="Z133" s="47">
        <f>+Z132+Z131</f>
        <v>4277.5242219699467</v>
      </c>
      <c r="AA133" s="47">
        <f>+AA132+AA131</f>
        <v>91626.016528266002</v>
      </c>
      <c r="AC133" s="2">
        <f>+E112</f>
        <v>4277.5242219699458</v>
      </c>
      <c r="AD133" s="2">
        <f>+L112</f>
        <v>91626.016528266016</v>
      </c>
    </row>
    <row r="134" spans="1:39" x14ac:dyDescent="0.6">
      <c r="A134" s="12"/>
      <c r="B134" s="19" t="s">
        <v>24</v>
      </c>
      <c r="C134" s="41">
        <f t="shared" ref="C134:L134" si="55">+C116/SUM(C45:C49,C54:C56)*1000</f>
        <v>62.356211304076346</v>
      </c>
      <c r="D134" s="41">
        <f t="shared" si="55"/>
        <v>65.802531639575705</v>
      </c>
      <c r="E134" s="41">
        <f t="shared" si="55"/>
        <v>61.899097313380672</v>
      </c>
      <c r="F134" s="41">
        <f t="shared" si="55"/>
        <v>61.035651698499059</v>
      </c>
      <c r="G134" s="41">
        <f t="shared" si="55"/>
        <v>59.822641700557163</v>
      </c>
      <c r="H134" s="41">
        <f t="shared" si="55"/>
        <v>66.164772351218531</v>
      </c>
      <c r="I134" s="41">
        <f t="shared" si="55"/>
        <v>59.060248760529333</v>
      </c>
      <c r="J134" s="41">
        <f t="shared" si="55"/>
        <v>59.044397383861551</v>
      </c>
      <c r="K134" s="41">
        <f t="shared" si="55"/>
        <v>61.146117824280395</v>
      </c>
      <c r="L134" s="41">
        <f t="shared" si="55"/>
        <v>60.514590915301234</v>
      </c>
      <c r="M134" s="41"/>
      <c r="Q134" s="30"/>
      <c r="R134" s="30"/>
      <c r="T134" s="30"/>
      <c r="U134" s="30"/>
      <c r="W134" s="30"/>
      <c r="X134" s="30"/>
      <c r="Z134" s="47"/>
      <c r="AA134" s="47"/>
      <c r="AC134" s="2"/>
    </row>
    <row r="135" spans="1:39" x14ac:dyDescent="0.6">
      <c r="A135" s="12"/>
      <c r="B135" s="39" t="s">
        <v>84</v>
      </c>
      <c r="C135" s="43"/>
      <c r="D135" s="43"/>
      <c r="E135" s="42">
        <f>+(E117*1000-W135*AVERAGE(E$99,E$100))/Q135</f>
        <v>67.997459999460517</v>
      </c>
      <c r="F135" s="42"/>
      <c r="G135" s="42"/>
      <c r="H135" s="43"/>
      <c r="I135" s="43"/>
      <c r="J135" s="43"/>
      <c r="K135" s="43"/>
      <c r="L135" s="42">
        <f>+(L117*1000-X135*AVERAGE(L$99,L$100))/R135</f>
        <v>65.808463732216836</v>
      </c>
      <c r="M135" s="42"/>
      <c r="N135" s="42"/>
      <c r="Q135" s="30">
        <f>SUMPRODUCT(E45:E49,E27:E31)+SUMPRODUCT(E54:E56,E36:E38)</f>
        <v>42240.985578643624</v>
      </c>
      <c r="R135" s="30">
        <f>SUMPRODUCT(L45:L49,L27:L31)+SUMPRODUCT(L54:L56,L36:L38)</f>
        <v>1471855.5353254918</v>
      </c>
      <c r="T135" s="30">
        <f>SUMPRODUCT(E45:E49,E9:E13)+SUMPRODUCT(E54:E56,E18:E20)</f>
        <v>47758.45504665457</v>
      </c>
      <c r="U135" s="30">
        <f>SUMPRODUCT(L45:L49,L9:L13)+SUMPRODUCT(L54:L56,L18:L20)</f>
        <v>1640156.5376389455</v>
      </c>
      <c r="W135" s="30">
        <f>+T135-Q135</f>
        <v>5517.469468010946</v>
      </c>
      <c r="X135" s="30">
        <f>+U135-R135</f>
        <v>168301.0023134537</v>
      </c>
      <c r="Z135" s="47">
        <f>+E135*Q135/1000</f>
        <v>2872.279727221608</v>
      </c>
      <c r="AA135" s="47">
        <f>+L135*R135/1000</f>
        <v>96860.551615530218</v>
      </c>
      <c r="AC135" s="2"/>
    </row>
    <row r="136" spans="1:39" ht="15.25" x14ac:dyDescent="1.05">
      <c r="A136" s="12"/>
      <c r="B136" s="39" t="s">
        <v>85</v>
      </c>
      <c r="C136" s="43"/>
      <c r="D136" s="43"/>
      <c r="E136" s="42">
        <f>+(E118*1000-W136*AVERAGE(E$99,E$100))/Q136</f>
        <v>57.35080209731418</v>
      </c>
      <c r="F136" s="42"/>
      <c r="G136" s="42"/>
      <c r="H136" s="43"/>
      <c r="I136" s="43"/>
      <c r="J136" s="43"/>
      <c r="K136" s="43"/>
      <c r="L136" s="42">
        <f>+(L118*1000-X136*AVERAGE(L$99,L$100))/R136</f>
        <v>55.696339775072772</v>
      </c>
      <c r="M136" s="42"/>
      <c r="N136" s="42"/>
      <c r="Q136" s="30">
        <f>SUMPRODUCT(E45:E49,Q27:Q31)+SUMPRODUCT(E54:E56,Q36:Q38)</f>
        <v>56636.792037175393</v>
      </c>
      <c r="R136" s="30">
        <f>SUMPRODUCT(L45:L49,X27:X31)+SUMPRODUCT(L54:L56,X36:X38)</f>
        <v>1617146.0934925273</v>
      </c>
      <c r="T136" s="30">
        <f>SUMPRODUCT(E45:E49,Q9:Q13)+SUMPRODUCT(E54:E56,Q18:Q20)</f>
        <v>51119.322569164462</v>
      </c>
      <c r="U136" s="30">
        <f>SUMPRODUCT(L45:L49,X9:X13)+SUMPRODUCT(L54:L56,X18:X20)</f>
        <v>1448845.0911790738</v>
      </c>
      <c r="W136" s="30">
        <f>+T136-Q136</f>
        <v>-5517.4694680109315</v>
      </c>
      <c r="X136" s="30">
        <f>+U136-R136</f>
        <v>-168301.00231345347</v>
      </c>
      <c r="Z136" s="48">
        <f>+E136*Q136/1000</f>
        <v>3248.1654515507853</v>
      </c>
      <c r="AA136" s="48">
        <f>+L136*R136/1000</f>
        <v>90069.118289091391</v>
      </c>
      <c r="AC136" s="2"/>
    </row>
    <row r="137" spans="1:39" x14ac:dyDescent="0.6">
      <c r="A137" s="12"/>
      <c r="C137" s="40"/>
      <c r="D137" s="40"/>
      <c r="E137" s="40"/>
      <c r="F137" s="40"/>
      <c r="G137" s="40"/>
      <c r="H137" s="40"/>
      <c r="I137" s="40"/>
      <c r="J137" s="40"/>
      <c r="K137" s="40"/>
      <c r="L137" s="40"/>
      <c r="M137" s="40"/>
      <c r="Z137" s="47">
        <f>+Z136+Z135</f>
        <v>6120.4451787723938</v>
      </c>
      <c r="AA137" s="47">
        <f>+AA136+AA135</f>
        <v>186929.66990462161</v>
      </c>
      <c r="AC137" s="2">
        <f>+E116</f>
        <v>6120.4451787723947</v>
      </c>
      <c r="AD137" s="2">
        <f>+L116</f>
        <v>186929.66990462161</v>
      </c>
    </row>
    <row r="138" spans="1:39" x14ac:dyDescent="0.6">
      <c r="A138" s="12"/>
      <c r="B138" s="1" t="s">
        <v>86</v>
      </c>
      <c r="C138" s="3">
        <f t="shared" ref="C138:L138" si="56">(C130*SUM(C50:C53)+C134*SUM(C45:C49,C54:C56))/C57</f>
        <v>59.595829054003005</v>
      </c>
      <c r="D138" s="3">
        <f t="shared" si="56"/>
        <v>63.555564241662445</v>
      </c>
      <c r="E138" s="3">
        <f t="shared" si="56"/>
        <v>59.228967657813371</v>
      </c>
      <c r="F138" s="3">
        <f t="shared" si="56"/>
        <v>59.10629820748111</v>
      </c>
      <c r="G138" s="3">
        <f t="shared" si="56"/>
        <v>58.150420620596449</v>
      </c>
      <c r="H138" s="3">
        <f t="shared" si="56"/>
        <v>64.212513373318515</v>
      </c>
      <c r="I138" s="3">
        <f t="shared" si="56"/>
        <v>56.214220276580619</v>
      </c>
      <c r="J138" s="3">
        <f t="shared" si="56"/>
        <v>56.277379333213396</v>
      </c>
      <c r="K138" s="3">
        <f t="shared" si="56"/>
        <v>59.374446717669841</v>
      </c>
      <c r="L138" s="3">
        <f t="shared" si="56"/>
        <v>58.77940632821872</v>
      </c>
      <c r="M138" s="3"/>
      <c r="AC138" s="2"/>
    </row>
    <row r="139" spans="1:39" x14ac:dyDescent="0.6">
      <c r="A139" s="12"/>
      <c r="B139" s="1" t="s">
        <v>87</v>
      </c>
      <c r="C139" s="42">
        <f>+C122/SUM(C57:L57)*1000</f>
        <v>59.332819774567731</v>
      </c>
      <c r="T139" s="30"/>
      <c r="U139" s="30"/>
    </row>
    <row r="140" spans="1:39" x14ac:dyDescent="0.6">
      <c r="A140" s="12"/>
      <c r="T140" s="30"/>
      <c r="U140" s="30"/>
    </row>
    <row r="141" spans="1:39" x14ac:dyDescent="0.6">
      <c r="A141" s="12"/>
      <c r="T141" s="30"/>
      <c r="U141" s="30"/>
    </row>
    <row r="142" spans="1:39" x14ac:dyDescent="0.6">
      <c r="A142" s="8" t="s">
        <v>71</v>
      </c>
      <c r="B142" s="6" t="s">
        <v>158</v>
      </c>
      <c r="L142" s="18" t="s">
        <v>198</v>
      </c>
      <c r="T142" s="30"/>
      <c r="U142" s="30"/>
    </row>
    <row r="143" spans="1:39" x14ac:dyDescent="0.6">
      <c r="A143" s="12"/>
      <c r="B143" s="7" t="str">
        <f>Input!B97</f>
        <v>Obligations - Peak Load shares eff 6/1/22, scaling factors eff 6/1/22, Transmission Loads eff 1/1/22; costs are market estimates</v>
      </c>
      <c r="L143" s="18" t="s">
        <v>305</v>
      </c>
      <c r="T143" s="30"/>
      <c r="U143" s="30"/>
    </row>
    <row r="144" spans="1:39" x14ac:dyDescent="0.6">
      <c r="A144" s="12"/>
      <c r="B144" s="7" t="s">
        <v>77</v>
      </c>
      <c r="C144" s="18" t="str">
        <f>+C7</f>
        <v>RS</v>
      </c>
      <c r="D144" s="18" t="str">
        <f t="shared" ref="D144:L144" si="57">+D7</f>
        <v>RHS</v>
      </c>
      <c r="E144" s="18" t="str">
        <f t="shared" si="57"/>
        <v>RLM</v>
      </c>
      <c r="F144" s="18" t="str">
        <f t="shared" si="57"/>
        <v>WH</v>
      </c>
      <c r="G144" s="18" t="str">
        <f t="shared" si="57"/>
        <v>WHS</v>
      </c>
      <c r="H144" s="18" t="str">
        <f t="shared" si="57"/>
        <v>HS</v>
      </c>
      <c r="I144" s="18" t="str">
        <f t="shared" si="57"/>
        <v>PSAL</v>
      </c>
      <c r="J144" s="18" t="str">
        <f t="shared" si="57"/>
        <v>BPL</v>
      </c>
      <c r="K144" s="18" t="str">
        <f t="shared" si="57"/>
        <v>GLP</v>
      </c>
      <c r="L144" s="18" t="str">
        <f t="shared" si="57"/>
        <v>LPL-S</v>
      </c>
      <c r="M144" s="18"/>
      <c r="T144" s="30"/>
      <c r="U144" s="30"/>
      <c r="AD144" s="18" t="s">
        <v>0</v>
      </c>
      <c r="AE144" s="18" t="s">
        <v>1</v>
      </c>
      <c r="AF144" s="18" t="s">
        <v>2</v>
      </c>
      <c r="AG144" s="18" t="s">
        <v>3</v>
      </c>
      <c r="AH144" s="18" t="s">
        <v>4</v>
      </c>
      <c r="AI144" s="18" t="s">
        <v>6</v>
      </c>
      <c r="AJ144" s="18" t="s">
        <v>37</v>
      </c>
      <c r="AK144" s="18" t="s">
        <v>38</v>
      </c>
      <c r="AL144" s="18" t="s">
        <v>5</v>
      </c>
      <c r="AM144" s="18" t="s">
        <v>36</v>
      </c>
    </row>
    <row r="145" spans="1:39" x14ac:dyDescent="0.6">
      <c r="A145" s="12"/>
      <c r="B145" s="7"/>
      <c r="C145" s="18"/>
      <c r="D145" s="18"/>
      <c r="E145" s="18"/>
      <c r="F145" s="18"/>
      <c r="G145" s="18"/>
      <c r="H145" s="18"/>
      <c r="I145" s="18"/>
      <c r="J145" s="18"/>
      <c r="K145" s="18"/>
      <c r="M145" s="18"/>
      <c r="R145" s="630"/>
      <c r="S145" s="630"/>
      <c r="T145" s="630"/>
      <c r="U145" s="630"/>
      <c r="V145" s="630"/>
      <c r="W145" s="617"/>
      <c r="AC145" s="169" t="s">
        <v>306</v>
      </c>
      <c r="AD145" s="164">
        <f>Input!C101</f>
        <v>4301.1486338380355</v>
      </c>
      <c r="AE145" s="164">
        <f>Input!D101</f>
        <v>17.594271730170394</v>
      </c>
      <c r="AF145" s="164">
        <f>Input!E101</f>
        <v>57.617459314069976</v>
      </c>
      <c r="AG145" s="164">
        <f>Input!F101</f>
        <v>0</v>
      </c>
      <c r="AH145" s="164">
        <f>Input!G101</f>
        <v>0</v>
      </c>
      <c r="AI145" s="164">
        <f>Input!H101</f>
        <v>2.7838318964466953</v>
      </c>
      <c r="AJ145" s="164">
        <f>Input!I101</f>
        <v>0</v>
      </c>
      <c r="AK145" s="164">
        <f>Input!J101</f>
        <v>0</v>
      </c>
      <c r="AL145" s="164">
        <f>Input!K101</f>
        <v>1578.0102650290635</v>
      </c>
      <c r="AM145" s="164">
        <f>Input!L101</f>
        <v>1264.8204320369362</v>
      </c>
    </row>
    <row r="146" spans="1:39" x14ac:dyDescent="0.6">
      <c r="A146" s="12"/>
      <c r="R146" s="617"/>
      <c r="S146" s="617"/>
      <c r="T146" s="617"/>
      <c r="U146" s="617"/>
      <c r="V146" s="617"/>
      <c r="W146" s="617"/>
      <c r="AC146" s="28" t="s">
        <v>290</v>
      </c>
      <c r="AD146" s="164">
        <f>Input!C102</f>
        <v>4773.2263926587857</v>
      </c>
      <c r="AE146" s="164">
        <f>Input!D102</f>
        <v>19.716739692485959</v>
      </c>
      <c r="AF146" s="164">
        <f>Input!E102</f>
        <v>64.846768801356319</v>
      </c>
      <c r="AG146" s="164">
        <f>Input!F102</f>
        <v>0</v>
      </c>
      <c r="AH146" s="164">
        <f>Input!G102</f>
        <v>0</v>
      </c>
      <c r="AI146" s="164">
        <f>Input!H102</f>
        <v>3.1118460419414049</v>
      </c>
      <c r="AJ146" s="164">
        <f>Input!I102</f>
        <v>0</v>
      </c>
      <c r="AK146" s="164">
        <f>Input!J102</f>
        <v>0</v>
      </c>
      <c r="AL146" s="164">
        <f>Input!K102</f>
        <v>1694.5838255724541</v>
      </c>
      <c r="AM146" s="164">
        <f>Input!L102</f>
        <v>1324.5594542755998</v>
      </c>
    </row>
    <row r="147" spans="1:39" x14ac:dyDescent="0.6">
      <c r="A147" s="107"/>
      <c r="B147" s="1" t="s">
        <v>25</v>
      </c>
      <c r="C147" s="78">
        <f>ROUND(AD145*$AD$148*$AD$149,1)</f>
        <v>5149.6000000000004</v>
      </c>
      <c r="D147" s="78">
        <f t="shared" ref="D147:K147" si="58">ROUND(AE145*$AD$148*$AD$149,1)</f>
        <v>21.1</v>
      </c>
      <c r="E147" s="78">
        <f t="shared" si="58"/>
        <v>69</v>
      </c>
      <c r="F147" s="78">
        <f t="shared" si="58"/>
        <v>0</v>
      </c>
      <c r="G147" s="78">
        <f t="shared" si="58"/>
        <v>0</v>
      </c>
      <c r="H147" s="78">
        <f t="shared" si="58"/>
        <v>3.3</v>
      </c>
      <c r="I147" s="78">
        <f t="shared" si="58"/>
        <v>0</v>
      </c>
      <c r="J147" s="78">
        <f t="shared" si="58"/>
        <v>0</v>
      </c>
      <c r="K147" s="78">
        <f t="shared" si="58"/>
        <v>1889.3</v>
      </c>
      <c r="L147" s="78">
        <f>ROUND(AM145*$AD$148*$AD$149*(1-AE45),1)</f>
        <v>1000.9</v>
      </c>
      <c r="M147" s="50"/>
      <c r="R147" s="617"/>
      <c r="S147" s="618"/>
      <c r="T147" s="617"/>
      <c r="U147" s="619"/>
      <c r="V147" s="619"/>
      <c r="W147" s="617"/>
    </row>
    <row r="148" spans="1:39" x14ac:dyDescent="0.6">
      <c r="A148" s="1"/>
      <c r="C148" s="147"/>
      <c r="D148" s="11"/>
      <c r="E148" s="11"/>
      <c r="F148" s="11"/>
      <c r="G148" s="11"/>
      <c r="H148" s="11"/>
      <c r="I148" s="11"/>
      <c r="J148" s="11"/>
      <c r="K148" s="11"/>
      <c r="L148" s="11"/>
      <c r="R148" s="617"/>
      <c r="S148" s="618"/>
      <c r="T148" s="617"/>
      <c r="U148" s="619"/>
      <c r="V148" s="619"/>
      <c r="W148" s="617"/>
      <c r="AC148" s="28" t="s">
        <v>291</v>
      </c>
      <c r="AD148" s="165">
        <f>Input!C104</f>
        <v>1.0978092211019459</v>
      </c>
    </row>
    <row r="149" spans="1:39" x14ac:dyDescent="0.6">
      <c r="A149" s="107"/>
      <c r="B149" s="1" t="s">
        <v>26</v>
      </c>
      <c r="C149" s="78">
        <f>ROUND(AD146,1)</f>
        <v>4773.2</v>
      </c>
      <c r="D149" s="78">
        <f t="shared" ref="D149:K149" si="59">ROUND(AE146,1)</f>
        <v>19.7</v>
      </c>
      <c r="E149" s="78">
        <f t="shared" si="59"/>
        <v>64.8</v>
      </c>
      <c r="F149" s="78">
        <f t="shared" si="59"/>
        <v>0</v>
      </c>
      <c r="G149" s="78">
        <f t="shared" si="59"/>
        <v>0</v>
      </c>
      <c r="H149" s="78">
        <f t="shared" si="59"/>
        <v>3.1</v>
      </c>
      <c r="I149" s="78">
        <f t="shared" si="59"/>
        <v>0</v>
      </c>
      <c r="J149" s="78">
        <f t="shared" si="59"/>
        <v>0</v>
      </c>
      <c r="K149" s="78">
        <f t="shared" si="59"/>
        <v>1694.6</v>
      </c>
      <c r="L149" s="78">
        <f>ROUND(AM146*(1-AF45),1)</f>
        <v>875.5</v>
      </c>
      <c r="M149" s="50"/>
      <c r="R149" s="617"/>
      <c r="S149" s="618"/>
      <c r="T149" s="617"/>
      <c r="U149" s="619"/>
      <c r="V149" s="620"/>
      <c r="W149" s="617"/>
      <c r="X149" s="1" t="str">
        <f>+Input!B105</f>
        <v>PJM June 1, 2022 (through May 31, 2023) Forecast Pool Requirement</v>
      </c>
      <c r="AD149" s="165">
        <f>Input!C105</f>
        <v>1.0906</v>
      </c>
    </row>
    <row r="150" spans="1:39" x14ac:dyDescent="0.6">
      <c r="A150" s="1"/>
      <c r="C150" s="49"/>
      <c r="D150" s="49"/>
      <c r="E150" s="49"/>
      <c r="F150" s="49"/>
      <c r="G150" s="49"/>
      <c r="H150" s="49"/>
      <c r="I150" s="49"/>
      <c r="J150" s="49"/>
      <c r="K150" s="49"/>
      <c r="M150" s="49"/>
      <c r="R150" s="617"/>
      <c r="S150" s="617"/>
      <c r="T150" s="617"/>
      <c r="U150" s="617"/>
      <c r="V150" s="619"/>
      <c r="W150" s="617"/>
    </row>
    <row r="151" spans="1:39" x14ac:dyDescent="0.6">
      <c r="A151" s="12"/>
      <c r="B151" s="1" t="s">
        <v>110</v>
      </c>
      <c r="I151" s="49"/>
      <c r="K151" s="18"/>
      <c r="M151" s="49"/>
      <c r="R151" s="617"/>
      <c r="S151" s="617"/>
      <c r="T151" s="617"/>
      <c r="U151" s="617"/>
      <c r="V151" s="617"/>
      <c r="W151" s="617"/>
    </row>
    <row r="152" spans="1:39" x14ac:dyDescent="0.6">
      <c r="A152" s="12"/>
      <c r="D152" s="28" t="s">
        <v>103</v>
      </c>
      <c r="E152" s="166">
        <v>122</v>
      </c>
      <c r="G152" s="28" t="s">
        <v>105</v>
      </c>
      <c r="H152" s="11">
        <v>4</v>
      </c>
      <c r="I152" s="49"/>
      <c r="M152" s="49"/>
      <c r="R152" s="617"/>
      <c r="S152" s="617"/>
      <c r="T152" s="617"/>
      <c r="U152" s="617"/>
      <c r="V152" s="617"/>
      <c r="W152" s="617"/>
    </row>
    <row r="153" spans="1:39" x14ac:dyDescent="0.6">
      <c r="A153" s="12"/>
      <c r="D153" s="51" t="s">
        <v>104</v>
      </c>
      <c r="E153" s="97">
        <v>244</v>
      </c>
      <c r="G153" s="51" t="s">
        <v>106</v>
      </c>
      <c r="H153" s="11">
        <v>8</v>
      </c>
      <c r="I153" s="49"/>
      <c r="K153" s="80"/>
      <c r="L153" s="80"/>
      <c r="M153" s="49"/>
      <c r="R153" s="617"/>
      <c r="S153" s="617"/>
      <c r="T153" s="617"/>
      <c r="U153" s="617"/>
      <c r="V153" s="617"/>
      <c r="W153" s="617"/>
    </row>
    <row r="154" spans="1:39" x14ac:dyDescent="0.6">
      <c r="A154" s="12"/>
      <c r="G154" s="28" t="s">
        <v>111</v>
      </c>
      <c r="H154" s="1">
        <f>+H152+H153</f>
        <v>12</v>
      </c>
      <c r="I154" s="49"/>
      <c r="J154" s="79"/>
      <c r="K154" s="80"/>
      <c r="L154" s="80"/>
      <c r="M154" s="49"/>
      <c r="R154" s="617"/>
      <c r="S154" s="617"/>
      <c r="T154" s="617"/>
      <c r="U154" s="617"/>
      <c r="V154" s="617"/>
      <c r="W154" s="617"/>
    </row>
    <row r="155" spans="1:39" x14ac:dyDescent="0.6">
      <c r="A155" s="12"/>
      <c r="B155" s="11" t="s">
        <v>101</v>
      </c>
      <c r="C155" s="28" t="s">
        <v>179</v>
      </c>
      <c r="D155" s="150">
        <v>0</v>
      </c>
      <c r="E155" s="53" t="s">
        <v>30</v>
      </c>
      <c r="K155" s="81"/>
      <c r="L155" s="82"/>
      <c r="R155" s="617"/>
      <c r="S155" s="617"/>
      <c r="T155" s="617"/>
      <c r="U155" s="617"/>
      <c r="V155" s="617"/>
      <c r="W155" s="617"/>
    </row>
    <row r="156" spans="1:39" x14ac:dyDescent="0.6">
      <c r="A156" s="12"/>
      <c r="B156" s="11"/>
      <c r="C156" s="28"/>
      <c r="D156" s="150"/>
      <c r="E156" s="53"/>
      <c r="K156" s="81"/>
      <c r="L156" s="82"/>
    </row>
    <row r="157" spans="1:39" ht="26" x14ac:dyDescent="0.6">
      <c r="A157" s="12"/>
      <c r="B157" s="11"/>
      <c r="D157" s="276" t="s">
        <v>380</v>
      </c>
      <c r="H157" s="163"/>
      <c r="J157" s="81"/>
      <c r="K157" s="82"/>
      <c r="L157" s="82"/>
      <c r="N157" s="170"/>
      <c r="O157" s="170"/>
      <c r="P157" s="170"/>
      <c r="Q157" s="170"/>
      <c r="R157" s="170"/>
      <c r="S157" s="170"/>
      <c r="T157" s="170"/>
    </row>
    <row r="158" spans="1:39" x14ac:dyDescent="0.6">
      <c r="A158" s="12"/>
      <c r="B158" s="11" t="s">
        <v>102</v>
      </c>
      <c r="C158" s="28" t="s">
        <v>150</v>
      </c>
      <c r="D158" s="163">
        <f>Input!E113</f>
        <v>53.53</v>
      </c>
      <c r="E158" s="53" t="s">
        <v>98</v>
      </c>
      <c r="J158" s="102"/>
      <c r="N158" s="170"/>
      <c r="O158" s="170"/>
      <c r="P158" s="170"/>
      <c r="Q158" s="170"/>
      <c r="R158" s="170"/>
      <c r="S158" s="170"/>
      <c r="T158" s="170"/>
    </row>
    <row r="159" spans="1:39" x14ac:dyDescent="0.6">
      <c r="A159" s="12"/>
      <c r="C159" s="28" t="s">
        <v>151</v>
      </c>
      <c r="D159" s="163">
        <f>Input!E114</f>
        <v>53.53</v>
      </c>
      <c r="E159" s="53" t="s">
        <v>98</v>
      </c>
      <c r="N159" s="170"/>
      <c r="O159" s="170"/>
      <c r="P159" s="170"/>
      <c r="Q159" s="169" t="s">
        <v>100</v>
      </c>
      <c r="R159" s="170"/>
      <c r="S159" s="170"/>
      <c r="T159" s="170"/>
    </row>
    <row r="160" spans="1:39" x14ac:dyDescent="0.6">
      <c r="A160" s="12"/>
      <c r="E160" s="83"/>
      <c r="F160" s="11"/>
      <c r="G160" s="11"/>
      <c r="H160" s="11"/>
      <c r="I160" s="11"/>
      <c r="J160" s="11"/>
      <c r="N160" s="170"/>
      <c r="O160" s="170"/>
      <c r="P160" s="169" t="s">
        <v>107</v>
      </c>
      <c r="Q160" s="621">
        <f>(D158*E152+D159*E153)/1000</f>
        <v>19.59198</v>
      </c>
      <c r="R160" s="170" t="s">
        <v>99</v>
      </c>
      <c r="S160" s="170"/>
      <c r="T160" s="170"/>
    </row>
    <row r="161" spans="1:20" x14ac:dyDescent="0.6">
      <c r="A161" s="8"/>
      <c r="C161" s="18" t="str">
        <f>+C7</f>
        <v>RS</v>
      </c>
      <c r="D161" s="18" t="str">
        <f>+D7</f>
        <v>RHS</v>
      </c>
      <c r="F161" s="11"/>
      <c r="G161" s="11"/>
      <c r="H161" s="11"/>
      <c r="I161" s="11"/>
      <c r="J161" s="84"/>
      <c r="N161" s="170"/>
      <c r="O161" s="170"/>
      <c r="P161" s="170"/>
      <c r="Q161" s="170"/>
      <c r="R161" s="170"/>
      <c r="S161" s="170"/>
      <c r="T161" s="170"/>
    </row>
    <row r="162" spans="1:20" x14ac:dyDescent="0.6">
      <c r="A162" s="8"/>
      <c r="B162" s="87" t="s">
        <v>186</v>
      </c>
      <c r="C162" s="87"/>
      <c r="D162" s="87"/>
      <c r="F162" s="11"/>
      <c r="G162" s="11"/>
      <c r="H162" s="11"/>
      <c r="I162" s="11"/>
      <c r="J162" s="84"/>
      <c r="K162" s="40"/>
      <c r="N162" s="170"/>
      <c r="O162" s="170"/>
      <c r="P162" s="170"/>
      <c r="Q162" s="170"/>
      <c r="R162" s="170"/>
      <c r="S162" s="170"/>
      <c r="T162" s="170"/>
    </row>
    <row r="163" spans="1:20" x14ac:dyDescent="0.6">
      <c r="A163" s="8"/>
      <c r="B163" s="84" t="s">
        <v>160</v>
      </c>
      <c r="C163" s="90">
        <f>ROUND(Q165/Q167,3)</f>
        <v>0.64600000000000002</v>
      </c>
      <c r="D163" s="90">
        <f>ROUND(R165/R167,3)</f>
        <v>0.66100000000000003</v>
      </c>
      <c r="F163" s="7" t="s">
        <v>558</v>
      </c>
      <c r="G163" s="85"/>
      <c r="H163" s="86"/>
      <c r="I163" s="86"/>
      <c r="J163" s="84"/>
      <c r="K163" s="40"/>
      <c r="N163" s="170"/>
      <c r="O163" s="170"/>
      <c r="P163" s="466" t="s">
        <v>565</v>
      </c>
      <c r="Q163" s="466"/>
      <c r="R163" s="466"/>
      <c r="S163" s="170"/>
      <c r="T163" s="170"/>
    </row>
    <row r="164" spans="1:20" x14ac:dyDescent="0.6">
      <c r="A164" s="8"/>
      <c r="B164" s="84" t="s">
        <v>185</v>
      </c>
      <c r="C164" s="90">
        <f>1-C163</f>
        <v>0.35399999999999998</v>
      </c>
      <c r="D164" s="90">
        <f>1-D163</f>
        <v>0.33899999999999997</v>
      </c>
      <c r="F164" s="11"/>
      <c r="H164" s="11"/>
      <c r="I164" s="11"/>
      <c r="J164" s="84"/>
      <c r="K164" s="40"/>
      <c r="N164" s="170"/>
      <c r="O164" s="170"/>
      <c r="P164" s="170"/>
      <c r="Q164" s="170" t="s">
        <v>0</v>
      </c>
      <c r="R164" s="170" t="s">
        <v>1</v>
      </c>
      <c r="S164" s="170"/>
      <c r="T164" s="170"/>
    </row>
    <row r="165" spans="1:20" x14ac:dyDescent="0.6">
      <c r="A165" s="8"/>
      <c r="F165" s="11"/>
      <c r="H165" s="11"/>
      <c r="I165" s="11"/>
      <c r="J165" s="84"/>
      <c r="K165" s="40"/>
      <c r="N165" s="170"/>
      <c r="O165" s="170"/>
      <c r="P165" s="170" t="s">
        <v>287</v>
      </c>
      <c r="Q165" s="622">
        <v>3528124</v>
      </c>
      <c r="R165" s="622">
        <v>19973</v>
      </c>
      <c r="S165" s="170"/>
      <c r="T165" s="170"/>
    </row>
    <row r="166" spans="1:20" x14ac:dyDescent="0.6">
      <c r="A166" s="8"/>
      <c r="B166" s="84" t="s">
        <v>184</v>
      </c>
      <c r="C166" s="88">
        <f>Input!C119</f>
        <v>0.86519999999999975</v>
      </c>
      <c r="D166" s="88">
        <f>Input!D119</f>
        <v>1.1569000000000003</v>
      </c>
      <c r="E166" s="11" t="s">
        <v>161</v>
      </c>
      <c r="F166" s="15" t="s">
        <v>187</v>
      </c>
      <c r="I166" s="11"/>
      <c r="J166" s="84"/>
      <c r="K166" s="40"/>
      <c r="N166" s="170"/>
      <c r="O166" s="170"/>
      <c r="P166" s="170" t="s">
        <v>288</v>
      </c>
      <c r="Q166" s="623">
        <v>1931618</v>
      </c>
      <c r="R166" s="623">
        <v>10227</v>
      </c>
      <c r="S166" s="170"/>
      <c r="T166" s="170"/>
    </row>
    <row r="167" spans="1:20" x14ac:dyDescent="0.6">
      <c r="A167" s="8"/>
      <c r="F167" s="11"/>
      <c r="H167" s="11"/>
      <c r="I167" s="11"/>
      <c r="J167" s="84"/>
      <c r="K167" s="40"/>
      <c r="N167" s="170"/>
      <c r="O167" s="170"/>
      <c r="P167" s="170" t="s">
        <v>289</v>
      </c>
      <c r="Q167" s="624">
        <f>SUM(Q165:Q166)</f>
        <v>5459742</v>
      </c>
      <c r="R167" s="624">
        <f>SUM(R165:R166)</f>
        <v>30200</v>
      </c>
      <c r="S167" s="170"/>
      <c r="T167" s="170"/>
    </row>
    <row r="168" spans="1:20" x14ac:dyDescent="0.6">
      <c r="A168" s="8" t="s">
        <v>72</v>
      </c>
      <c r="B168" s="106" t="s">
        <v>543</v>
      </c>
      <c r="F168" s="11"/>
      <c r="H168" s="11"/>
      <c r="I168" s="11"/>
      <c r="J168" s="84"/>
      <c r="K168" s="40"/>
      <c r="N168" s="170"/>
      <c r="O168" s="170"/>
      <c r="P168" s="170"/>
      <c r="Q168" s="624"/>
      <c r="R168" s="624"/>
      <c r="S168" s="170"/>
      <c r="T168" s="170"/>
    </row>
    <row r="169" spans="1:20" x14ac:dyDescent="0.6">
      <c r="A169" s="1"/>
      <c r="B169" s="89" t="s">
        <v>544</v>
      </c>
      <c r="C169" s="11"/>
      <c r="D169" s="80">
        <f>+Input!D123</f>
        <v>2</v>
      </c>
      <c r="E169" s="11"/>
      <c r="F169" s="11"/>
      <c r="G169" s="11"/>
      <c r="H169" s="11"/>
      <c r="I169" s="11"/>
      <c r="J169" s="11"/>
      <c r="N169" s="170"/>
      <c r="O169" s="170"/>
      <c r="P169" s="170"/>
      <c r="Q169" s="170"/>
      <c r="R169" s="170"/>
      <c r="S169" s="170"/>
      <c r="T169" s="170"/>
    </row>
    <row r="170" spans="1:20" x14ac:dyDescent="0.6">
      <c r="A170" s="8"/>
      <c r="B170" s="89" t="s">
        <v>545</v>
      </c>
      <c r="D170" s="80">
        <f>+Input!D124</f>
        <v>16.920000000000002</v>
      </c>
      <c r="I170" s="11"/>
      <c r="J170" s="11"/>
      <c r="N170" s="170"/>
      <c r="O170" s="170"/>
      <c r="P170" s="170"/>
      <c r="Q170" s="170"/>
      <c r="R170" s="170"/>
      <c r="S170" s="170"/>
      <c r="T170" s="170"/>
    </row>
    <row r="171" spans="1:20" x14ac:dyDescent="0.6">
      <c r="A171" s="12"/>
      <c r="B171" s="89" t="s">
        <v>546</v>
      </c>
      <c r="D171" s="346">
        <f>SUM(D169:D170)</f>
        <v>18.920000000000002</v>
      </c>
      <c r="E171" s="53" t="s">
        <v>142</v>
      </c>
    </row>
    <row r="172" spans="1:20" x14ac:dyDescent="0.6">
      <c r="A172" s="12"/>
      <c r="B172" s="7"/>
      <c r="F172" s="53"/>
    </row>
    <row r="173" spans="1:20" x14ac:dyDescent="0.6">
      <c r="A173" s="12"/>
      <c r="B173" s="6"/>
      <c r="E173" s="52"/>
      <c r="F173" s="53"/>
    </row>
    <row r="174" spans="1:20" x14ac:dyDescent="0.6">
      <c r="A174" s="8" t="s">
        <v>74</v>
      </c>
      <c r="B174" s="6" t="s">
        <v>139</v>
      </c>
    </row>
    <row r="175" spans="1:20" x14ac:dyDescent="0.6">
      <c r="A175" s="8"/>
      <c r="B175" s="6"/>
    </row>
    <row r="176" spans="1:20" x14ac:dyDescent="0.6">
      <c r="A176" s="8"/>
      <c r="B176" s="6"/>
      <c r="C176" s="18" t="str">
        <f t="shared" ref="C176:J176" si="60">+C7</f>
        <v>RS</v>
      </c>
      <c r="D176" s="18" t="str">
        <f t="shared" si="60"/>
        <v>RHS</v>
      </c>
      <c r="E176" s="18" t="str">
        <f t="shared" si="60"/>
        <v>RLM</v>
      </c>
      <c r="F176" s="18" t="str">
        <f t="shared" si="60"/>
        <v>WH</v>
      </c>
      <c r="G176" s="18" t="str">
        <f t="shared" si="60"/>
        <v>WHS</v>
      </c>
      <c r="H176" s="18" t="str">
        <f t="shared" si="60"/>
        <v>HS</v>
      </c>
      <c r="I176" s="18" t="str">
        <f t="shared" si="60"/>
        <v>PSAL</v>
      </c>
      <c r="J176" s="18" t="str">
        <f t="shared" si="60"/>
        <v>BPL</v>
      </c>
    </row>
    <row r="177" spans="1:13" x14ac:dyDescent="0.6">
      <c r="A177" s="8"/>
      <c r="B177" s="6"/>
    </row>
    <row r="178" spans="1:13" x14ac:dyDescent="0.6">
      <c r="A178" s="12"/>
      <c r="B178" s="28" t="s">
        <v>118</v>
      </c>
      <c r="C178" s="54">
        <f>(+$D$155*C149*$H$154/12)/C57</f>
        <v>0</v>
      </c>
      <c r="D178" s="54">
        <f>(+$D$155*D149*$H$154/12)/D57</f>
        <v>0</v>
      </c>
      <c r="E178" s="54">
        <f>(+$D$155*E149*$H$154/12)/SUMPRODUCT(E27:E38,E45:E56)</f>
        <v>0</v>
      </c>
      <c r="F178" s="54">
        <f>(+$D$155*F149*$H$154/12)/F57</f>
        <v>0</v>
      </c>
      <c r="G178" s="54">
        <f>(+$D$155*G149*$H$154/12)/G57</f>
        <v>0</v>
      </c>
      <c r="H178" s="54">
        <f>(+$D$155*H149*$H$154/12)/H57</f>
        <v>0</v>
      </c>
      <c r="I178" s="54">
        <f>(+$D$155*I149*$H$154/12)/I57</f>
        <v>0</v>
      </c>
      <c r="J178" s="54">
        <f>(+$D$155*J149*$H$154/12)/J57</f>
        <v>0</v>
      </c>
      <c r="K178" s="54"/>
      <c r="L178" s="54"/>
      <c r="M178" s="54"/>
    </row>
    <row r="179" spans="1:13" x14ac:dyDescent="0.6">
      <c r="A179" s="12"/>
      <c r="B179" s="28"/>
      <c r="C179" s="54"/>
      <c r="D179" s="54"/>
      <c r="E179" s="54"/>
      <c r="F179" s="54"/>
      <c r="G179" s="54"/>
      <c r="H179" s="54"/>
      <c r="I179" s="54"/>
      <c r="J179" s="54"/>
      <c r="K179" s="54"/>
      <c r="L179" s="54"/>
      <c r="M179" s="54"/>
    </row>
    <row r="180" spans="1:13" x14ac:dyDescent="0.6">
      <c r="A180" s="12"/>
      <c r="B180" s="28" t="s">
        <v>152</v>
      </c>
      <c r="K180" s="54"/>
      <c r="L180" s="54"/>
      <c r="M180" s="54"/>
    </row>
    <row r="181" spans="1:13" x14ac:dyDescent="0.6">
      <c r="A181" s="8"/>
      <c r="B181" s="84" t="s">
        <v>153</v>
      </c>
      <c r="C181" s="3">
        <f>((+$Q$160*C147*1000)/C57)</f>
        <v>7.9829227633276849</v>
      </c>
      <c r="D181" s="3">
        <f>((+$Q$160*D147*1000)/D57)</f>
        <v>4.5709801057471182</v>
      </c>
      <c r="E181" s="3">
        <f>(+$Q$160*E147*1000)/SUMPRODUCT(E45:E56,E27:E38)</f>
        <v>17.170788745965176</v>
      </c>
      <c r="F181" s="3">
        <f>((+$Q$160*F147*1000)/F57)</f>
        <v>0</v>
      </c>
      <c r="G181" s="3">
        <f>((+$Q$160*G147*1000)/G57)</f>
        <v>0</v>
      </c>
      <c r="H181" s="3">
        <f>((+$Q$160*H147*1000)/H57)</f>
        <v>8.0277980500893698</v>
      </c>
      <c r="I181" s="3">
        <f>((+$Q$160*I147*1000)/I57)</f>
        <v>0</v>
      </c>
      <c r="J181" s="3">
        <f>((+$Q$160*J147*1000)/J57)</f>
        <v>0</v>
      </c>
      <c r="K181" s="54"/>
      <c r="L181" s="54"/>
      <c r="M181" s="54"/>
    </row>
    <row r="182" spans="1:13" x14ac:dyDescent="0.6">
      <c r="A182" s="12"/>
      <c r="B182" s="28" t="s">
        <v>154</v>
      </c>
      <c r="C182" s="151">
        <f>(C147*$D$158*$E$152)/SUM(C50:C53)</f>
        <v>6.0923430736581352</v>
      </c>
      <c r="D182" s="151">
        <f>(D147*$D$158*$E$152)/SUM(D50:D53)</f>
        <v>6.6940357913285951</v>
      </c>
      <c r="E182" s="151">
        <f>(E147*$D$158*$E$152)/SUMPRODUCT(E50:E53,E32:E35)</f>
        <v>12.349536861774746</v>
      </c>
      <c r="F182" s="151">
        <f>(F147*$D$158*$E$152)/SUM(F50:F53)</f>
        <v>0</v>
      </c>
      <c r="G182" s="151">
        <f>(G147*$D$158*$E$152)/SUM(G50:G53)</f>
        <v>0</v>
      </c>
      <c r="H182" s="151">
        <f>(H147*$D$158*$E$152)/SUM(H50:H53)</f>
        <v>12.640209211319879</v>
      </c>
      <c r="I182" s="151">
        <f>(I147*$D$158*$E$152)/SUM(I50:I53)</f>
        <v>0</v>
      </c>
      <c r="J182" s="151">
        <f>(J147*$D$158*$E$152)/SUM(J50:J53)</f>
        <v>0</v>
      </c>
      <c r="K182" s="54"/>
      <c r="L182" s="54"/>
      <c r="M182" s="54"/>
    </row>
    <row r="183" spans="1:13" x14ac:dyDescent="0.6">
      <c r="A183" s="12"/>
      <c r="B183" s="28" t="s">
        <v>155</v>
      </c>
      <c r="C183" s="54">
        <f>(C147*$D$159*$E$153)/SUM(C45:C49,C54:C56)</f>
        <v>9.4490385163211954</v>
      </c>
      <c r="D183" s="54">
        <f>(D147*$D$159*$E$153)/SUM(D45:D49,D54:D56)</f>
        <v>3.945336003009499</v>
      </c>
      <c r="E183" s="54">
        <f>(E147*$D$159*$E$153)/(SUMPRODUCT(E45:E49,E27:E31)+SUMPRODUCT(E54:E56,E36:E38))</f>
        <v>21.335465251446411</v>
      </c>
      <c r="F183" s="54">
        <f>(F147*$D$159*$E$153)/SUM(F45:F49,F54:F56)</f>
        <v>0</v>
      </c>
      <c r="G183" s="54">
        <f>(G147*$D$159*$E$153)/SUM(G45:G49,G54:G56)</f>
        <v>0</v>
      </c>
      <c r="H183" s="54">
        <f>(H147*$D$159*$E$153)/SUM(H45:H49,H54:H56)</f>
        <v>6.7891228948168081</v>
      </c>
      <c r="I183" s="54">
        <f>(I147*$D$159*$E$153)/SUM(I45:I49,I54:I56)</f>
        <v>0</v>
      </c>
      <c r="J183" s="54">
        <f>(J147*$D$159*$E$153)/SUM(J45:J49,J54:J56)</f>
        <v>0</v>
      </c>
      <c r="K183" s="54"/>
      <c r="L183" s="54"/>
      <c r="M183" s="54"/>
    </row>
    <row r="184" spans="1:13" x14ac:dyDescent="0.6">
      <c r="A184" s="12"/>
      <c r="E184" s="55" t="s">
        <v>156</v>
      </c>
      <c r="F184" s="54"/>
      <c r="G184" s="54"/>
      <c r="H184" s="54"/>
      <c r="K184" s="54"/>
      <c r="L184" s="54"/>
      <c r="M184" s="54"/>
    </row>
    <row r="185" spans="1:13" x14ac:dyDescent="0.6">
      <c r="A185" s="12"/>
      <c r="E185" s="55" t="s">
        <v>157</v>
      </c>
      <c r="F185" s="54"/>
      <c r="G185" s="54"/>
      <c r="H185" s="54"/>
      <c r="K185" s="54"/>
      <c r="L185" s="54"/>
      <c r="M185" s="54"/>
    </row>
    <row r="186" spans="1:13" x14ac:dyDescent="0.6">
      <c r="A186" s="12"/>
    </row>
    <row r="187" spans="1:13" x14ac:dyDescent="0.6">
      <c r="A187" s="8" t="s">
        <v>73</v>
      </c>
      <c r="B187" s="6" t="s">
        <v>134</v>
      </c>
    </row>
    <row r="188" spans="1:13" x14ac:dyDescent="0.6">
      <c r="A188" s="12"/>
      <c r="B188" s="6"/>
      <c r="K188" s="132"/>
    </row>
    <row r="189" spans="1:13" x14ac:dyDescent="0.6">
      <c r="A189" s="12"/>
      <c r="B189" s="6" t="s">
        <v>41</v>
      </c>
    </row>
    <row r="190" spans="1:13" x14ac:dyDescent="0.6">
      <c r="A190" s="12"/>
      <c r="B190" s="7" t="s">
        <v>570</v>
      </c>
    </row>
    <row r="191" spans="1:13" x14ac:dyDescent="0.6">
      <c r="A191" s="12"/>
      <c r="B191" s="7" t="s">
        <v>40</v>
      </c>
    </row>
    <row r="192" spans="1:13" x14ac:dyDescent="0.6">
      <c r="A192" s="12"/>
      <c r="C192" s="18" t="str">
        <f t="shared" ref="C192:J192" si="61">+C7</f>
        <v>RS</v>
      </c>
      <c r="D192" s="18" t="str">
        <f t="shared" si="61"/>
        <v>RHS</v>
      </c>
      <c r="E192" s="18" t="str">
        <f t="shared" si="61"/>
        <v>RLM</v>
      </c>
      <c r="F192" s="18" t="str">
        <f t="shared" si="61"/>
        <v>WH</v>
      </c>
      <c r="G192" s="18" t="str">
        <f t="shared" si="61"/>
        <v>WHS</v>
      </c>
      <c r="H192" s="18" t="str">
        <f t="shared" si="61"/>
        <v>HS</v>
      </c>
      <c r="I192" s="18" t="str">
        <f t="shared" si="61"/>
        <v>PSAL</v>
      </c>
      <c r="J192" s="18" t="str">
        <f t="shared" si="61"/>
        <v>BPL</v>
      </c>
    </row>
    <row r="193" spans="1:11" x14ac:dyDescent="0.6">
      <c r="A193" s="12"/>
      <c r="C193" s="18"/>
      <c r="D193" s="18"/>
      <c r="E193" s="3"/>
      <c r="F193" s="18"/>
      <c r="G193" s="18"/>
    </row>
    <row r="194" spans="1:11" x14ac:dyDescent="0.6">
      <c r="A194" s="12"/>
      <c r="B194" s="19" t="s">
        <v>23</v>
      </c>
      <c r="C194" s="3">
        <f>+C130+($D$171*C80)+C$178+C181</f>
        <v>84.203126479368493</v>
      </c>
      <c r="D194" s="3">
        <f>+D130+($D$171*D80)+D$178+D181</f>
        <v>80.685634861989797</v>
      </c>
      <c r="E194" s="3"/>
      <c r="F194" s="3">
        <f>+F130+($D$171*F80)+F$178+F181</f>
        <v>74.455081809381241</v>
      </c>
      <c r="G194" s="3">
        <f>+G130+($D$171*G80)+G$178+G181</f>
        <v>73.875096087367879</v>
      </c>
      <c r="H194" s="3">
        <f>+H130+($D$171*H80)+H$178+H181</f>
        <v>85.154684929943812</v>
      </c>
      <c r="I194" s="3">
        <f>+I130+($D$171*I80)+I$178+I181</f>
        <v>68.871067844675466</v>
      </c>
      <c r="J194" s="3">
        <f>+J130+($D$171*J80)+J$178+J181</f>
        <v>68.813603211153719</v>
      </c>
      <c r="K194" s="3"/>
    </row>
    <row r="195" spans="1:11" x14ac:dyDescent="0.6">
      <c r="A195" s="12"/>
      <c r="B195" s="39" t="s">
        <v>84</v>
      </c>
      <c r="C195" s="3"/>
      <c r="D195" s="3"/>
      <c r="E195" s="3">
        <f>+E131+($D$171*E80)+E$178+E181</f>
        <v>103.51560580898484</v>
      </c>
      <c r="F195" s="3"/>
      <c r="G195" s="3"/>
      <c r="H195" s="3"/>
      <c r="I195" s="3"/>
      <c r="J195" s="3"/>
    </row>
    <row r="196" spans="1:11" x14ac:dyDescent="0.6">
      <c r="A196" s="12"/>
      <c r="B196" s="39" t="s">
        <v>85</v>
      </c>
      <c r="C196" s="3"/>
      <c r="D196" s="3"/>
      <c r="E196" s="3">
        <f>+E132+($D$171*E80)</f>
        <v>66.549966667483162</v>
      </c>
      <c r="F196" s="3"/>
      <c r="G196" s="3"/>
      <c r="H196" s="3"/>
      <c r="I196" s="3"/>
      <c r="J196" s="3"/>
    </row>
    <row r="197" spans="1:11" x14ac:dyDescent="0.6">
      <c r="A197" s="12"/>
      <c r="B197" s="84" t="s">
        <v>160</v>
      </c>
      <c r="C197" s="3">
        <f>(C194*SUM(C50:C53)-C166*10*C164*SUM(C50:C53))/SUM(C50:C53)</f>
        <v>81.140318479368489</v>
      </c>
      <c r="D197" s="3">
        <f>(D194*SUM(D50:D53)-D166*10*D164*SUM(D50:D53))/SUM(D50:D53)</f>
        <v>76.763743861989795</v>
      </c>
      <c r="E197" s="3"/>
      <c r="F197" s="3"/>
      <c r="G197" s="3"/>
      <c r="H197" s="3"/>
      <c r="I197" s="3"/>
      <c r="J197" s="3"/>
    </row>
    <row r="198" spans="1:11" x14ac:dyDescent="0.6">
      <c r="A198" s="12"/>
      <c r="B198" s="84" t="s">
        <v>159</v>
      </c>
      <c r="C198" s="3">
        <f>+C197+C166*10</f>
        <v>89.79231847936849</v>
      </c>
      <c r="D198" s="3">
        <f>+D197+D166*10</f>
        <v>88.332743861989798</v>
      </c>
      <c r="E198" s="3"/>
      <c r="F198" s="3"/>
      <c r="G198" s="3"/>
      <c r="H198" s="3"/>
      <c r="I198" s="3"/>
      <c r="J198" s="3"/>
    </row>
    <row r="199" spans="1:11" x14ac:dyDescent="0.6">
      <c r="A199" s="12"/>
      <c r="C199" s="3"/>
      <c r="D199" s="3"/>
      <c r="E199" s="3"/>
      <c r="F199" s="3"/>
      <c r="G199" s="3"/>
      <c r="H199" s="3"/>
      <c r="I199" s="3"/>
      <c r="J199" s="3"/>
    </row>
    <row r="200" spans="1:11" x14ac:dyDescent="0.6">
      <c r="A200" s="12"/>
      <c r="B200" s="19" t="s">
        <v>24</v>
      </c>
      <c r="C200" s="3">
        <f>+C134+($D$171*C80)+C$178+C181</f>
        <v>90.523065747404033</v>
      </c>
      <c r="D200" s="3">
        <f>+D134+($D$171*D80)+D$178+D181</f>
        <v>90.557443425322816</v>
      </c>
      <c r="E200" s="3"/>
      <c r="F200" s="3">
        <f>+F134+($D$171*F80)+F$178+F181</f>
        <v>81.219583378499067</v>
      </c>
      <c r="G200" s="3">
        <f>+G134+($D$171*G80)+G$178+G181</f>
        <v>80.006573380557171</v>
      </c>
      <c r="H200" s="3">
        <f>+H134+($D$171*H80)+H$178+H181</f>
        <v>94.376502081307905</v>
      </c>
      <c r="I200" s="3">
        <f>+I134+($D$171*I80)+I$178+I181</f>
        <v>79.244180440529334</v>
      </c>
      <c r="J200" s="3">
        <f>+J134+($D$171*J80)+J$178+J181</f>
        <v>79.228329063861551</v>
      </c>
      <c r="K200" s="3"/>
    </row>
    <row r="201" spans="1:11" x14ac:dyDescent="0.6">
      <c r="A201" s="12"/>
      <c r="B201" s="39" t="s">
        <v>84</v>
      </c>
      <c r="C201" s="3"/>
      <c r="D201" s="3"/>
      <c r="E201" s="3">
        <f>+E135+($D$171*E80)+E$178+E181</f>
        <v>105.3521804254257</v>
      </c>
      <c r="F201" s="3"/>
      <c r="G201" s="3"/>
      <c r="H201" s="3"/>
      <c r="I201" s="3"/>
      <c r="J201" s="3"/>
    </row>
    <row r="202" spans="1:11" x14ac:dyDescent="0.6">
      <c r="A202" s="12"/>
      <c r="B202" s="39" t="s">
        <v>85</v>
      </c>
      <c r="C202" s="3"/>
      <c r="D202" s="3"/>
      <c r="E202" s="3">
        <f>+E136+($D$171*E80)</f>
        <v>77.534733777314187</v>
      </c>
      <c r="F202" s="3"/>
      <c r="G202" s="3"/>
      <c r="H202" s="3"/>
      <c r="I202" s="3"/>
      <c r="J202" s="3"/>
    </row>
    <row r="203" spans="1:11" x14ac:dyDescent="0.6">
      <c r="A203" s="12"/>
      <c r="C203" s="3"/>
      <c r="D203" s="3"/>
      <c r="E203" s="3"/>
      <c r="F203" s="3"/>
      <c r="G203" s="3"/>
      <c r="H203" s="3"/>
      <c r="I203" s="3"/>
      <c r="J203" s="3"/>
    </row>
    <row r="204" spans="1:11" x14ac:dyDescent="0.6">
      <c r="A204" s="12"/>
      <c r="B204" s="1" t="s">
        <v>112</v>
      </c>
      <c r="C204" s="3">
        <f>+C138+($D$171*C80)+C$178+C181</f>
        <v>87.762683497330684</v>
      </c>
      <c r="D204" s="3">
        <f>+D138+($D$171*D80)+D$178+D181</f>
        <v>88.310476027409578</v>
      </c>
      <c r="E204" s="3">
        <f>((E195*SUMPRODUCT(E32:E35,E50:E53)+E196*SUMPRODUCT(Q32:Q35,E50:E53))+(E201*(SUMPRODUCT(E27:E31,E45:E49)+SUMPRODUCT(E36:E38,E54:E56))+E202*(SUMPRODUCT(Q27:Q31,E45:E49)+SUMPRODUCT(Q36:Q38,E54:E56))))/E57</f>
        <v>87.113295121685169</v>
      </c>
      <c r="F204" s="3">
        <f>+F138+($D$171*F80)+F$178+F181</f>
        <v>79.290229887481118</v>
      </c>
      <c r="G204" s="3">
        <f>+G138+($D$171*G80)+G$178+G181</f>
        <v>78.33435230059645</v>
      </c>
      <c r="H204" s="3">
        <f>+H138+($D$171*H80)+H$178+H181</f>
        <v>92.424243103407889</v>
      </c>
      <c r="I204" s="3">
        <f>+I138+($D$171*I80)+I$178+I181</f>
        <v>76.39815195658062</v>
      </c>
      <c r="J204" s="3">
        <f>+J138+($D$171*J80)+J$178+J181</f>
        <v>76.461311013213404</v>
      </c>
      <c r="K204" s="3"/>
    </row>
    <row r="205" spans="1:11" x14ac:dyDescent="0.6">
      <c r="A205" s="12"/>
      <c r="C205" s="3"/>
      <c r="D205" s="3"/>
      <c r="E205" s="3"/>
      <c r="F205" s="3"/>
      <c r="G205" s="3"/>
      <c r="H205" s="3"/>
      <c r="I205" s="3"/>
      <c r="J205" s="3"/>
      <c r="K205" s="3"/>
    </row>
    <row r="206" spans="1:11" x14ac:dyDescent="0.6">
      <c r="A206" s="12"/>
      <c r="B206" s="6" t="s">
        <v>32</v>
      </c>
    </row>
    <row r="207" spans="1:11" x14ac:dyDescent="0.6">
      <c r="A207" s="12"/>
      <c r="B207" s="7" t="s">
        <v>89</v>
      </c>
    </row>
    <row r="208" spans="1:11" x14ac:dyDescent="0.6">
      <c r="A208" s="12"/>
      <c r="B208" s="7" t="s">
        <v>40</v>
      </c>
    </row>
    <row r="209" spans="1:15" x14ac:dyDescent="0.6">
      <c r="A209" s="12"/>
      <c r="C209" s="18" t="str">
        <f>+K7</f>
        <v>GLP</v>
      </c>
      <c r="D209" s="18" t="str">
        <f>+L7</f>
        <v>LPL-S</v>
      </c>
      <c r="E209" s="18"/>
      <c r="H209" s="6" t="s">
        <v>31</v>
      </c>
      <c r="I209" s="18" t="str">
        <f>+C209</f>
        <v>GLP</v>
      </c>
      <c r="J209" s="18" t="str">
        <f>+D209</f>
        <v>LPL-S</v>
      </c>
    </row>
    <row r="210" spans="1:15" x14ac:dyDescent="0.6">
      <c r="A210" s="12"/>
      <c r="C210" s="18"/>
      <c r="D210" s="18"/>
      <c r="F210" s="6"/>
    </row>
    <row r="211" spans="1:15" x14ac:dyDescent="0.6">
      <c r="A211" s="12"/>
      <c r="B211" s="19" t="s">
        <v>23</v>
      </c>
      <c r="C211" s="3">
        <f>+K130+($D$171*K80)</f>
        <v>76.502137207378482</v>
      </c>
      <c r="D211" s="3">
        <f>+L130+($D$171*L$80)</f>
        <v>75.71485989041129</v>
      </c>
      <c r="E211" s="83"/>
      <c r="H211" s="56" t="s">
        <v>28</v>
      </c>
    </row>
    <row r="212" spans="1:15" x14ac:dyDescent="0.6">
      <c r="A212" s="12"/>
      <c r="B212" s="39" t="s">
        <v>84</v>
      </c>
      <c r="C212" s="3"/>
      <c r="D212" s="3">
        <f>+L131+($D$171*L$80)</f>
        <v>85.557994352362968</v>
      </c>
      <c r="H212" s="28" t="s">
        <v>47</v>
      </c>
      <c r="I212" s="103">
        <f>+$D158*$E152/$H152/1000</f>
        <v>1.632665</v>
      </c>
      <c r="J212" s="103">
        <f>+$D158*$E152/$H152/1000</f>
        <v>1.632665</v>
      </c>
      <c r="K212" s="53" t="s">
        <v>51</v>
      </c>
      <c r="O212" s="108"/>
    </row>
    <row r="213" spans="1:15" x14ac:dyDescent="0.6">
      <c r="A213" s="12"/>
      <c r="B213" s="39" t="s">
        <v>85</v>
      </c>
      <c r="C213" s="3"/>
      <c r="D213" s="3">
        <f>+L132+($D$171*L$80)</f>
        <v>66.234446571218371</v>
      </c>
      <c r="H213" s="28" t="s">
        <v>48</v>
      </c>
      <c r="I213" s="103">
        <f>+$D159*$E153/$H153/1000</f>
        <v>1.632665</v>
      </c>
      <c r="J213" s="103">
        <f>+$D159*$E153/$H153/1000</f>
        <v>1.632665</v>
      </c>
      <c r="K213" s="53" t="s">
        <v>51</v>
      </c>
    </row>
    <row r="214" spans="1:15" x14ac:dyDescent="0.6">
      <c r="A214" s="12"/>
      <c r="C214" s="3"/>
      <c r="D214" s="3"/>
      <c r="H214" s="28" t="s">
        <v>293</v>
      </c>
      <c r="I214" s="103">
        <f>($D$158*$E$152+$D$159*$E$153)/$H$154/1000</f>
        <v>1.632665</v>
      </c>
      <c r="J214" s="103">
        <f>($D$158*$E$152+$D$159*$E$153)/$H$154/1000</f>
        <v>1.632665</v>
      </c>
      <c r="K214" s="53" t="s">
        <v>51</v>
      </c>
    </row>
    <row r="215" spans="1:15" x14ac:dyDescent="0.6">
      <c r="A215" s="12"/>
      <c r="B215" s="19" t="s">
        <v>24</v>
      </c>
      <c r="C215" s="3">
        <f>+K134+($D$171*K80)</f>
        <v>81.330049504280396</v>
      </c>
      <c r="D215" s="3">
        <f>+L134+($D$171*L$80)</f>
        <v>80.698522595301242</v>
      </c>
    </row>
    <row r="216" spans="1:15" x14ac:dyDescent="0.6">
      <c r="A216" s="12"/>
      <c r="B216" s="39" t="s">
        <v>84</v>
      </c>
      <c r="C216" s="3"/>
      <c r="D216" s="3">
        <f>+L135+($D$171*L$80)</f>
        <v>85.992395412216837</v>
      </c>
      <c r="H216" s="56" t="s">
        <v>29</v>
      </c>
      <c r="I216" s="57"/>
      <c r="J216" s="57"/>
      <c r="K216" s="53"/>
    </row>
    <row r="217" spans="1:15" x14ac:dyDescent="0.6">
      <c r="A217" s="12"/>
      <c r="B217" s="39" t="s">
        <v>85</v>
      </c>
      <c r="C217" s="3"/>
      <c r="D217" s="3">
        <f>+L136+($D$171*L$80)</f>
        <v>75.880271455072773</v>
      </c>
      <c r="H217" s="28" t="s">
        <v>49</v>
      </c>
      <c r="I217" s="103">
        <f>+$D155/1000/12</f>
        <v>0</v>
      </c>
      <c r="J217" s="103">
        <f>+$D155/1000/12</f>
        <v>0</v>
      </c>
      <c r="K217" s="53" t="s">
        <v>52</v>
      </c>
    </row>
    <row r="218" spans="1:15" x14ac:dyDescent="0.6">
      <c r="A218" s="12"/>
      <c r="B218" s="39"/>
      <c r="C218" s="3"/>
      <c r="D218" s="3"/>
    </row>
    <row r="219" spans="1:15" x14ac:dyDescent="0.6">
      <c r="A219" s="12"/>
      <c r="B219" s="1" t="s">
        <v>114</v>
      </c>
      <c r="C219" s="3">
        <f>+K138+($D$171*K80)</f>
        <v>79.558378397669841</v>
      </c>
      <c r="D219" s="3">
        <f>+L138+($D$171*L$80)</f>
        <v>78.963338008218727</v>
      </c>
    </row>
    <row r="220" spans="1:15" x14ac:dyDescent="0.6">
      <c r="A220" s="12"/>
      <c r="C220" s="3"/>
      <c r="D220" s="3"/>
    </row>
    <row r="221" spans="1:15" x14ac:dyDescent="0.6">
      <c r="A221" s="12"/>
      <c r="B221" s="537" t="s">
        <v>571</v>
      </c>
      <c r="C221" s="3"/>
      <c r="D221" s="3"/>
    </row>
    <row r="222" spans="1:15" x14ac:dyDescent="0.6">
      <c r="A222" s="12"/>
      <c r="B222" s="19" t="s">
        <v>23</v>
      </c>
      <c r="C222" s="3">
        <f>(C211*W49+((I214*$H152)*K147*1000)+(I217*$H152*K149*1000))/W49</f>
        <v>81.997101242771436</v>
      </c>
      <c r="D222" s="3">
        <f>(D211*X49+((J214*$H152)*L147*1000)+(J217*$H152*L149*1000))/X49</f>
        <v>79.676398475525829</v>
      </c>
      <c r="F222" s="1" t="s">
        <v>121</v>
      </c>
    </row>
    <row r="223" spans="1:15" x14ac:dyDescent="0.6">
      <c r="A223" s="12"/>
      <c r="B223" s="39" t="s">
        <v>84</v>
      </c>
      <c r="C223" s="3"/>
      <c r="D223" s="3">
        <f>(D212*X50+((J214*$H152)*L147*1000)+(J217*$H152*L149*1000))/X50</f>
        <v>93.632640209978987</v>
      </c>
    </row>
    <row r="224" spans="1:15" x14ac:dyDescent="0.6">
      <c r="A224" s="12"/>
      <c r="B224" s="39" t="s">
        <v>85</v>
      </c>
      <c r="C224" s="3"/>
      <c r="D224" s="3">
        <f>+D213</f>
        <v>66.234446571218371</v>
      </c>
    </row>
    <row r="225" spans="1:7" x14ac:dyDescent="0.6">
      <c r="A225" s="12"/>
      <c r="C225" s="3"/>
      <c r="D225" s="3"/>
    </row>
    <row r="226" spans="1:7" x14ac:dyDescent="0.6">
      <c r="A226" s="12"/>
      <c r="B226" s="19" t="s">
        <v>24</v>
      </c>
      <c r="C226" s="3">
        <f>(C215*W45+((I214*$H153)*K147*1000)+(I217*$H153*K149*1000))/W45</f>
        <v>87.700796056807349</v>
      </c>
      <c r="D226" s="3">
        <f>(D215*X45+((J214*$H153)*L147*1000)+(J217*$H153*L149*1000))/X45</f>
        <v>84.930658657010696</v>
      </c>
    </row>
    <row r="227" spans="1:7" x14ac:dyDescent="0.6">
      <c r="A227" s="12"/>
      <c r="B227" s="39" t="s">
        <v>84</v>
      </c>
      <c r="C227" s="3"/>
      <c r="D227" s="3">
        <f>(D216*X46+((J214*$H153)*L147*1000)+(J217*$H153*L149*1000))/X46</f>
        <v>94.874432320213359</v>
      </c>
    </row>
    <row r="228" spans="1:7" x14ac:dyDescent="0.6">
      <c r="A228" s="12"/>
      <c r="B228" s="39" t="s">
        <v>85</v>
      </c>
      <c r="C228" s="3"/>
      <c r="D228" s="3">
        <f>+D217</f>
        <v>75.880271455072773</v>
      </c>
    </row>
    <row r="229" spans="1:7" x14ac:dyDescent="0.6">
      <c r="A229" s="12"/>
      <c r="B229" s="39"/>
      <c r="C229" s="3"/>
      <c r="D229" s="3"/>
    </row>
    <row r="230" spans="1:7" x14ac:dyDescent="0.6">
      <c r="A230" s="12"/>
      <c r="B230" s="170" t="s">
        <v>572</v>
      </c>
      <c r="C230" s="3">
        <f>(C219*K57+((I214*$H152+I214*$H153)*K147*1000)+(I217*$H154*K149*1000))/K57</f>
        <v>85.607744095313265</v>
      </c>
      <c r="D230" s="3">
        <f>(D219*L57+((J214*$H152+J214*$H153)*L147*1000)+(J217*$H154*L149*1000))/L57</f>
        <v>83.101258911620988</v>
      </c>
    </row>
    <row r="231" spans="1:7" x14ac:dyDescent="0.6">
      <c r="A231" s="12"/>
      <c r="C231" s="43"/>
      <c r="D231" s="43"/>
    </row>
    <row r="232" spans="1:7" x14ac:dyDescent="0.6">
      <c r="A232" s="12"/>
      <c r="B232" s="6" t="s">
        <v>108</v>
      </c>
      <c r="C232" s="3"/>
      <c r="D232" s="3"/>
    </row>
    <row r="233" spans="1:7" x14ac:dyDescent="0.6">
      <c r="A233" s="12"/>
      <c r="B233" s="28" t="s">
        <v>59</v>
      </c>
      <c r="C233" s="47">
        <f>(+SUMPRODUCT(C204:J204,C57:J57)+SUMPRODUCT(C230:D230,K57:L57))/1000</f>
        <v>2084655.7392958156</v>
      </c>
      <c r="G233" s="2"/>
    </row>
    <row r="234" spans="1:7" x14ac:dyDescent="0.6">
      <c r="A234" s="12"/>
      <c r="C234" s="28" t="s">
        <v>140</v>
      </c>
      <c r="D234" s="54">
        <f>+C233/SUM(C57:L57)*1000</f>
        <v>86.097839296299441</v>
      </c>
      <c r="E234" s="1" t="s">
        <v>44</v>
      </c>
    </row>
    <row r="235" spans="1:7" x14ac:dyDescent="0.6">
      <c r="A235" s="12"/>
      <c r="C235" s="28" t="s">
        <v>284</v>
      </c>
      <c r="D235" s="54">
        <f>+C233/SUMPRODUCT(C57:L57,C85:L85)*1000</f>
        <v>81.727308044028888</v>
      </c>
      <c r="E235" s="1" t="s">
        <v>268</v>
      </c>
    </row>
    <row r="236" spans="1:7" x14ac:dyDescent="0.6">
      <c r="A236" s="12"/>
    </row>
    <row r="237" spans="1:7" x14ac:dyDescent="0.6">
      <c r="A237" s="12"/>
      <c r="E237" s="57"/>
    </row>
    <row r="238" spans="1:7" x14ac:dyDescent="0.6">
      <c r="A238" s="8" t="s">
        <v>92</v>
      </c>
      <c r="B238" s="6" t="s">
        <v>269</v>
      </c>
    </row>
    <row r="239" spans="1:7" x14ac:dyDescent="0.6">
      <c r="A239" s="12"/>
      <c r="B239" s="6"/>
    </row>
    <row r="240" spans="1:7" x14ac:dyDescent="0.6">
      <c r="A240" s="12"/>
      <c r="B240" s="6" t="s">
        <v>41</v>
      </c>
    </row>
    <row r="241" spans="1:13" x14ac:dyDescent="0.6">
      <c r="A241" s="12"/>
      <c r="B241" s="7" t="s">
        <v>570</v>
      </c>
    </row>
    <row r="242" spans="1:13" x14ac:dyDescent="0.6">
      <c r="A242" s="12"/>
      <c r="B242" s="6"/>
    </row>
    <row r="243" spans="1:13" x14ac:dyDescent="0.6">
      <c r="A243" s="12"/>
      <c r="C243" s="18" t="str">
        <f t="shared" ref="C243:J243" si="62">+C7</f>
        <v>RS</v>
      </c>
      <c r="D243" s="18" t="str">
        <f t="shared" si="62"/>
        <v>RHS</v>
      </c>
      <c r="E243" s="18" t="str">
        <f t="shared" si="62"/>
        <v>RLM</v>
      </c>
      <c r="F243" s="18" t="str">
        <f t="shared" si="62"/>
        <v>WH</v>
      </c>
      <c r="G243" s="18" t="str">
        <f t="shared" si="62"/>
        <v>WHS</v>
      </c>
      <c r="H243" s="18" t="str">
        <f t="shared" si="62"/>
        <v>HS</v>
      </c>
      <c r="I243" s="18" t="str">
        <f t="shared" si="62"/>
        <v>PSAL</v>
      </c>
      <c r="J243" s="18" t="str">
        <f t="shared" si="62"/>
        <v>BPL</v>
      </c>
    </row>
    <row r="244" spans="1:13" x14ac:dyDescent="0.6">
      <c r="A244" s="12"/>
      <c r="C244" s="18"/>
      <c r="D244" s="18"/>
      <c r="E244" s="18"/>
      <c r="F244" s="18"/>
      <c r="G244" s="18"/>
    </row>
    <row r="245" spans="1:13" x14ac:dyDescent="0.6">
      <c r="A245" s="12"/>
      <c r="B245" s="19" t="s">
        <v>23</v>
      </c>
      <c r="E245" s="72"/>
      <c r="F245" s="71">
        <f>ROUND(+F194/$D$235,3)</f>
        <v>0.91100000000000003</v>
      </c>
      <c r="G245" s="71">
        <f>ROUND(+G194/$D$235,3)</f>
        <v>0.90400000000000003</v>
      </c>
      <c r="H245" s="71">
        <f>ROUND(+H194/$D$235,3)</f>
        <v>1.042</v>
      </c>
      <c r="I245" s="72">
        <f>ROUND(+I194/$D$235,3)</f>
        <v>0.84299999999999997</v>
      </c>
      <c r="J245" s="72">
        <f>ROUND(+J194/$D$235,3)</f>
        <v>0.84199999999999997</v>
      </c>
      <c r="K245" s="60"/>
      <c r="L245" s="60"/>
      <c r="M245" s="60"/>
    </row>
    <row r="246" spans="1:13" x14ac:dyDescent="0.6">
      <c r="A246" s="12"/>
      <c r="B246" s="39" t="s">
        <v>84</v>
      </c>
      <c r="C246" s="59"/>
      <c r="D246" s="58"/>
      <c r="E246" s="71">
        <f>ROUND(+E195/$D$235,3)</f>
        <v>1.2669999999999999</v>
      </c>
      <c r="F246" s="72"/>
      <c r="G246" s="72"/>
      <c r="H246" s="72"/>
      <c r="I246" s="11"/>
      <c r="J246" s="61" t="s">
        <v>167</v>
      </c>
      <c r="K246" s="60"/>
      <c r="L246" s="60"/>
      <c r="M246" s="60"/>
    </row>
    <row r="247" spans="1:13" x14ac:dyDescent="0.6">
      <c r="A247" s="12"/>
      <c r="B247" s="39" t="s">
        <v>85</v>
      </c>
      <c r="C247" s="59"/>
      <c r="D247" s="58"/>
      <c r="E247" s="71">
        <f>ROUND(+E196/$D$235,3)</f>
        <v>0.81399999999999995</v>
      </c>
      <c r="F247" s="72"/>
      <c r="G247" s="72"/>
      <c r="H247" s="73"/>
      <c r="I247" s="11"/>
      <c r="J247" s="61" t="s">
        <v>168</v>
      </c>
      <c r="K247" s="74">
        <f>ROUND((I245*U49+J245*V49)/(U49+V49),3)</f>
        <v>0.84199999999999997</v>
      </c>
      <c r="L247" s="60"/>
      <c r="M247" s="60"/>
    </row>
    <row r="248" spans="1:13" x14ac:dyDescent="0.6">
      <c r="A248" s="12"/>
      <c r="E248" s="59"/>
      <c r="F248" s="58"/>
      <c r="G248" s="58"/>
      <c r="L248" s="60"/>
      <c r="M248" s="60"/>
    </row>
    <row r="249" spans="1:13" x14ac:dyDescent="0.6">
      <c r="A249" s="12"/>
      <c r="B249" s="574" t="s">
        <v>164</v>
      </c>
      <c r="C249" s="71">
        <f>ROUND(+C194/$D$235,3)</f>
        <v>1.03</v>
      </c>
      <c r="D249" s="71">
        <f>ROUND(+D194/$D$235,3)</f>
        <v>0.98699999999999999</v>
      </c>
      <c r="E249" s="59"/>
      <c r="F249" s="58"/>
      <c r="G249" s="58"/>
      <c r="H249" s="58"/>
      <c r="I249" s="58"/>
      <c r="J249" s="58"/>
      <c r="K249" s="60"/>
      <c r="L249" s="60"/>
      <c r="M249" s="60"/>
    </row>
    <row r="250" spans="1:13" x14ac:dyDescent="0.6">
      <c r="A250" s="8"/>
      <c r="B250" s="574" t="s">
        <v>172</v>
      </c>
      <c r="C250" s="91">
        <f>ROUND(+C197-C194,3)</f>
        <v>-3.0630000000000002</v>
      </c>
      <c r="D250" s="91">
        <f>ROUND(D197-D194,3)</f>
        <v>-3.9220000000000002</v>
      </c>
      <c r="E250" s="89" t="s">
        <v>165</v>
      </c>
      <c r="F250" s="58"/>
      <c r="G250" s="58"/>
      <c r="H250" s="58"/>
      <c r="I250" s="58"/>
      <c r="J250" s="58"/>
      <c r="K250" s="60"/>
      <c r="L250" s="60"/>
      <c r="M250" s="60"/>
    </row>
    <row r="251" spans="1:13" x14ac:dyDescent="0.6">
      <c r="A251" s="8"/>
      <c r="B251" s="574" t="s">
        <v>172</v>
      </c>
      <c r="C251" s="91">
        <f>ROUND(+C198-C194,3)</f>
        <v>5.5890000000000004</v>
      </c>
      <c r="D251" s="91">
        <f>ROUND(D198-D194,3)</f>
        <v>7.6470000000000002</v>
      </c>
      <c r="E251" s="89" t="s">
        <v>166</v>
      </c>
      <c r="F251" s="58"/>
      <c r="G251" s="58"/>
      <c r="H251" s="58"/>
      <c r="I251" s="58"/>
      <c r="J251" s="58"/>
      <c r="K251" s="60"/>
      <c r="L251" s="60"/>
      <c r="M251" s="60"/>
    </row>
    <row r="252" spans="1:13" x14ac:dyDescent="0.6">
      <c r="A252" s="12"/>
      <c r="G252" s="58"/>
      <c r="H252" s="58"/>
      <c r="I252" s="58"/>
      <c r="J252" s="58"/>
      <c r="K252" s="60"/>
      <c r="L252" s="60"/>
      <c r="M252" s="60"/>
    </row>
    <row r="253" spans="1:13" x14ac:dyDescent="0.6">
      <c r="A253" s="12"/>
      <c r="H253" s="58"/>
      <c r="I253" s="58"/>
      <c r="J253" s="58"/>
      <c r="K253" s="60"/>
      <c r="L253" s="60"/>
      <c r="M253" s="60"/>
    </row>
    <row r="254" spans="1:13" x14ac:dyDescent="0.6">
      <c r="A254" s="12"/>
      <c r="C254" s="58"/>
      <c r="D254" s="58"/>
      <c r="E254" s="58"/>
      <c r="F254" s="58"/>
      <c r="G254" s="58"/>
      <c r="H254" s="58"/>
      <c r="I254" s="58"/>
      <c r="J254" s="58"/>
      <c r="K254" s="60"/>
      <c r="L254" s="60"/>
      <c r="M254" s="60"/>
    </row>
    <row r="255" spans="1:13" x14ac:dyDescent="0.6">
      <c r="A255" s="12"/>
      <c r="B255" s="19" t="s">
        <v>24</v>
      </c>
      <c r="C255" s="71">
        <f>ROUND(+C200/$D$235,3)</f>
        <v>1.1080000000000001</v>
      </c>
      <c r="D255" s="71">
        <f>ROUND(+D200/$D$235,3)</f>
        <v>1.1080000000000001</v>
      </c>
      <c r="E255" s="72"/>
      <c r="F255" s="71">
        <f>ROUND(+F200/$D$235,3)</f>
        <v>0.99399999999999999</v>
      </c>
      <c r="G255" s="71">
        <f>ROUND(+G200/$D$235,3)</f>
        <v>0.97899999999999998</v>
      </c>
      <c r="H255" s="71">
        <f>ROUND(+H200/$D$235,3)</f>
        <v>1.155</v>
      </c>
      <c r="I255" s="72">
        <f>ROUND(+I200/$D$235,3)</f>
        <v>0.97</v>
      </c>
      <c r="J255" s="72">
        <f>ROUND(+J200/$D$235,3)</f>
        <v>0.96899999999999997</v>
      </c>
      <c r="K255" s="60"/>
      <c r="L255" s="60"/>
      <c r="M255" s="60"/>
    </row>
    <row r="256" spans="1:13" x14ac:dyDescent="0.6">
      <c r="A256" s="12"/>
      <c r="B256" s="39" t="s">
        <v>84</v>
      </c>
      <c r="C256" s="58"/>
      <c r="D256" s="58"/>
      <c r="E256" s="71">
        <f>ROUND(+E201/$D$235,3)</f>
        <v>1.2889999999999999</v>
      </c>
      <c r="F256" s="58"/>
      <c r="G256" s="58"/>
      <c r="H256" s="58"/>
      <c r="J256" s="61" t="s">
        <v>167</v>
      </c>
      <c r="K256" s="60"/>
      <c r="L256" s="60"/>
      <c r="M256" s="60"/>
    </row>
    <row r="257" spans="1:13" x14ac:dyDescent="0.6">
      <c r="A257" s="12"/>
      <c r="B257" s="39" t="s">
        <v>85</v>
      </c>
      <c r="C257" s="58"/>
      <c r="D257" s="58"/>
      <c r="E257" s="71">
        <f>ROUND(+E202/$D$235,3)</f>
        <v>0.94899999999999995</v>
      </c>
      <c r="F257" s="58"/>
      <c r="G257" s="58"/>
      <c r="J257" s="61" t="s">
        <v>168</v>
      </c>
      <c r="K257" s="74">
        <f>ROUND((I255*U45+J255*V45)/(U45+V45),3)</f>
        <v>0.96899999999999997</v>
      </c>
      <c r="L257" s="60"/>
      <c r="M257" s="60"/>
    </row>
    <row r="258" spans="1:13" x14ac:dyDescent="0.6">
      <c r="A258" s="12"/>
      <c r="C258" s="63"/>
      <c r="D258" s="63"/>
      <c r="E258" s="63"/>
      <c r="F258" s="63"/>
      <c r="G258" s="63"/>
      <c r="K258" s="60"/>
      <c r="L258" s="60"/>
      <c r="M258" s="60"/>
    </row>
    <row r="259" spans="1:13" x14ac:dyDescent="0.6">
      <c r="A259" s="12"/>
      <c r="B259" s="1" t="s">
        <v>113</v>
      </c>
      <c r="C259" s="75">
        <f>ROUND(+C204/$D$235,3)</f>
        <v>1.0740000000000001</v>
      </c>
      <c r="D259" s="75">
        <f t="shared" ref="D259:J259" si="63">ROUND(+D204/$D$235,3)</f>
        <v>1.081</v>
      </c>
      <c r="E259" s="75">
        <f t="shared" si="63"/>
        <v>1.0660000000000001</v>
      </c>
      <c r="F259" s="75">
        <f t="shared" si="63"/>
        <v>0.97</v>
      </c>
      <c r="G259" s="75">
        <f t="shared" si="63"/>
        <v>0.95799999999999996</v>
      </c>
      <c r="H259" s="75">
        <f t="shared" si="63"/>
        <v>1.131</v>
      </c>
      <c r="I259" s="75">
        <f t="shared" si="63"/>
        <v>0.93500000000000005</v>
      </c>
      <c r="J259" s="75">
        <f t="shared" si="63"/>
        <v>0.93600000000000005</v>
      </c>
      <c r="K259" s="60"/>
      <c r="L259" s="60"/>
      <c r="M259" s="60"/>
    </row>
    <row r="260" spans="1:13" x14ac:dyDescent="0.6">
      <c r="A260" s="12"/>
    </row>
    <row r="261" spans="1:13" x14ac:dyDescent="0.6">
      <c r="A261" s="12"/>
    </row>
    <row r="262" spans="1:13" x14ac:dyDescent="0.6">
      <c r="A262" s="12"/>
      <c r="B262" s="6" t="s">
        <v>32</v>
      </c>
    </row>
    <row r="263" spans="1:13" x14ac:dyDescent="0.6">
      <c r="A263" s="12"/>
      <c r="B263" s="7" t="s">
        <v>89</v>
      </c>
    </row>
    <row r="264" spans="1:13" x14ac:dyDescent="0.6">
      <c r="A264" s="12"/>
      <c r="B264" s="11"/>
    </row>
    <row r="265" spans="1:13" x14ac:dyDescent="0.6">
      <c r="A265" s="12"/>
      <c r="C265" s="18" t="str">
        <f>+K7</f>
        <v>GLP</v>
      </c>
      <c r="D265" s="18" t="str">
        <f>+C265</f>
        <v>GLP</v>
      </c>
      <c r="E265" s="18" t="str">
        <f>+L7</f>
        <v>LPL-S</v>
      </c>
      <c r="F265" s="18" t="str">
        <f>+E265</f>
        <v>LPL-S</v>
      </c>
      <c r="H265" s="6" t="s">
        <v>31</v>
      </c>
    </row>
    <row r="266" spans="1:13" ht="26" x14ac:dyDescent="0.6">
      <c r="A266" s="12"/>
      <c r="C266" s="18" t="s">
        <v>122</v>
      </c>
      <c r="D266" s="69" t="s">
        <v>172</v>
      </c>
      <c r="E266" s="18" t="s">
        <v>122</v>
      </c>
      <c r="F266" s="69" t="s">
        <v>172</v>
      </c>
    </row>
    <row r="267" spans="1:13" x14ac:dyDescent="0.6">
      <c r="A267" s="12"/>
      <c r="B267" s="19" t="s">
        <v>23</v>
      </c>
      <c r="C267" s="71">
        <f>ROUND(+C222/$D$235,3)</f>
        <v>1.0029999999999999</v>
      </c>
      <c r="D267" s="74">
        <f>ROUND(+C211-C222,3)</f>
        <v>-5.4950000000000001</v>
      </c>
      <c r="E267" s="73"/>
      <c r="F267" s="73"/>
      <c r="H267" s="56" t="s">
        <v>28</v>
      </c>
    </row>
    <row r="268" spans="1:13" x14ac:dyDescent="0.6">
      <c r="A268" s="12"/>
      <c r="B268" s="39" t="s">
        <v>84</v>
      </c>
      <c r="C268" s="72"/>
      <c r="D268" s="74"/>
      <c r="E268" s="71">
        <f>ROUND(D223/$D$235,3)</f>
        <v>1.1459999999999999</v>
      </c>
      <c r="F268" s="74">
        <f>ROUND(+D212-D223,3)</f>
        <v>-8.0749999999999993</v>
      </c>
      <c r="H268" s="28" t="s">
        <v>47</v>
      </c>
      <c r="I268" s="101">
        <f t="shared" ref="I268:J270" si="64">ROUND(+I212,4)</f>
        <v>1.6327</v>
      </c>
      <c r="J268" s="101">
        <f t="shared" si="64"/>
        <v>1.6327</v>
      </c>
      <c r="K268" s="53" t="s">
        <v>51</v>
      </c>
    </row>
    <row r="269" spans="1:13" x14ac:dyDescent="0.6">
      <c r="A269" s="12"/>
      <c r="B269" s="39" t="s">
        <v>85</v>
      </c>
      <c r="C269" s="72"/>
      <c r="D269" s="74"/>
      <c r="E269" s="71">
        <f>ROUND(D224/$D$235,3)</f>
        <v>0.81</v>
      </c>
      <c r="F269" s="74">
        <f>ROUND(+D213-D224,3)</f>
        <v>0</v>
      </c>
      <c r="H269" s="28" t="s">
        <v>48</v>
      </c>
      <c r="I269" s="101">
        <f t="shared" si="64"/>
        <v>1.6327</v>
      </c>
      <c r="J269" s="101">
        <f t="shared" si="64"/>
        <v>1.6327</v>
      </c>
      <c r="K269" s="53" t="s">
        <v>51</v>
      </c>
    </row>
    <row r="270" spans="1:13" x14ac:dyDescent="0.6">
      <c r="A270" s="12"/>
      <c r="C270" s="72"/>
      <c r="D270" s="74"/>
      <c r="E270" s="72"/>
      <c r="F270" s="74"/>
      <c r="H270" s="28" t="s">
        <v>293</v>
      </c>
      <c r="I270" s="101">
        <f t="shared" si="64"/>
        <v>1.6327</v>
      </c>
      <c r="J270" s="101">
        <f t="shared" si="64"/>
        <v>1.6327</v>
      </c>
      <c r="K270" s="53" t="s">
        <v>51</v>
      </c>
    </row>
    <row r="271" spans="1:13" x14ac:dyDescent="0.6">
      <c r="A271" s="12"/>
      <c r="B271" s="19" t="s">
        <v>24</v>
      </c>
      <c r="C271" s="71">
        <f>ROUND(+C226/$D$235,3)</f>
        <v>1.073</v>
      </c>
      <c r="D271" s="74">
        <f>ROUND(+C215-C226,3)</f>
        <v>-6.3710000000000004</v>
      </c>
      <c r="E271" s="71"/>
      <c r="F271" s="74"/>
    </row>
    <row r="272" spans="1:13" x14ac:dyDescent="0.6">
      <c r="A272" s="12"/>
      <c r="B272" s="39" t="s">
        <v>84</v>
      </c>
      <c r="C272" s="72"/>
      <c r="D272" s="73"/>
      <c r="E272" s="71">
        <f>ROUND(D227/$D$235,3)</f>
        <v>1.161</v>
      </c>
      <c r="F272" s="74">
        <f>ROUND(+D216-D227,3)</f>
        <v>-8.8819999999999997</v>
      </c>
      <c r="H272" s="56" t="s">
        <v>29</v>
      </c>
      <c r="I272" s="57"/>
      <c r="J272" s="57"/>
    </row>
    <row r="273" spans="1:11" x14ac:dyDescent="0.6">
      <c r="A273" s="12"/>
      <c r="B273" s="39" t="s">
        <v>85</v>
      </c>
      <c r="C273" s="72"/>
      <c r="D273" s="73"/>
      <c r="E273" s="71">
        <f>ROUND(D228/$D$235,3)</f>
        <v>0.92800000000000005</v>
      </c>
      <c r="F273" s="74">
        <f>ROUND(+D217-D228,3)</f>
        <v>0</v>
      </c>
      <c r="H273" s="28" t="s">
        <v>49</v>
      </c>
      <c r="I273" s="101">
        <f>ROUND(+I217,4)</f>
        <v>0</v>
      </c>
      <c r="J273" s="101">
        <f>ROUND(+J217,4)</f>
        <v>0</v>
      </c>
      <c r="K273" s="53" t="s">
        <v>52</v>
      </c>
    </row>
    <row r="274" spans="1:11" x14ac:dyDescent="0.6">
      <c r="A274" s="12"/>
      <c r="C274" s="75"/>
      <c r="D274" s="73"/>
      <c r="E274" s="75"/>
      <c r="F274" s="73"/>
    </row>
    <row r="275" spans="1:11" x14ac:dyDescent="0.6">
      <c r="A275" s="12"/>
      <c r="B275" s="170" t="s">
        <v>572</v>
      </c>
      <c r="C275" s="75">
        <f>ROUND(+C230/$D$235,3)</f>
        <v>1.0469999999999999</v>
      </c>
      <c r="D275" s="73"/>
      <c r="E275" s="75">
        <f>ROUND(+D230/$D$235,3)</f>
        <v>1.0169999999999999</v>
      </c>
      <c r="F275" s="73"/>
    </row>
    <row r="276" spans="1:11" x14ac:dyDescent="0.6">
      <c r="A276" s="12"/>
      <c r="C276" s="60"/>
      <c r="E276" s="60"/>
    </row>
    <row r="277" spans="1:11" x14ac:dyDescent="0.6">
      <c r="A277" s="12"/>
      <c r="C277" s="60"/>
      <c r="E277" s="60"/>
    </row>
    <row r="279" spans="1:11" x14ac:dyDescent="0.6">
      <c r="A279" s="6" t="s">
        <v>27</v>
      </c>
      <c r="E279" s="40"/>
      <c r="G279" s="108"/>
    </row>
    <row r="280" spans="1:11" x14ac:dyDescent="0.6">
      <c r="A280" s="12"/>
      <c r="B280" s="28" t="s">
        <v>34</v>
      </c>
      <c r="C280" s="83">
        <f>+D158</f>
        <v>53.53</v>
      </c>
      <c r="D280" s="53" t="s">
        <v>180</v>
      </c>
      <c r="E280" s="4" t="s">
        <v>47</v>
      </c>
      <c r="G280" s="108"/>
    </row>
    <row r="281" spans="1:11" x14ac:dyDescent="0.6">
      <c r="A281" s="12"/>
      <c r="B281" s="28"/>
      <c r="C281" s="83">
        <f>+D159</f>
        <v>53.53</v>
      </c>
      <c r="D281" s="53" t="s">
        <v>180</v>
      </c>
      <c r="E281" s="4" t="s">
        <v>48</v>
      </c>
    </row>
    <row r="282" spans="1:11" x14ac:dyDescent="0.6">
      <c r="A282" s="12"/>
      <c r="B282" s="28"/>
    </row>
    <row r="283" spans="1:11" x14ac:dyDescent="0.6">
      <c r="A283" s="12"/>
      <c r="B283" s="28" t="s">
        <v>35</v>
      </c>
      <c r="C283" s="83">
        <f>+D155</f>
        <v>0</v>
      </c>
      <c r="D283" s="53" t="s">
        <v>30</v>
      </c>
      <c r="E283" s="52"/>
    </row>
    <row r="284" spans="1:11" x14ac:dyDescent="0.6">
      <c r="A284" s="12"/>
      <c r="B284" s="28" t="s">
        <v>115</v>
      </c>
      <c r="C284" s="64">
        <f>+H152</f>
        <v>4</v>
      </c>
      <c r="D284" s="1" t="s">
        <v>116</v>
      </c>
      <c r="E284" s="52"/>
    </row>
    <row r="285" spans="1:11" x14ac:dyDescent="0.6">
      <c r="A285" s="12"/>
      <c r="B285" s="28"/>
      <c r="C285" s="64">
        <f>+H153</f>
        <v>8</v>
      </c>
      <c r="D285" s="1" t="s">
        <v>117</v>
      </c>
      <c r="E285" s="52"/>
    </row>
    <row r="286" spans="1:11" x14ac:dyDescent="0.6">
      <c r="A286" s="12"/>
      <c r="B286" s="169" t="s">
        <v>549</v>
      </c>
      <c r="C286" s="65">
        <f>+D171</f>
        <v>18.920000000000002</v>
      </c>
      <c r="D286" s="1" t="s">
        <v>141</v>
      </c>
    </row>
    <row r="287" spans="1:11" x14ac:dyDescent="0.6">
      <c r="A287" s="12"/>
      <c r="B287" s="28" t="s">
        <v>137</v>
      </c>
      <c r="C287" s="11" t="s">
        <v>174</v>
      </c>
    </row>
    <row r="288" spans="1:11" x14ac:dyDescent="0.6">
      <c r="A288" s="12"/>
      <c r="B288" s="28" t="s">
        <v>33</v>
      </c>
      <c r="C288" s="167" t="str">
        <f>" forecasted "&amp;(Input!D2-1)&amp;" energy use by class, PJM and PSE&amp;G on/off % from "&amp;(Input!D2-4)&amp;", "&amp;(Input!D2-3)&amp;" &amp; "&amp;(Input!D2-2)&amp;" class load profiles"</f>
        <v xml:space="preserve"> forecasted 2022 energy use by class, PJM and PSE&amp;G on/off % from 2019, 2020 &amp; 2021 class load profiles</v>
      </c>
    </row>
    <row r="289" spans="1:13" x14ac:dyDescent="0.6">
      <c r="A289" s="12"/>
      <c r="B289" s="28"/>
      <c r="C289" s="4"/>
    </row>
    <row r="290" spans="1:13" x14ac:dyDescent="0.6">
      <c r="A290" s="12"/>
      <c r="B290" s="28" t="s">
        <v>45</v>
      </c>
      <c r="C290" s="1" t="s">
        <v>232</v>
      </c>
    </row>
    <row r="291" spans="1:13" x14ac:dyDescent="0.6">
      <c r="A291" s="12"/>
      <c r="B291" s="28" t="s">
        <v>46</v>
      </c>
      <c r="C291" s="1" t="s">
        <v>231</v>
      </c>
    </row>
    <row r="292" spans="1:13" x14ac:dyDescent="0.6">
      <c r="A292" s="12"/>
      <c r="B292" s="28" t="s">
        <v>63</v>
      </c>
      <c r="C292" s="1" t="s">
        <v>94</v>
      </c>
    </row>
    <row r="293" spans="1:13" x14ac:dyDescent="0.6">
      <c r="C293" s="1" t="s">
        <v>97</v>
      </c>
    </row>
    <row r="294" spans="1:13" x14ac:dyDescent="0.6">
      <c r="B294" s="28" t="s">
        <v>90</v>
      </c>
      <c r="C294" s="1" t="s">
        <v>95</v>
      </c>
    </row>
    <row r="295" spans="1:13" x14ac:dyDescent="0.6">
      <c r="A295" s="12"/>
      <c r="B295" s="169" t="s">
        <v>550</v>
      </c>
      <c r="C295" s="448" t="s">
        <v>551</v>
      </c>
      <c r="E295" s="60"/>
    </row>
    <row r="296" spans="1:13" x14ac:dyDescent="0.6">
      <c r="A296" s="12"/>
      <c r="C296" s="60"/>
      <c r="E296" s="60"/>
    </row>
    <row r="297" spans="1:13" x14ac:dyDescent="0.6">
      <c r="A297" s="12"/>
      <c r="C297" s="60"/>
      <c r="E297" s="60"/>
    </row>
    <row r="298" spans="1:13" x14ac:dyDescent="0.6">
      <c r="A298" s="8" t="s">
        <v>93</v>
      </c>
      <c r="B298" s="6" t="s">
        <v>135</v>
      </c>
    </row>
    <row r="299" spans="1:13" x14ac:dyDescent="0.6">
      <c r="A299" s="12"/>
      <c r="B299" s="6"/>
    </row>
    <row r="300" spans="1:13" x14ac:dyDescent="0.6">
      <c r="A300" s="12"/>
      <c r="C300" s="18" t="s">
        <v>0</v>
      </c>
      <c r="D300" s="18" t="s">
        <v>1</v>
      </c>
      <c r="E300" s="18" t="s">
        <v>2</v>
      </c>
      <c r="F300" s="18" t="s">
        <v>3</v>
      </c>
      <c r="G300" s="18" t="s">
        <v>4</v>
      </c>
      <c r="H300" s="18" t="s">
        <v>6</v>
      </c>
      <c r="I300" s="18" t="s">
        <v>37</v>
      </c>
      <c r="J300" s="18" t="s">
        <v>38</v>
      </c>
      <c r="K300" s="18" t="s">
        <v>5</v>
      </c>
      <c r="L300" s="18" t="s">
        <v>36</v>
      </c>
      <c r="M300" s="18"/>
    </row>
    <row r="301" spans="1:13" x14ac:dyDescent="0.6">
      <c r="A301" s="12"/>
      <c r="B301" s="1" t="s">
        <v>58</v>
      </c>
    </row>
    <row r="302" spans="1:13" x14ac:dyDescent="0.6">
      <c r="A302" s="12"/>
      <c r="B302" s="573" t="s">
        <v>53</v>
      </c>
      <c r="C302" s="44">
        <f>(+C197*SUM(C50:C53)*C163+C198*SUM(C50:C53)*C164)/1000</f>
        <v>464808.90083369898</v>
      </c>
      <c r="D302" s="44">
        <f>(+D197*SUM(D50:D53)*D163+D198*SUM(D50:D53)*D164)/1000</f>
        <v>1660.916195091623</v>
      </c>
      <c r="E302" s="47">
        <f>(E195*SUMPRODUCT(E32:E35,E50:E53)+E196*SUMPRODUCT(Q32:Q35,E50:E53))/1000</f>
        <v>6451.717156380063</v>
      </c>
      <c r="F302" s="47">
        <f>+F194*SUM(F50:F53)/1000</f>
        <v>12.210633416738522</v>
      </c>
      <c r="G302" s="47">
        <f>+G194*SUM(G50:G53)/1000</f>
        <v>0.22162528826210365</v>
      </c>
      <c r="H302" s="47">
        <f>+H194*SUM(H50:H53)/1000</f>
        <v>145.18618653998593</v>
      </c>
      <c r="I302" s="47">
        <f>+I194*SUM(I50:I53)/1000</f>
        <v>2675.2966304264187</v>
      </c>
      <c r="J302" s="47">
        <f>+J194*SUM(J50:J53)/1000</f>
        <v>5489.1923145505207</v>
      </c>
      <c r="K302" s="47">
        <f>(C211*SUM(K50:K53)/1000)+(I212*$H152*K147)+(I217*$H152*K149)</f>
        <v>184116.04779269735</v>
      </c>
      <c r="L302" s="47">
        <f>(D211*SUM(L50:L53)/1000)+(J212*$H152*L147)+(J217*$H152*L149)</f>
        <v>131466.03593531338</v>
      </c>
      <c r="M302" s="47"/>
    </row>
    <row r="303" spans="1:13" x14ac:dyDescent="0.6">
      <c r="A303" s="12"/>
      <c r="B303" s="573" t="s">
        <v>54</v>
      </c>
      <c r="C303" s="47">
        <f>+C200*SUM(C45:C49,C54:C56)/1000</f>
        <v>644365.38216000958</v>
      </c>
      <c r="D303" s="47">
        <f>+D200*SUM(D45:D49,D54:D56)/1000</f>
        <v>6325.7158938603861</v>
      </c>
      <c r="E303" s="47">
        <f>(E201*(SUMPRODUCT(E27:E31,E45:E49)+SUMPRODUCT(E36:E38,E54:E56))+E202*(SUMPRODUCT(Q27:Q31,E45:E49)+SUMPRODUCT(Q36:Q38,E54:E56)))/1000</f>
        <v>8841.4985266325693</v>
      </c>
      <c r="F303" s="47">
        <f>+F200*SUM(F45:F49,F54:F56)/1000</f>
        <v>33.381248768563111</v>
      </c>
      <c r="G303" s="47">
        <f>+G200*SUM(G45:G49,G54:G56)/1000</f>
        <v>0.64005258704445733</v>
      </c>
      <c r="H303" s="47">
        <f>+H200*SUM(H45:H49,H54:H56)/1000</f>
        <v>599.17159458829292</v>
      </c>
      <c r="I303" s="47">
        <f>+I200*SUM(I45:I49,I54:I56)/1000</f>
        <v>8141.2301217382219</v>
      </c>
      <c r="J303" s="47">
        <f>+J200*SUM(J45:J49,J54:J56)/1000</f>
        <v>17467.628165367685</v>
      </c>
      <c r="K303" s="47">
        <f>(C215*SUM(K45:K49,K54:K56)/1000)+(I213*$H153*K147)+(I217*$H153*K149)</f>
        <v>339704.42330076685</v>
      </c>
      <c r="L303" s="47">
        <f>(D215*SUM(L45:L49,L54:L56)/1000)+(J213*$H153*L147)+(J217*$H153*L149)</f>
        <v>262350.94292809325</v>
      </c>
      <c r="M303" s="47"/>
    </row>
    <row r="304" spans="1:13" x14ac:dyDescent="0.6">
      <c r="A304" s="12"/>
      <c r="B304" s="573" t="s">
        <v>19</v>
      </c>
      <c r="C304" s="2">
        <f>+C303+C302</f>
        <v>1109174.2829937085</v>
      </c>
      <c r="D304" s="2">
        <f t="shared" ref="D304:J304" si="65">+D303+D302</f>
        <v>7986.6320889520093</v>
      </c>
      <c r="E304" s="2">
        <f t="shared" si="65"/>
        <v>15293.215683012633</v>
      </c>
      <c r="F304" s="2">
        <f t="shared" si="65"/>
        <v>45.591882185301635</v>
      </c>
      <c r="G304" s="2">
        <f t="shared" si="65"/>
        <v>0.86167787530656104</v>
      </c>
      <c r="H304" s="2">
        <f t="shared" si="65"/>
        <v>744.35778112827882</v>
      </c>
      <c r="I304" s="2">
        <f t="shared" si="65"/>
        <v>10816.52675216464</v>
      </c>
      <c r="J304" s="47">
        <f t="shared" si="65"/>
        <v>22956.820479918206</v>
      </c>
      <c r="K304" s="47">
        <f>+K303+K302</f>
        <v>523820.47109346418</v>
      </c>
      <c r="L304" s="47">
        <f>+L303+L302</f>
        <v>393816.97886340664</v>
      </c>
      <c r="M304" s="47"/>
    </row>
    <row r="305" spans="1:13" x14ac:dyDescent="0.6">
      <c r="A305" s="12"/>
      <c r="B305" s="573"/>
    </row>
    <row r="306" spans="1:13" x14ac:dyDescent="0.6">
      <c r="A306" s="12"/>
      <c r="B306" s="1" t="s">
        <v>57</v>
      </c>
    </row>
    <row r="307" spans="1:13" x14ac:dyDescent="0.6">
      <c r="A307" s="12"/>
      <c r="B307" s="573" t="s">
        <v>53</v>
      </c>
      <c r="C307" s="66">
        <f>+C302/C304</f>
        <v>0.41905849059100075</v>
      </c>
      <c r="D307" s="66">
        <f t="shared" ref="D307:I307" si="66">+D302/D304</f>
        <v>0.20796202662060589</v>
      </c>
      <c r="E307" s="66">
        <f t="shared" si="66"/>
        <v>0.42186792432061809</v>
      </c>
      <c r="F307" s="66">
        <f t="shared" si="66"/>
        <v>0.26782472737383733</v>
      </c>
      <c r="G307" s="66">
        <f t="shared" si="66"/>
        <v>0.2572020178460025</v>
      </c>
      <c r="H307" s="66">
        <f t="shared" si="66"/>
        <v>0.19504892703602339</v>
      </c>
      <c r="I307" s="66">
        <f t="shared" si="66"/>
        <v>0.24733416666223557</v>
      </c>
      <c r="J307" s="66">
        <f>+J302/J304</f>
        <v>0.23910943239514668</v>
      </c>
      <c r="K307" s="66">
        <f>+K302/K304</f>
        <v>0.35148692720687108</v>
      </c>
      <c r="L307" s="66">
        <f>+L302/L304</f>
        <v>0.33382521067206627</v>
      </c>
      <c r="M307" s="66"/>
    </row>
    <row r="308" spans="1:13" x14ac:dyDescent="0.6">
      <c r="A308" s="12"/>
      <c r="B308" s="573" t="s">
        <v>54</v>
      </c>
      <c r="C308" s="66">
        <f>+C303/C304</f>
        <v>0.58094150940899936</v>
      </c>
      <c r="D308" s="66">
        <f t="shared" ref="D308:I308" si="67">+D303/D304</f>
        <v>0.79203797337939408</v>
      </c>
      <c r="E308" s="66">
        <f t="shared" si="67"/>
        <v>0.57813207567938185</v>
      </c>
      <c r="F308" s="66">
        <f t="shared" si="67"/>
        <v>0.73217527262616255</v>
      </c>
      <c r="G308" s="66">
        <f t="shared" si="67"/>
        <v>0.74279798215399739</v>
      </c>
      <c r="H308" s="66">
        <f t="shared" si="67"/>
        <v>0.80495107296397661</v>
      </c>
      <c r="I308" s="66">
        <f t="shared" si="67"/>
        <v>0.75266583333776449</v>
      </c>
      <c r="J308" s="66">
        <f>+J303/J304</f>
        <v>0.7608905676048533</v>
      </c>
      <c r="K308" s="66">
        <f>+K303/K304</f>
        <v>0.64851307279312898</v>
      </c>
      <c r="L308" s="66">
        <f>+L303/L304</f>
        <v>0.66617478932793373</v>
      </c>
      <c r="M308" s="66"/>
    </row>
    <row r="309" spans="1:13" x14ac:dyDescent="0.6">
      <c r="A309" s="12"/>
    </row>
    <row r="310" spans="1:13" x14ac:dyDescent="0.6">
      <c r="A310" s="12"/>
      <c r="B310" s="1" t="s">
        <v>55</v>
      </c>
    </row>
    <row r="311" spans="1:13" x14ac:dyDescent="0.6">
      <c r="A311" s="12"/>
      <c r="B311" s="573" t="s">
        <v>53</v>
      </c>
      <c r="C311" s="67">
        <f>+SUM(C302:L302)</f>
        <v>796825.72530340333</v>
      </c>
    </row>
    <row r="312" spans="1:13" x14ac:dyDescent="0.6">
      <c r="A312" s="12"/>
      <c r="B312" s="573" t="s">
        <v>54</v>
      </c>
      <c r="C312" s="67">
        <f>+SUM(C303:L303)</f>
        <v>1287830.0139924125</v>
      </c>
    </row>
    <row r="313" spans="1:13" x14ac:dyDescent="0.6">
      <c r="A313" s="12"/>
      <c r="B313" s="573" t="s">
        <v>19</v>
      </c>
      <c r="C313" s="2">
        <f>+C312+C311</f>
        <v>2084655.7392958158</v>
      </c>
      <c r="D313" s="108"/>
    </row>
    <row r="314" spans="1:13" x14ac:dyDescent="0.6">
      <c r="A314" s="12"/>
      <c r="L314" s="76" t="s">
        <v>182</v>
      </c>
    </row>
    <row r="315" spans="1:13" x14ac:dyDescent="0.6">
      <c r="A315" s="12"/>
      <c r="B315" s="1" t="s">
        <v>56</v>
      </c>
      <c r="D315" s="1" t="s">
        <v>278</v>
      </c>
      <c r="K315" s="573" t="s">
        <v>285</v>
      </c>
    </row>
    <row r="316" spans="1:13" x14ac:dyDescent="0.6">
      <c r="A316" s="12"/>
      <c r="B316" s="573" t="s">
        <v>53</v>
      </c>
      <c r="C316" s="66">
        <f>+C311/C313</f>
        <v>0.38223372343126844</v>
      </c>
      <c r="E316" s="40">
        <f>+C311/SUMPRODUCT(O49:X49,C85:L85)*1000</f>
        <v>78.517430437546466</v>
      </c>
      <c r="F316" s="1" t="s">
        <v>279</v>
      </c>
      <c r="I316" s="1" t="s">
        <v>136</v>
      </c>
      <c r="K316" s="573" t="s">
        <v>53</v>
      </c>
      <c r="L316" s="136">
        <f>IF(ROUND(E316/$D$235,4)&lt;ROUND(E317/$D$235,4),1,ROUND(E316/$D$235,4))</f>
        <v>1</v>
      </c>
      <c r="M316" s="145"/>
    </row>
    <row r="317" spans="1:13" x14ac:dyDescent="0.6">
      <c r="A317" s="12"/>
      <c r="B317" s="573" t="s">
        <v>54</v>
      </c>
      <c r="C317" s="66">
        <f>+C312/C313</f>
        <v>0.61776627656873151</v>
      </c>
      <c r="E317" s="40">
        <f>+C312/SUMPRODUCT(O45:X45,C85:L85)*1000</f>
        <v>83.848212013193304</v>
      </c>
      <c r="F317" s="1" t="s">
        <v>279</v>
      </c>
      <c r="K317" s="573" t="s">
        <v>54</v>
      </c>
      <c r="L317" s="136">
        <f>IF(ROUND(E316/$D$235,4)&lt;ROUND(E317/$D$235,4),1,ROUND(E317/$D$235,4))</f>
        <v>1</v>
      </c>
      <c r="M317" s="145"/>
    </row>
    <row r="318" spans="1:13" x14ac:dyDescent="0.6">
      <c r="A318" s="12"/>
    </row>
    <row r="319" spans="1:13" x14ac:dyDescent="0.6">
      <c r="A319" s="12"/>
      <c r="C319" s="60"/>
      <c r="E319" s="60"/>
    </row>
    <row r="320" spans="1:13" x14ac:dyDescent="0.6">
      <c r="A320" s="8" t="s">
        <v>128</v>
      </c>
      <c r="B320" s="6" t="s">
        <v>222</v>
      </c>
      <c r="C320" s="60"/>
      <c r="E320" s="60"/>
    </row>
    <row r="321" spans="1:12" x14ac:dyDescent="0.6">
      <c r="A321" s="12"/>
      <c r="C321" s="60"/>
      <c r="E321" s="60"/>
    </row>
    <row r="322" spans="1:12" x14ac:dyDescent="0.6">
      <c r="A322" s="12"/>
      <c r="B322" s="28" t="s">
        <v>125</v>
      </c>
      <c r="C322" s="3">
        <f>D235</f>
        <v>81.727308044028888</v>
      </c>
      <c r="E322" s="130" t="s">
        <v>280</v>
      </c>
    </row>
    <row r="323" spans="1:12" x14ac:dyDescent="0.6">
      <c r="A323" s="12"/>
      <c r="B323" s="28" t="s">
        <v>127</v>
      </c>
      <c r="C323" s="70">
        <f>+L316</f>
        <v>1</v>
      </c>
      <c r="E323" s="60"/>
    </row>
    <row r="324" spans="1:12" x14ac:dyDescent="0.6">
      <c r="A324" s="12"/>
      <c r="B324" s="28" t="s">
        <v>126</v>
      </c>
      <c r="C324" s="70">
        <f>+L317</f>
        <v>1</v>
      </c>
      <c r="E324" s="60"/>
    </row>
    <row r="325" spans="1:12" x14ac:dyDescent="0.6">
      <c r="A325" s="12"/>
      <c r="C325" s="60"/>
      <c r="E325" s="60"/>
    </row>
    <row r="326" spans="1:12" x14ac:dyDescent="0.6">
      <c r="A326" s="12"/>
      <c r="C326" s="18" t="s">
        <v>0</v>
      </c>
      <c r="D326" s="18" t="s">
        <v>1</v>
      </c>
      <c r="E326" s="18" t="s">
        <v>2</v>
      </c>
      <c r="F326" s="18" t="s">
        <v>3</v>
      </c>
      <c r="G326" s="18" t="s">
        <v>4</v>
      </c>
      <c r="H326" s="18" t="s">
        <v>6</v>
      </c>
      <c r="I326" s="18" t="s">
        <v>37</v>
      </c>
      <c r="J326" s="18" t="s">
        <v>38</v>
      </c>
      <c r="K326" s="18" t="s">
        <v>5</v>
      </c>
      <c r="L326" s="18" t="s">
        <v>36</v>
      </c>
    </row>
    <row r="327" spans="1:12" x14ac:dyDescent="0.6">
      <c r="A327" s="12"/>
      <c r="B327" s="1" t="s">
        <v>123</v>
      </c>
    </row>
    <row r="328" spans="1:12" x14ac:dyDescent="0.6">
      <c r="A328" s="12"/>
      <c r="B328" s="573" t="s">
        <v>53</v>
      </c>
      <c r="C328" s="47">
        <f>+($C$322*C249*O49+C250*O53+C251*O54)/1000</f>
        <v>464675.36324701022</v>
      </c>
      <c r="D328" s="47">
        <f>+($C$322*D249*P49+D250*P53+D251*P54)/1000</f>
        <v>1660.486156887999</v>
      </c>
      <c r="E328" s="68">
        <f>(($C$322*E246*Q50)+(C322*E247*Q51))/1000</f>
        <v>6451.955342044761</v>
      </c>
      <c r="F328" s="47">
        <f>+$C$322*F245*R49/1000</f>
        <v>12.210386731010093</v>
      </c>
      <c r="G328" s="47">
        <f>+$C$322*G245*S49/1000</f>
        <v>0.22164445941540634</v>
      </c>
      <c r="H328" s="47">
        <f>+$C$322*H245*T49/1000</f>
        <v>145.19500132363723</v>
      </c>
      <c r="I328" s="47">
        <f>+$C$322*K247*U49/1000</f>
        <v>2673.0951105769941</v>
      </c>
      <c r="J328" s="47">
        <f>+$C$322*K247*V49/1000</f>
        <v>5489.2553449766056</v>
      </c>
      <c r="K328" s="68">
        <f>+($C$322*C267+D267)*W49/1000+(I268*H152*K147)+(I273*H152*K149)</f>
        <v>184060.96945690244</v>
      </c>
      <c r="L328" s="68">
        <f>(($C$322*E268+F268)*X50+(C322*E269*X51))/1000+(J268*$H$152*L147)+(J273*$H$152*L149)</f>
        <v>131457.93682571957</v>
      </c>
    </row>
    <row r="329" spans="1:12" x14ac:dyDescent="0.6">
      <c r="A329" s="12"/>
      <c r="B329" s="573" t="s">
        <v>54</v>
      </c>
      <c r="C329" s="47">
        <f>+$C$322*C255*O45/1000</f>
        <v>644584.56407380756</v>
      </c>
      <c r="D329" s="47">
        <f>+$C$322*D255*P45/1000</f>
        <v>6325.4653928719981</v>
      </c>
      <c r="E329" s="68">
        <f>(($C$322*E256*Q46)+(C322*E257*Q47))/1000</f>
        <v>8842.6451395907807</v>
      </c>
      <c r="F329" s="47">
        <f>+$C$322*F255*R45/1000</f>
        <v>33.388384064459302</v>
      </c>
      <c r="G329" s="47">
        <f>+$C$322*G255*S45/1000</f>
        <v>0.64008827660083423</v>
      </c>
      <c r="H329" s="47">
        <f>+$C$322*H255*T45/1000</f>
        <v>599.2892919802814</v>
      </c>
      <c r="I329" s="47">
        <f>+$C$322*K257*U45/1000</f>
        <v>8136.0502809157997</v>
      </c>
      <c r="J329" s="47">
        <f>+$C$322*K257*V45/1000</f>
        <v>17460.006984251559</v>
      </c>
      <c r="K329" s="68">
        <f>+($C$322*C271+D271)*W45/1000+(I269*H153*K147)+(I273*H153*K149)</f>
        <v>339675.32828324247</v>
      </c>
      <c r="L329" s="68">
        <f>(($C$322*E272+F272)*X46+C322*E273*X47)/1000+(J269*$H$153*L147)+(J273*$H$153*L149)</f>
        <v>262307.05977066053</v>
      </c>
    </row>
    <row r="330" spans="1:12" x14ac:dyDescent="0.6">
      <c r="A330" s="12"/>
      <c r="B330" s="573" t="s">
        <v>19</v>
      </c>
      <c r="C330" s="2">
        <f>+C329+C328</f>
        <v>1109259.9273208177</v>
      </c>
      <c r="D330" s="2">
        <f t="shared" ref="D330:L330" si="68">+D329+D328</f>
        <v>7985.9515497599969</v>
      </c>
      <c r="E330" s="2">
        <f t="shared" si="68"/>
        <v>15294.600481635542</v>
      </c>
      <c r="F330" s="2">
        <f t="shared" si="68"/>
        <v>45.598770795469392</v>
      </c>
      <c r="G330" s="2">
        <f t="shared" si="68"/>
        <v>0.86173273601624056</v>
      </c>
      <c r="H330" s="2">
        <f t="shared" si="68"/>
        <v>744.48429330391866</v>
      </c>
      <c r="I330" s="2">
        <f t="shared" si="68"/>
        <v>10809.145391492793</v>
      </c>
      <c r="J330" s="2">
        <f t="shared" si="68"/>
        <v>22949.262329228164</v>
      </c>
      <c r="K330" s="2">
        <f t="shared" si="68"/>
        <v>523736.29774014489</v>
      </c>
      <c r="L330" s="2">
        <f t="shared" si="68"/>
        <v>393764.99659638014</v>
      </c>
    </row>
    <row r="331" spans="1:12" x14ac:dyDescent="0.6">
      <c r="A331" s="12"/>
      <c r="B331" s="573"/>
      <c r="C331" s="2"/>
      <c r="D331" s="2"/>
      <c r="E331" s="2"/>
      <c r="F331" s="2"/>
      <c r="G331" s="2"/>
      <c r="H331" s="2"/>
      <c r="I331" s="2"/>
      <c r="J331" s="2"/>
      <c r="K331" s="2"/>
      <c r="L331" s="2"/>
    </row>
    <row r="332" spans="1:12" x14ac:dyDescent="0.6">
      <c r="A332" s="12"/>
      <c r="B332" s="573" t="s">
        <v>169</v>
      </c>
      <c r="C332" s="2">
        <f>SUM(C328:L328)</f>
        <v>796626.68851663265</v>
      </c>
      <c r="D332" s="2"/>
      <c r="E332" s="2"/>
      <c r="F332" s="2"/>
      <c r="G332" s="2"/>
      <c r="H332" s="2"/>
      <c r="I332" s="2"/>
      <c r="J332" s="2"/>
      <c r="K332" s="2"/>
      <c r="L332" s="2"/>
    </row>
    <row r="333" spans="1:12" x14ac:dyDescent="0.6">
      <c r="A333" s="12"/>
      <c r="B333" s="573" t="s">
        <v>170</v>
      </c>
      <c r="C333" s="2">
        <f>SUM(C329:L329)</f>
        <v>1287964.437689662</v>
      </c>
      <c r="E333" s="60"/>
    </row>
    <row r="334" spans="1:12" x14ac:dyDescent="0.6">
      <c r="A334" s="12"/>
      <c r="B334" s="573" t="s">
        <v>171</v>
      </c>
      <c r="C334" s="2">
        <f>+C333+C332</f>
        <v>2084591.1262062946</v>
      </c>
      <c r="E334" s="60"/>
    </row>
    <row r="335" spans="1:12" x14ac:dyDescent="0.6">
      <c r="A335" s="12"/>
      <c r="B335" s="573"/>
      <c r="C335" s="60"/>
      <c r="E335" s="60"/>
    </row>
    <row r="336" spans="1:12" x14ac:dyDescent="0.6">
      <c r="A336" s="12"/>
      <c r="C336" s="18" t="s">
        <v>0</v>
      </c>
      <c r="D336" s="18" t="s">
        <v>1</v>
      </c>
      <c r="E336" s="18" t="s">
        <v>2</v>
      </c>
      <c r="F336" s="18" t="s">
        <v>3</v>
      </c>
      <c r="G336" s="18" t="s">
        <v>4</v>
      </c>
      <c r="H336" s="18" t="s">
        <v>6</v>
      </c>
      <c r="I336" s="18" t="s">
        <v>37</v>
      </c>
      <c r="J336" s="18" t="s">
        <v>38</v>
      </c>
      <c r="K336" s="18" t="s">
        <v>5</v>
      </c>
      <c r="L336" s="18" t="s">
        <v>36</v>
      </c>
    </row>
    <row r="337" spans="1:12" x14ac:dyDescent="0.6">
      <c r="A337" s="12"/>
      <c r="B337" s="1" t="s">
        <v>124</v>
      </c>
    </row>
    <row r="338" spans="1:12" x14ac:dyDescent="0.6">
      <c r="A338" s="12"/>
      <c r="B338" s="573" t="s">
        <v>53</v>
      </c>
      <c r="C338" s="47">
        <f t="shared" ref="C338:L338" si="69">+$C$322*$C$323*O49*C85/1000</f>
        <v>475267.88755610981</v>
      </c>
      <c r="D338" s="47">
        <f t="shared" si="69"/>
        <v>1772.3265844560658</v>
      </c>
      <c r="E338" s="47">
        <f t="shared" si="69"/>
        <v>6601.7838486783539</v>
      </c>
      <c r="F338" s="47">
        <f t="shared" si="69"/>
        <v>14.120045644593105</v>
      </c>
      <c r="G338" s="47">
        <f t="shared" si="69"/>
        <v>0.25829351788889826</v>
      </c>
      <c r="H338" s="47">
        <f t="shared" si="69"/>
        <v>146.79423647737181</v>
      </c>
      <c r="I338" s="47">
        <f t="shared" si="69"/>
        <v>3344.4705674647507</v>
      </c>
      <c r="J338" s="47">
        <f t="shared" si="69"/>
        <v>6867.9385428265077</v>
      </c>
      <c r="K338" s="47">
        <f t="shared" si="69"/>
        <v>193323.83284857761</v>
      </c>
      <c r="L338" s="47">
        <f t="shared" si="69"/>
        <v>142061.41155284489</v>
      </c>
    </row>
    <row r="339" spans="1:12" x14ac:dyDescent="0.6">
      <c r="A339" s="12"/>
      <c r="B339" s="573" t="s">
        <v>54</v>
      </c>
      <c r="C339" s="47">
        <f t="shared" ref="C339:L339" si="70">+$C$322*$C$324*O45*C85/1000</f>
        <v>612865.53502417193</v>
      </c>
      <c r="D339" s="47">
        <f t="shared" si="70"/>
        <v>6014.198831847124</v>
      </c>
      <c r="E339" s="47">
        <f t="shared" si="70"/>
        <v>8513.1630071420186</v>
      </c>
      <c r="F339" s="47">
        <f t="shared" si="70"/>
        <v>35.386211950779064</v>
      </c>
      <c r="G339" s="47">
        <f t="shared" si="70"/>
        <v>0.6887827143703954</v>
      </c>
      <c r="H339" s="47">
        <f t="shared" si="70"/>
        <v>546.61254151299647</v>
      </c>
      <c r="I339" s="47">
        <f t="shared" si="70"/>
        <v>8845.347617944617</v>
      </c>
      <c r="J339" s="47">
        <f t="shared" si="70"/>
        <v>18982.162825333726</v>
      </c>
      <c r="K339" s="47">
        <f t="shared" si="70"/>
        <v>333495.4545526189</v>
      </c>
      <c r="L339" s="47">
        <f t="shared" si="70"/>
        <v>265956.36582398094</v>
      </c>
    </row>
    <row r="340" spans="1:12" x14ac:dyDescent="0.6">
      <c r="A340" s="12"/>
      <c r="B340" s="573" t="s">
        <v>19</v>
      </c>
      <c r="C340" s="2">
        <f t="shared" ref="C340:L340" si="71">+C339+C338</f>
        <v>1088133.4225802817</v>
      </c>
      <c r="D340" s="2">
        <f t="shared" si="71"/>
        <v>7786.5254163031896</v>
      </c>
      <c r="E340" s="2">
        <f t="shared" si="71"/>
        <v>15114.946855820373</v>
      </c>
      <c r="F340" s="2">
        <f t="shared" si="71"/>
        <v>49.506257595372169</v>
      </c>
      <c r="G340" s="2">
        <f t="shared" si="71"/>
        <v>0.9470762322592936</v>
      </c>
      <c r="H340" s="2">
        <f t="shared" si="71"/>
        <v>693.40677799036825</v>
      </c>
      <c r="I340" s="2">
        <f t="shared" si="71"/>
        <v>12189.818185409367</v>
      </c>
      <c r="J340" s="47">
        <f t="shared" si="71"/>
        <v>25850.101368160234</v>
      </c>
      <c r="K340" s="47">
        <f t="shared" si="71"/>
        <v>526819.28740119655</v>
      </c>
      <c r="L340" s="47">
        <f t="shared" si="71"/>
        <v>408017.7773768258</v>
      </c>
    </row>
    <row r="341" spans="1:12" x14ac:dyDescent="0.6">
      <c r="A341" s="12"/>
      <c r="C341" s="60"/>
      <c r="D341" s="60"/>
      <c r="E341" s="60"/>
      <c r="F341" s="60"/>
      <c r="G341" s="60"/>
      <c r="H341" s="60"/>
      <c r="I341" s="60"/>
      <c r="J341" s="60"/>
      <c r="K341" s="60"/>
      <c r="L341" s="60"/>
    </row>
    <row r="342" spans="1:12" x14ac:dyDescent="0.6">
      <c r="A342" s="12"/>
      <c r="B342" s="573" t="s">
        <v>169</v>
      </c>
      <c r="C342" s="2">
        <f>SUM(C338:L338)</f>
        <v>829400.82407659781</v>
      </c>
    </row>
    <row r="343" spans="1:12" x14ac:dyDescent="0.6">
      <c r="A343" s="12"/>
      <c r="B343" s="573" t="s">
        <v>170</v>
      </c>
      <c r="C343" s="2">
        <f>SUM(C339:L339)</f>
        <v>1255254.9152192175</v>
      </c>
    </row>
    <row r="344" spans="1:12" x14ac:dyDescent="0.6">
      <c r="A344" s="12"/>
      <c r="B344" s="573" t="s">
        <v>171</v>
      </c>
      <c r="C344" s="2">
        <f>+C343+C342</f>
        <v>2084655.7392958154</v>
      </c>
    </row>
    <row r="345" spans="1:12" x14ac:dyDescent="0.6">
      <c r="A345" s="12"/>
      <c r="C345" s="60"/>
      <c r="E345" s="60"/>
    </row>
    <row r="346" spans="1:12" x14ac:dyDescent="0.6">
      <c r="B346" s="28" t="s">
        <v>181</v>
      </c>
      <c r="C346" s="2">
        <f>+C334-C344</f>
        <v>-64.61308952071704</v>
      </c>
    </row>
    <row r="347" spans="1:12" x14ac:dyDescent="0.6">
      <c r="C347" s="1" t="s">
        <v>183</v>
      </c>
    </row>
    <row r="350" spans="1:12" x14ac:dyDescent="0.6">
      <c r="A350" s="8" t="s">
        <v>229</v>
      </c>
      <c r="B350" s="6" t="s">
        <v>228</v>
      </c>
      <c r="C350" s="15" t="s">
        <v>270</v>
      </c>
    </row>
    <row r="351" spans="1:12" x14ac:dyDescent="0.6">
      <c r="B351" s="7" t="s">
        <v>78</v>
      </c>
    </row>
    <row r="352" spans="1:12" x14ac:dyDescent="0.6">
      <c r="B352" s="573" t="s">
        <v>53</v>
      </c>
      <c r="C352" s="30">
        <f>SUMPRODUCT(O49:X49,C85:L85)</f>
        <v>10148392.794606369</v>
      </c>
    </row>
    <row r="353" spans="2:3" x14ac:dyDescent="0.6">
      <c r="B353" s="573" t="s">
        <v>54</v>
      </c>
      <c r="C353" s="131">
        <f>SUMPRODUCT(O45:X45,C85:L85)</f>
        <v>15359063.515746474</v>
      </c>
    </row>
    <row r="354" spans="2:3" x14ac:dyDescent="0.6">
      <c r="B354" s="573" t="s">
        <v>19</v>
      </c>
      <c r="C354" s="30">
        <f>+C353+C352</f>
        <v>25507456.310352843</v>
      </c>
    </row>
  </sheetData>
  <sheetProtection algorithmName="SHA-512" hashValue="nWVqe1w1n19vxkSNoKvozE3C7FRL7S/Xu1LMsfoJ8CzA6KXJUvZThqZkwlLWHSYcuQ7cqUVSLLM6TolEQH392A==" saltValue="vY+6KRC9Pg62Zhl6uuBLzg==" spinCount="100000" sheet="1" objects="1" scenarios="1"/>
  <customSheetViews>
    <customSheetView guid="{782F5CFE-DE26-4D5A-B82E-30A424B0A39B}"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1"/>
      <headerFooter alignWithMargins="0">
        <oddHeader>&amp;C&amp;"Arial,Bold"Public Service Electric and Gas Company Specific Addendum
Attachment 2</oddHeader>
        <oddFooter>&amp;CPage &amp;P of &amp;N</oddFooter>
      </headerFooter>
    </customSheetView>
    <customSheetView guid="{88B031DE-0423-45A5-B384-E560A52FDD07}"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2"/>
      <headerFooter alignWithMargins="0">
        <oddHeader>&amp;C&amp;"Arial,Bold"Public Service Electric and Gas Company Specific Addendum
Attachment 2</oddHeader>
        <oddFooter>&amp;CPage &amp;P of &amp;N</oddFooter>
      </headerFooter>
    </customSheetView>
    <customSheetView guid="{D5524E47-947F-4D9F-AE8B-3F0380261994}"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3"/>
      <headerFooter alignWithMargins="0">
        <oddHeader>&amp;C&amp;"Arial,Bold"Public Service Electric and Gas Company Specific Addendum
Attachment 2</oddHeader>
        <oddFooter>&amp;CPage &amp;P of &amp;N</oddFooter>
      </headerFooter>
    </customSheetView>
    <customSheetView guid="{9BF7FAF1-D686-4A6B-A2BE-0DAD43841920}"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4"/>
      <headerFooter alignWithMargins="0">
        <oddHeader>&amp;C&amp;"Arial,Bold"Public Service Electric and Gas Company Specific Addendum
Attachment 2</oddHeader>
        <oddFooter>&amp;CPage &amp;P of &amp;N</oddFooter>
      </headerFooter>
    </customSheetView>
  </customSheetViews>
  <mergeCells count="1">
    <mergeCell ref="R145:V145"/>
  </mergeCells>
  <phoneticPr fontId="0" type="noConversion"/>
  <pageMargins left="0.75" right="0.75" top="1" bottom="1" header="0.5" footer="0.5"/>
  <pageSetup scale="60" fitToHeight="9" orientation="landscape" r:id="rId5"/>
  <headerFooter alignWithMargins="0">
    <oddHeader>&amp;C&amp;"Arial,Bold"Public Service Electric and Gas Company Specific Addendum
Attachment 2</oddHeader>
    <oddFooter>&amp;CPage &amp;P of &amp;N</oddFooter>
  </headerFooter>
  <rowBreaks count="6" manualBreakCount="6">
    <brk id="39" max="16383" man="1"/>
    <brk id="87" max="11" man="1"/>
    <brk id="140" max="11" man="1"/>
    <brk id="186" max="11" man="1"/>
    <brk id="236" max="11" man="1"/>
    <brk id="295" max="11" man="1"/>
  </rowBreaks>
  <ignoredErrors>
    <ignoredError sqref="C94:C96 D94:E96 F94:O96 C112:C114 D112:E114 F112:I114 J112:L11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E5F7"/>
    <pageSetUpPr fitToPage="1"/>
  </sheetPr>
  <dimension ref="A1:Q212"/>
  <sheetViews>
    <sheetView view="pageBreakPreview" zoomScale="80" zoomScaleNormal="100" zoomScaleSheetLayoutView="80" workbookViewId="0"/>
  </sheetViews>
  <sheetFormatPr defaultColWidth="9.08984375" defaultRowHeight="13" x14ac:dyDescent="0.6"/>
  <cols>
    <col min="1" max="1" width="8.453125" style="1" bestFit="1" customWidth="1"/>
    <col min="2" max="2" width="36.453125" style="1" customWidth="1"/>
    <col min="3" max="3" width="13.86328125" style="1" customWidth="1"/>
    <col min="4" max="4" width="13.08984375" style="1" customWidth="1"/>
    <col min="5" max="5" width="13.31640625" style="1" customWidth="1"/>
    <col min="6" max="7" width="12.08984375" style="1" customWidth="1"/>
    <col min="8" max="8" width="11.86328125" style="1" customWidth="1"/>
    <col min="9" max="9" width="13.6796875" style="1" customWidth="1"/>
    <col min="10" max="10" width="13.08984375" style="1" customWidth="1"/>
    <col min="11" max="11" width="12.54296875" style="1" customWidth="1"/>
    <col min="12" max="12" width="12.54296875" style="1" bestFit="1" customWidth="1"/>
    <col min="13" max="13" width="14.31640625" style="1" bestFit="1" customWidth="1"/>
    <col min="14" max="14" width="24.08984375" style="1" bestFit="1" customWidth="1"/>
    <col min="15" max="16" width="10.86328125" style="1" bestFit="1" customWidth="1"/>
    <col min="17" max="17" width="14.453125" style="1" bestFit="1" customWidth="1"/>
    <col min="18" max="16384" width="9.08984375" style="1"/>
  </cols>
  <sheetData>
    <row r="1" spans="1:17" ht="15.5" x14ac:dyDescent="0.7">
      <c r="B1" s="153" t="str">
        <f>"Calculation of June "&amp;(Input!D2)&amp;" to May "&amp;(Input!D2+1)&amp;" BGS-RSCP Rates"</f>
        <v>Calculation of June 2023 to May 2024 BGS-RSCP Rates</v>
      </c>
    </row>
    <row r="2" spans="1:17" x14ac:dyDescent="0.6">
      <c r="B2" s="616" t="s">
        <v>619</v>
      </c>
    </row>
    <row r="3" spans="1:17" x14ac:dyDescent="0.6">
      <c r="B3" s="7" t="s">
        <v>552</v>
      </c>
    </row>
    <row r="4" spans="1:17" x14ac:dyDescent="0.6">
      <c r="M4" s="33"/>
      <c r="N4" s="33"/>
      <c r="O4" s="33"/>
      <c r="P4" s="33"/>
      <c r="Q4" s="33"/>
    </row>
    <row r="5" spans="1:17" x14ac:dyDescent="0.6">
      <c r="A5" s="8" t="s">
        <v>242</v>
      </c>
      <c r="B5" s="6" t="s">
        <v>264</v>
      </c>
      <c r="M5" s="33"/>
      <c r="N5" s="33"/>
      <c r="O5" s="33"/>
      <c r="P5" s="33"/>
      <c r="Q5" s="33"/>
    </row>
    <row r="6" spans="1:17" ht="51" customHeight="1" x14ac:dyDescent="0.6">
      <c r="A6" s="36" t="s">
        <v>202</v>
      </c>
      <c r="B6" s="6" t="s">
        <v>592</v>
      </c>
      <c r="C6" s="13" t="str">
        <f>Input!C135</f>
        <v>remaining portion of 36 month bid - 2021 auction</v>
      </c>
      <c r="D6" s="13" t="str">
        <f>Input!D135</f>
        <v>remaining portion of 36 month bid - 2022 auction</v>
      </c>
      <c r="E6" s="13" t="str">
        <f>Input!E135</f>
        <v>36 month bid - 2023 auction</v>
      </c>
      <c r="G6" s="13" t="s">
        <v>203</v>
      </c>
      <c r="M6" s="33"/>
      <c r="N6" s="33"/>
      <c r="O6" s="33"/>
      <c r="P6" s="33"/>
      <c r="Q6" s="33"/>
    </row>
    <row r="7" spans="1:17" x14ac:dyDescent="0.6">
      <c r="C7" s="538" t="str">
        <f>LEFT(RIGHT(C6,12),4)</f>
        <v>2021</v>
      </c>
      <c r="D7" s="538" t="str">
        <f t="shared" ref="D7:E7" si="0">LEFT(RIGHT(D6,12),4)</f>
        <v>2022</v>
      </c>
      <c r="E7" s="538" t="str">
        <f t="shared" si="0"/>
        <v>2023</v>
      </c>
      <c r="F7" s="539"/>
      <c r="M7" s="33"/>
      <c r="N7" s="33"/>
      <c r="O7" s="33"/>
      <c r="P7" s="33"/>
      <c r="Q7" s="33"/>
    </row>
    <row r="8" spans="1:17" x14ac:dyDescent="0.6">
      <c r="A8" s="534">
        <v>1</v>
      </c>
      <c r="B8" s="6" t="s">
        <v>204</v>
      </c>
      <c r="C8" s="80">
        <f>Input!C136</f>
        <v>64.8</v>
      </c>
      <c r="D8" s="80">
        <f>Input!D136</f>
        <v>76.3</v>
      </c>
      <c r="E8" s="80">
        <f>D10</f>
        <v>67.06</v>
      </c>
      <c r="G8" s="170" t="s">
        <v>620</v>
      </c>
      <c r="M8" s="33"/>
      <c r="N8" s="33"/>
      <c r="O8" s="33"/>
      <c r="P8" s="33"/>
      <c r="Q8" s="33"/>
    </row>
    <row r="9" spans="1:17" x14ac:dyDescent="0.6">
      <c r="A9" s="535" t="s">
        <v>566</v>
      </c>
      <c r="B9" s="1" t="s">
        <v>567</v>
      </c>
      <c r="C9" s="80">
        <f>'Attach 4 Pg1 (4-2)'!C21</f>
        <v>-13.66</v>
      </c>
      <c r="D9" s="80">
        <f>'Attach 4 Pg1 (4-2)'!D21</f>
        <v>-9.24</v>
      </c>
      <c r="E9" s="557">
        <v>0</v>
      </c>
      <c r="G9" s="170" t="s">
        <v>617</v>
      </c>
      <c r="M9" s="33"/>
      <c r="N9" s="33"/>
      <c r="O9" s="33"/>
      <c r="P9" s="33"/>
      <c r="Q9" s="33"/>
    </row>
    <row r="10" spans="1:17" x14ac:dyDescent="0.6">
      <c r="A10" s="535" t="s">
        <v>568</v>
      </c>
      <c r="B10" s="6" t="s">
        <v>356</v>
      </c>
      <c r="C10" s="536">
        <f>C8+C9</f>
        <v>51.14</v>
      </c>
      <c r="D10" s="536">
        <f>D8+D9</f>
        <v>67.06</v>
      </c>
      <c r="E10" s="536">
        <f>E8+E9</f>
        <v>67.06</v>
      </c>
      <c r="G10" s="272" t="s">
        <v>621</v>
      </c>
      <c r="M10" s="33"/>
      <c r="N10" s="33"/>
      <c r="O10" s="33"/>
      <c r="P10" s="33"/>
      <c r="Q10" s="33"/>
    </row>
    <row r="11" spans="1:17" x14ac:dyDescent="0.6">
      <c r="A11" s="36"/>
      <c r="B11" s="6"/>
      <c r="C11" s="271"/>
      <c r="D11" s="271"/>
      <c r="E11" s="271"/>
      <c r="G11" s="272"/>
      <c r="M11" s="33"/>
      <c r="N11" s="33"/>
      <c r="O11" s="33"/>
      <c r="P11" s="33"/>
      <c r="Q11" s="33"/>
    </row>
    <row r="12" spans="1:17" x14ac:dyDescent="0.6">
      <c r="B12" s="7" t="s">
        <v>276</v>
      </c>
      <c r="M12" s="33"/>
      <c r="N12" s="33"/>
      <c r="O12" s="33"/>
      <c r="P12" s="33"/>
      <c r="Q12" s="33"/>
    </row>
    <row r="13" spans="1:17" x14ac:dyDescent="0.6">
      <c r="A13" s="36">
        <v>2</v>
      </c>
      <c r="B13" s="6" t="s">
        <v>307</v>
      </c>
      <c r="C13" s="149">
        <f>Input!C137</f>
        <v>29</v>
      </c>
      <c r="D13" s="149">
        <f>Input!D137</f>
        <v>28</v>
      </c>
      <c r="E13" s="149">
        <f>Input!E137</f>
        <v>28</v>
      </c>
      <c r="G13" s="1" t="s">
        <v>205</v>
      </c>
      <c r="M13" s="33"/>
      <c r="N13" s="33"/>
      <c r="O13" s="33"/>
      <c r="P13" s="33"/>
      <c r="Q13" s="33"/>
    </row>
    <row r="14" spans="1:17" x14ac:dyDescent="0.6">
      <c r="A14" s="36">
        <v>3</v>
      </c>
      <c r="B14" s="6" t="s">
        <v>308</v>
      </c>
      <c r="C14" s="149">
        <f>SUM(C13:E13)</f>
        <v>85</v>
      </c>
      <c r="D14" s="149">
        <f>C14</f>
        <v>85</v>
      </c>
      <c r="E14" s="149">
        <f>D14</f>
        <v>85</v>
      </c>
      <c r="G14" s="1" t="s">
        <v>205</v>
      </c>
      <c r="M14" s="33"/>
      <c r="N14" s="33"/>
      <c r="O14" s="33"/>
      <c r="P14" s="33"/>
      <c r="Q14" s="33"/>
    </row>
    <row r="15" spans="1:17" x14ac:dyDescent="0.6">
      <c r="A15" s="36"/>
      <c r="B15" s="6" t="s">
        <v>206</v>
      </c>
      <c r="M15" s="33"/>
      <c r="N15" s="33"/>
      <c r="O15" s="33"/>
      <c r="P15" s="33"/>
      <c r="Q15" s="33"/>
    </row>
    <row r="16" spans="1:17" x14ac:dyDescent="0.6">
      <c r="A16" s="36">
        <v>4</v>
      </c>
      <c r="B16" s="66" t="s">
        <v>207</v>
      </c>
      <c r="C16" s="88">
        <f>Input!C140</f>
        <v>1</v>
      </c>
      <c r="D16" s="88">
        <f>Input!D140</f>
        <v>1</v>
      </c>
      <c r="E16" s="88">
        <f>IF(LEFT(Input!$B$2,6)="rebase",Input!E140,'Att 2'!L316)</f>
        <v>1</v>
      </c>
      <c r="K16" s="88"/>
      <c r="M16" s="33"/>
      <c r="N16" s="33"/>
      <c r="O16" s="33"/>
      <c r="P16" s="33"/>
      <c r="Q16" s="33"/>
    </row>
    <row r="17" spans="1:17" ht="12.75" customHeight="1" x14ac:dyDescent="0.6">
      <c r="A17" s="36">
        <v>5</v>
      </c>
      <c r="B17" s="66" t="s">
        <v>208</v>
      </c>
      <c r="C17" s="88">
        <f>Input!C141</f>
        <v>1</v>
      </c>
      <c r="D17" s="88">
        <f>Input!D141</f>
        <v>1</v>
      </c>
      <c r="E17" s="88">
        <f>IF(LEFT(Input!$B$2,6)="rebase",Input!E141,'Att 2'!L317)</f>
        <v>1</v>
      </c>
      <c r="K17" s="88"/>
      <c r="M17" s="33"/>
      <c r="N17" s="33"/>
      <c r="O17" s="33"/>
      <c r="P17" s="33"/>
      <c r="Q17" s="33"/>
    </row>
    <row r="18" spans="1:17" x14ac:dyDescent="0.6">
      <c r="A18" s="36"/>
    </row>
    <row r="19" spans="1:17" x14ac:dyDescent="0.6">
      <c r="A19" s="36"/>
      <c r="B19" s="6" t="s">
        <v>271</v>
      </c>
    </row>
    <row r="20" spans="1:17" x14ac:dyDescent="0.6">
      <c r="A20" s="36">
        <v>6</v>
      </c>
      <c r="B20" s="1" t="s">
        <v>209</v>
      </c>
      <c r="C20" s="97">
        <f>+'Att 2'!C352</f>
        <v>10148392.794606369</v>
      </c>
      <c r="D20" s="27"/>
      <c r="E20" s="27"/>
      <c r="G20" s="1" t="s">
        <v>283</v>
      </c>
    </row>
    <row r="21" spans="1:17" x14ac:dyDescent="0.6">
      <c r="A21" s="36">
        <v>7</v>
      </c>
      <c r="B21" s="1" t="s">
        <v>210</v>
      </c>
      <c r="C21" s="97">
        <f>+'Att 2'!C353</f>
        <v>15359063.515746474</v>
      </c>
      <c r="D21" s="27"/>
      <c r="E21" s="27"/>
    </row>
    <row r="22" spans="1:17" x14ac:dyDescent="0.6">
      <c r="A22" s="36"/>
    </row>
    <row r="23" spans="1:17" x14ac:dyDescent="0.6">
      <c r="A23" s="36"/>
      <c r="B23" s="6" t="s">
        <v>272</v>
      </c>
    </row>
    <row r="24" spans="1:17" x14ac:dyDescent="0.6">
      <c r="A24" s="36">
        <v>8</v>
      </c>
      <c r="B24" s="66" t="s">
        <v>207</v>
      </c>
      <c r="C24" s="397">
        <f>(+C$10*C$13/C$14*C16*$C20/1000)</f>
        <v>177066.7696231638</v>
      </c>
      <c r="D24" s="397">
        <f t="shared" ref="D24:E25" si="1">(+D$10*D$13/D$14*D16*$C20/1000)</f>
        <v>224181.57861854692</v>
      </c>
      <c r="E24" s="397">
        <f t="shared" si="1"/>
        <v>224181.57861854692</v>
      </c>
      <c r="F24" s="398"/>
      <c r="G24" s="272" t="s">
        <v>654</v>
      </c>
      <c r="J24" s="2"/>
      <c r="L24" s="2"/>
    </row>
    <row r="25" spans="1:17" x14ac:dyDescent="0.6">
      <c r="A25" s="36">
        <v>9</v>
      </c>
      <c r="B25" s="66" t="s">
        <v>208</v>
      </c>
      <c r="C25" s="481">
        <f>(+C$10*C$13/C$14*C17*$C21/1000)</f>
        <v>267981.32632544666</v>
      </c>
      <c r="D25" s="481">
        <f t="shared" si="1"/>
        <v>339287.1339087864</v>
      </c>
      <c r="E25" s="481">
        <f t="shared" si="1"/>
        <v>339287.1339087864</v>
      </c>
      <c r="F25" s="398"/>
      <c r="G25" s="272" t="s">
        <v>655</v>
      </c>
    </row>
    <row r="26" spans="1:17" x14ac:dyDescent="0.6">
      <c r="A26" s="36">
        <v>10</v>
      </c>
      <c r="B26" s="1" t="s">
        <v>211</v>
      </c>
      <c r="C26" s="2">
        <f>+C25+C24</f>
        <v>445048.09594861045</v>
      </c>
      <c r="D26" s="2">
        <f>+D25+D24</f>
        <v>563468.71252733329</v>
      </c>
      <c r="E26" s="2">
        <f>+E25+E24</f>
        <v>563468.71252733329</v>
      </c>
      <c r="G26" s="1" t="s">
        <v>275</v>
      </c>
      <c r="J26" s="2"/>
      <c r="L26" s="2"/>
    </row>
    <row r="27" spans="1:17" x14ac:dyDescent="0.6">
      <c r="A27" s="36"/>
    </row>
    <row r="28" spans="1:17" x14ac:dyDescent="0.6">
      <c r="A28" s="36"/>
      <c r="B28" s="6" t="s">
        <v>273</v>
      </c>
    </row>
    <row r="29" spans="1:17" x14ac:dyDescent="0.6">
      <c r="A29" s="36">
        <v>11</v>
      </c>
      <c r="B29" s="66" t="s">
        <v>207</v>
      </c>
      <c r="C29" s="120">
        <f>ROUND(+SUM(C24:E24)/C20*1000,3)</f>
        <v>61.628</v>
      </c>
      <c r="D29" s="57"/>
      <c r="G29" s="53" t="s">
        <v>262</v>
      </c>
    </row>
    <row r="30" spans="1:17" x14ac:dyDescent="0.6">
      <c r="A30" s="36">
        <v>12</v>
      </c>
      <c r="B30" s="66" t="s">
        <v>208</v>
      </c>
      <c r="C30" s="121">
        <f>ROUND(+SUM(C25:E25)/C21*1000,3)</f>
        <v>61.628</v>
      </c>
      <c r="G30" s="53" t="s">
        <v>263</v>
      </c>
    </row>
    <row r="31" spans="1:17" x14ac:dyDescent="0.6">
      <c r="A31" s="36"/>
      <c r="B31" s="66"/>
      <c r="C31" s="103"/>
      <c r="G31" s="53"/>
    </row>
    <row r="32" spans="1:17" x14ac:dyDescent="0.6">
      <c r="A32" s="36">
        <v>13</v>
      </c>
      <c r="B32" s="1" t="s">
        <v>215</v>
      </c>
      <c r="C32" s="122">
        <f>ROUND(+SUM(C26:E26)/(C20+C21)*1000,3)</f>
        <v>61.628</v>
      </c>
      <c r="D32" s="1" t="s">
        <v>213</v>
      </c>
      <c r="G32" s="53" t="s">
        <v>212</v>
      </c>
    </row>
    <row r="33" spans="1:13" x14ac:dyDescent="0.6">
      <c r="D33" s="1" t="s">
        <v>214</v>
      </c>
      <c r="G33" s="1" t="s">
        <v>261</v>
      </c>
    </row>
    <row r="34" spans="1:13" x14ac:dyDescent="0.6">
      <c r="C34" s="57"/>
    </row>
    <row r="35" spans="1:13" x14ac:dyDescent="0.6">
      <c r="B35" s="96" t="s">
        <v>238</v>
      </c>
      <c r="D35" s="57"/>
    </row>
    <row r="36" spans="1:13" x14ac:dyDescent="0.6">
      <c r="A36" s="36">
        <v>14</v>
      </c>
      <c r="B36" s="28" t="s">
        <v>239</v>
      </c>
      <c r="C36" s="2">
        <f>(C32*(C21+C20))/1000</f>
        <v>1571973.5174944249</v>
      </c>
      <c r="D36" s="57"/>
      <c r="G36" s="53" t="s">
        <v>220</v>
      </c>
    </row>
    <row r="37" spans="1:13" ht="15.25" x14ac:dyDescent="1.05">
      <c r="A37" s="36">
        <v>15</v>
      </c>
      <c r="B37" s="28" t="s">
        <v>217</v>
      </c>
      <c r="C37" s="98">
        <f>SUM(C26:E26)</f>
        <v>1571985.521003277</v>
      </c>
      <c r="D37" s="57"/>
      <c r="G37" s="53" t="s">
        <v>218</v>
      </c>
    </row>
    <row r="38" spans="1:13" x14ac:dyDescent="0.6">
      <c r="A38" s="36">
        <v>16</v>
      </c>
      <c r="B38" s="28" t="s">
        <v>216</v>
      </c>
      <c r="C38" s="47">
        <f>+C36-C37</f>
        <v>-12.003508852096274</v>
      </c>
      <c r="D38" s="57"/>
      <c r="G38" s="53" t="s">
        <v>219</v>
      </c>
    </row>
    <row r="39" spans="1:13" x14ac:dyDescent="0.6">
      <c r="B39" s="28"/>
      <c r="D39" s="57"/>
    </row>
    <row r="41" spans="1:13" x14ac:dyDescent="0.6">
      <c r="A41" s="8" t="s">
        <v>243</v>
      </c>
      <c r="B41" s="6" t="s">
        <v>274</v>
      </c>
      <c r="G41" s="7" t="s">
        <v>199</v>
      </c>
    </row>
    <row r="42" spans="1:13" x14ac:dyDescent="0.6">
      <c r="A42" s="8"/>
      <c r="B42" s="6"/>
      <c r="G42" s="7" t="s">
        <v>286</v>
      </c>
    </row>
    <row r="43" spans="1:13" x14ac:dyDescent="0.6">
      <c r="B43" s="6" t="s">
        <v>41</v>
      </c>
    </row>
    <row r="44" spans="1:13" x14ac:dyDescent="0.6">
      <c r="B44" s="7" t="s">
        <v>88</v>
      </c>
    </row>
    <row r="45" spans="1:13" x14ac:dyDescent="0.6">
      <c r="B45" s="6"/>
    </row>
    <row r="46" spans="1:13" x14ac:dyDescent="0.6">
      <c r="C46" s="18" t="str">
        <f>+'Att 2'!C243</f>
        <v>RS</v>
      </c>
      <c r="D46" s="18" t="str">
        <f>+'Att 2'!D243</f>
        <v>RHS</v>
      </c>
      <c r="E46" s="18" t="str">
        <f>+'Att 2'!E243</f>
        <v>RLM</v>
      </c>
      <c r="F46" s="18" t="str">
        <f>+'Att 2'!F243</f>
        <v>WH</v>
      </c>
      <c r="G46" s="18" t="str">
        <f>+'Att 2'!G243</f>
        <v>WHS</v>
      </c>
      <c r="H46" s="18" t="str">
        <f>+'Att 2'!H243</f>
        <v>HS</v>
      </c>
      <c r="I46" s="18" t="str">
        <f>+'Att 2'!I243</f>
        <v>PSAL</v>
      </c>
      <c r="J46" s="18" t="str">
        <f>+'Att 2'!J243</f>
        <v>BPL</v>
      </c>
    </row>
    <row r="47" spans="1:13" x14ac:dyDescent="0.6">
      <c r="C47" s="18"/>
      <c r="D47" s="18"/>
      <c r="E47" s="18"/>
      <c r="F47" s="18"/>
      <c r="G47" s="18"/>
    </row>
    <row r="48" spans="1:13" x14ac:dyDescent="0.6">
      <c r="B48" s="19" t="s">
        <v>23</v>
      </c>
      <c r="E48" s="72"/>
      <c r="F48" s="71">
        <f>+'Att 2'!F245</f>
        <v>0.91100000000000003</v>
      </c>
      <c r="G48" s="71">
        <f>+'Att 2'!G245</f>
        <v>0.90400000000000003</v>
      </c>
      <c r="H48" s="71">
        <f>+'Att 2'!H245</f>
        <v>1.042</v>
      </c>
      <c r="I48" s="72">
        <f>+'Att 2'!I245</f>
        <v>0.84299999999999997</v>
      </c>
      <c r="J48" s="72">
        <f>+'Att 2'!J245</f>
        <v>0.84199999999999997</v>
      </c>
      <c r="K48" s="60"/>
      <c r="L48" s="60"/>
      <c r="M48" s="60"/>
    </row>
    <row r="49" spans="2:15" x14ac:dyDescent="0.6">
      <c r="B49" s="39" t="s">
        <v>84</v>
      </c>
      <c r="C49" s="59"/>
      <c r="D49" s="58"/>
      <c r="E49" s="71">
        <f>+'Att 2'!E246</f>
        <v>1.2669999999999999</v>
      </c>
      <c r="F49" s="72"/>
      <c r="G49" s="72"/>
      <c r="H49" s="72"/>
      <c r="I49" s="11"/>
      <c r="J49" s="61" t="s">
        <v>167</v>
      </c>
      <c r="K49" s="60"/>
      <c r="L49" s="60"/>
      <c r="M49" s="60"/>
    </row>
    <row r="50" spans="2:15" x14ac:dyDescent="0.6">
      <c r="B50" s="39" t="s">
        <v>85</v>
      </c>
      <c r="C50" s="59"/>
      <c r="D50" s="58"/>
      <c r="E50" s="71">
        <f>+'Att 2'!E247</f>
        <v>0.81399999999999995</v>
      </c>
      <c r="F50" s="72"/>
      <c r="G50" s="72"/>
      <c r="H50" s="73"/>
      <c r="I50" s="11"/>
      <c r="J50" s="61" t="s">
        <v>168</v>
      </c>
      <c r="K50" s="74">
        <f>+'Att 2'!K247</f>
        <v>0.84199999999999997</v>
      </c>
      <c r="L50" s="60"/>
      <c r="M50" s="60"/>
    </row>
    <row r="51" spans="2:15" x14ac:dyDescent="0.6">
      <c r="E51" s="59"/>
      <c r="F51" s="58"/>
      <c r="G51" s="58"/>
      <c r="L51" s="60"/>
      <c r="M51" s="60"/>
    </row>
    <row r="52" spans="2:15" x14ac:dyDescent="0.6">
      <c r="B52" s="62" t="s">
        <v>164</v>
      </c>
      <c r="C52" s="71">
        <f>+'Att 2'!C249</f>
        <v>1.03</v>
      </c>
      <c r="D52" s="71">
        <f>+'Att 2'!D249</f>
        <v>0.98699999999999999</v>
      </c>
      <c r="E52" s="59"/>
      <c r="F52" s="58"/>
      <c r="G52" s="58"/>
      <c r="H52" s="58"/>
      <c r="I52" s="58"/>
      <c r="J52" s="58"/>
      <c r="K52" s="60"/>
      <c r="L52" s="60"/>
      <c r="M52" s="60"/>
    </row>
    <row r="53" spans="2:15" x14ac:dyDescent="0.6">
      <c r="B53" s="62" t="s">
        <v>172</v>
      </c>
      <c r="C53" s="91">
        <f>+'Att 2'!C250</f>
        <v>-3.0630000000000002</v>
      </c>
      <c r="D53" s="91">
        <f>+'Att 2'!D250</f>
        <v>-3.9220000000000002</v>
      </c>
      <c r="E53" s="89" t="s">
        <v>165</v>
      </c>
      <c r="F53" s="58"/>
      <c r="G53" s="58"/>
      <c r="H53" s="58"/>
      <c r="I53" s="58"/>
      <c r="J53" s="58"/>
      <c r="K53" s="60"/>
      <c r="L53" s="60"/>
      <c r="M53" s="60"/>
    </row>
    <row r="54" spans="2:15" x14ac:dyDescent="0.6">
      <c r="B54" s="62" t="s">
        <v>172</v>
      </c>
      <c r="C54" s="91">
        <f>+'Att 2'!C251</f>
        <v>5.5890000000000004</v>
      </c>
      <c r="D54" s="91">
        <f>+'Att 2'!D251</f>
        <v>7.6470000000000002</v>
      </c>
      <c r="E54" s="89" t="s">
        <v>166</v>
      </c>
      <c r="F54" s="58"/>
      <c r="G54" s="58"/>
      <c r="H54" s="58"/>
      <c r="I54" s="58"/>
      <c r="J54" s="58"/>
      <c r="K54" s="60"/>
      <c r="L54" s="60"/>
      <c r="M54" s="60"/>
    </row>
    <row r="55" spans="2:15" x14ac:dyDescent="0.6">
      <c r="G55" s="58"/>
      <c r="H55" s="58"/>
      <c r="I55" s="58"/>
      <c r="J55" s="58"/>
      <c r="K55" s="60"/>
      <c r="L55" s="60"/>
      <c r="M55" s="60"/>
    </row>
    <row r="56" spans="2:15" x14ac:dyDescent="0.6">
      <c r="H56" s="58"/>
      <c r="I56" s="58"/>
      <c r="J56" s="58"/>
      <c r="K56" s="60"/>
      <c r="L56" s="60"/>
      <c r="M56" s="60"/>
    </row>
    <row r="57" spans="2:15" x14ac:dyDescent="0.6">
      <c r="C57" s="58"/>
      <c r="D57" s="58"/>
      <c r="E57" s="58"/>
      <c r="F57" s="58"/>
      <c r="G57" s="58"/>
      <c r="H57" s="58"/>
      <c r="I57" s="58"/>
      <c r="J57" s="58"/>
      <c r="K57" s="60"/>
      <c r="L57" s="60"/>
      <c r="M57" s="60"/>
    </row>
    <row r="58" spans="2:15" x14ac:dyDescent="0.6">
      <c r="B58" s="19" t="s">
        <v>24</v>
      </c>
      <c r="C58" s="71">
        <f>+'Att 2'!C255</f>
        <v>1.1080000000000001</v>
      </c>
      <c r="D58" s="71">
        <f>+'Att 2'!D255</f>
        <v>1.1080000000000001</v>
      </c>
      <c r="E58" s="72"/>
      <c r="F58" s="71">
        <f>+'Att 2'!F255</f>
        <v>0.99399999999999999</v>
      </c>
      <c r="G58" s="71">
        <f>+'Att 2'!G255</f>
        <v>0.97899999999999998</v>
      </c>
      <c r="H58" s="71">
        <f>+'Att 2'!H255</f>
        <v>1.155</v>
      </c>
      <c r="I58" s="72">
        <f>+'Att 2'!I255</f>
        <v>0.97</v>
      </c>
      <c r="J58" s="72">
        <f>+'Att 2'!J255</f>
        <v>0.96899999999999997</v>
      </c>
      <c r="K58" s="60"/>
      <c r="L58" s="60"/>
      <c r="M58" s="60"/>
    </row>
    <row r="59" spans="2:15" x14ac:dyDescent="0.6">
      <c r="B59" s="39" t="s">
        <v>84</v>
      </c>
      <c r="C59" s="58"/>
      <c r="D59" s="58"/>
      <c r="E59" s="71">
        <f>+'Att 2'!E256</f>
        <v>1.2889999999999999</v>
      </c>
      <c r="F59" s="58"/>
      <c r="G59" s="58"/>
      <c r="H59" s="58"/>
      <c r="J59" s="61" t="s">
        <v>167</v>
      </c>
      <c r="K59" s="60"/>
      <c r="L59" s="60"/>
      <c r="M59" s="60"/>
    </row>
    <row r="60" spans="2:15" x14ac:dyDescent="0.6">
      <c r="B60" s="39" t="s">
        <v>85</v>
      </c>
      <c r="C60" s="58"/>
      <c r="D60" s="58"/>
      <c r="E60" s="71">
        <f>+'Att 2'!E257</f>
        <v>0.94899999999999995</v>
      </c>
      <c r="F60" s="58"/>
      <c r="G60" s="58"/>
      <c r="J60" s="61" t="s">
        <v>168</v>
      </c>
      <c r="K60" s="74">
        <f>+'Att 2'!K257</f>
        <v>0.96899999999999997</v>
      </c>
      <c r="L60" s="60"/>
      <c r="M60" s="60"/>
    </row>
    <row r="61" spans="2:15" x14ac:dyDescent="0.6">
      <c r="C61" s="63"/>
      <c r="D61" s="63"/>
      <c r="E61" s="63"/>
      <c r="F61" s="63"/>
      <c r="G61" s="63"/>
      <c r="K61" s="60"/>
      <c r="L61" s="60"/>
      <c r="M61" s="60"/>
    </row>
    <row r="62" spans="2:15" x14ac:dyDescent="0.6">
      <c r="B62" s="1" t="s">
        <v>113</v>
      </c>
      <c r="C62" s="75">
        <f>+'Att 2'!C259</f>
        <v>1.0740000000000001</v>
      </c>
      <c r="D62" s="75">
        <f>+'Att 2'!D259</f>
        <v>1.081</v>
      </c>
      <c r="E62" s="75">
        <f>+'Att 2'!E259</f>
        <v>1.0660000000000001</v>
      </c>
      <c r="F62" s="75">
        <f>+'Att 2'!F259</f>
        <v>0.97</v>
      </c>
      <c r="G62" s="75">
        <f>+'Att 2'!G259</f>
        <v>0.95799999999999996</v>
      </c>
      <c r="H62" s="75">
        <f>+'Att 2'!H259</f>
        <v>1.131</v>
      </c>
      <c r="I62" s="75">
        <f>+'Att 2'!I259</f>
        <v>0.93500000000000005</v>
      </c>
      <c r="J62" s="75">
        <f>+'Att 2'!J259</f>
        <v>0.93600000000000005</v>
      </c>
      <c r="K62" s="60"/>
      <c r="L62" s="60"/>
      <c r="M62" s="60"/>
    </row>
    <row r="63" spans="2:15" x14ac:dyDescent="0.6">
      <c r="O63" s="170" t="s">
        <v>653</v>
      </c>
    </row>
    <row r="64" spans="2:15" x14ac:dyDescent="0.6">
      <c r="O64" s="170" t="s">
        <v>652</v>
      </c>
    </row>
    <row r="65" spans="2:15" x14ac:dyDescent="0.6">
      <c r="B65" s="6" t="s">
        <v>32</v>
      </c>
      <c r="O65" s="108">
        <f>+C32*C70+D70</f>
        <v>56.317883999999999</v>
      </c>
    </row>
    <row r="66" spans="2:15" x14ac:dyDescent="0.6">
      <c r="B66" s="7" t="s">
        <v>89</v>
      </c>
      <c r="O66" s="1">
        <f>61.628*1.003</f>
        <v>61.812883999999997</v>
      </c>
    </row>
    <row r="67" spans="2:15" x14ac:dyDescent="0.6">
      <c r="B67" s="11"/>
      <c r="O67" s="1">
        <v>-5.4950000000000001</v>
      </c>
    </row>
    <row r="68" spans="2:15" x14ac:dyDescent="0.6">
      <c r="C68" s="18" t="str">
        <f>+'Att 2'!C265</f>
        <v>GLP</v>
      </c>
      <c r="D68" s="18" t="str">
        <f>+'Att 2'!D265</f>
        <v>GLP</v>
      </c>
      <c r="E68" s="18" t="str">
        <f>+'Att 2'!E265</f>
        <v>LPL-S</v>
      </c>
      <c r="F68" s="18" t="str">
        <f>+'Att 2'!F265</f>
        <v>LPL-S</v>
      </c>
      <c r="H68" s="6" t="s">
        <v>31</v>
      </c>
      <c r="I68" s="18" t="str">
        <f>+C68</f>
        <v>GLP</v>
      </c>
      <c r="J68" s="18" t="str">
        <f>+E68</f>
        <v>LPL-S</v>
      </c>
      <c r="O68" s="1">
        <f>SUM(O66:O67)</f>
        <v>56.317883999999999</v>
      </c>
    </row>
    <row r="69" spans="2:15" ht="26" x14ac:dyDescent="0.6">
      <c r="C69" s="18" t="s">
        <v>122</v>
      </c>
      <c r="D69" s="69" t="s">
        <v>172</v>
      </c>
      <c r="E69" s="18" t="s">
        <v>122</v>
      </c>
      <c r="F69" s="69" t="s">
        <v>172</v>
      </c>
    </row>
    <row r="70" spans="2:15" x14ac:dyDescent="0.6">
      <c r="B70" s="19" t="s">
        <v>23</v>
      </c>
      <c r="C70" s="71">
        <f>+'Att 2'!C267</f>
        <v>1.0029999999999999</v>
      </c>
      <c r="D70" s="74">
        <f>+'Att 2'!D267</f>
        <v>-5.4950000000000001</v>
      </c>
      <c r="E70" s="73"/>
      <c r="F70" s="73"/>
      <c r="H70" s="56" t="s">
        <v>28</v>
      </c>
    </row>
    <row r="71" spans="2:15" x14ac:dyDescent="0.6">
      <c r="B71" s="39" t="s">
        <v>84</v>
      </c>
      <c r="C71" s="72"/>
      <c r="D71" s="74"/>
      <c r="E71" s="71">
        <f>+'Att 2'!E268</f>
        <v>1.1459999999999999</v>
      </c>
      <c r="F71" s="74">
        <f>+'Att 2'!F268</f>
        <v>-8.0749999999999993</v>
      </c>
      <c r="H71" s="28" t="s">
        <v>47</v>
      </c>
      <c r="I71" s="101">
        <f>+'Att 2'!I$270</f>
        <v>1.6327</v>
      </c>
      <c r="J71" s="101">
        <f>+'Att 2'!J$270</f>
        <v>1.6327</v>
      </c>
      <c r="K71" s="53" t="s">
        <v>51</v>
      </c>
    </row>
    <row r="72" spans="2:15" x14ac:dyDescent="0.6">
      <c r="B72" s="39" t="s">
        <v>85</v>
      </c>
      <c r="C72" s="72"/>
      <c r="D72" s="74"/>
      <c r="E72" s="71">
        <f>+'Att 2'!E269</f>
        <v>0.81</v>
      </c>
      <c r="F72" s="74">
        <f>+'Att 2'!F269</f>
        <v>0</v>
      </c>
      <c r="H72" s="28" t="s">
        <v>48</v>
      </c>
      <c r="I72" s="101">
        <f>+'Att 2'!I$270</f>
        <v>1.6327</v>
      </c>
      <c r="J72" s="101">
        <f>+'Att 2'!J$270</f>
        <v>1.6327</v>
      </c>
      <c r="K72" s="53" t="s">
        <v>51</v>
      </c>
    </row>
    <row r="73" spans="2:15" x14ac:dyDescent="0.6">
      <c r="C73" s="72"/>
      <c r="D73" s="74"/>
      <c r="E73" s="72"/>
      <c r="F73" s="74"/>
      <c r="H73" s="28"/>
      <c r="I73" s="101"/>
      <c r="J73" s="101"/>
      <c r="K73" s="53"/>
    </row>
    <row r="74" spans="2:15" x14ac:dyDescent="0.6">
      <c r="B74" s="19" t="s">
        <v>24</v>
      </c>
      <c r="C74" s="71">
        <f>+'Att 2'!C271</f>
        <v>1.073</v>
      </c>
      <c r="D74" s="74">
        <f>+'Att 2'!D271</f>
        <v>-6.3710000000000004</v>
      </c>
      <c r="E74" s="71"/>
      <c r="F74" s="74"/>
      <c r="H74" s="56" t="s">
        <v>29</v>
      </c>
      <c r="I74" s="57"/>
      <c r="J74" s="57"/>
    </row>
    <row r="75" spans="2:15" x14ac:dyDescent="0.6">
      <c r="B75" s="39" t="s">
        <v>84</v>
      </c>
      <c r="C75" s="72"/>
      <c r="D75" s="73"/>
      <c r="E75" s="71">
        <f>+'Att 2'!E272</f>
        <v>1.161</v>
      </c>
      <c r="F75" s="74">
        <f>+'Att 2'!F272</f>
        <v>-8.8819999999999997</v>
      </c>
      <c r="H75" s="28" t="s">
        <v>49</v>
      </c>
      <c r="I75" s="101">
        <f>+'Att 2'!I273</f>
        <v>0</v>
      </c>
      <c r="J75" s="101">
        <f>+'Att 2'!J273</f>
        <v>0</v>
      </c>
      <c r="K75" s="53" t="s">
        <v>52</v>
      </c>
    </row>
    <row r="76" spans="2:15" x14ac:dyDescent="0.6">
      <c r="B76" s="39" t="s">
        <v>85</v>
      </c>
      <c r="C76" s="72"/>
      <c r="D76" s="73"/>
      <c r="E76" s="71">
        <f>+'Att 2'!E273</f>
        <v>0.92800000000000005</v>
      </c>
      <c r="F76" s="74">
        <f>+'Att 2'!F273</f>
        <v>0</v>
      </c>
    </row>
    <row r="77" spans="2:15" x14ac:dyDescent="0.6">
      <c r="C77" s="75"/>
      <c r="D77" s="73"/>
      <c r="E77" s="75"/>
      <c r="F77" s="73"/>
    </row>
    <row r="78" spans="2:15" x14ac:dyDescent="0.6">
      <c r="B78" s="1" t="s">
        <v>109</v>
      </c>
      <c r="C78" s="75">
        <f>+'Att 2'!C275</f>
        <v>1.0469999999999999</v>
      </c>
      <c r="D78" s="73"/>
      <c r="E78" s="75">
        <f>+'Att 2'!E275</f>
        <v>1.0169999999999999</v>
      </c>
      <c r="F78" s="73"/>
    </row>
    <row r="79" spans="2:15" x14ac:dyDescent="0.6">
      <c r="C79" s="75"/>
      <c r="D79" s="73"/>
      <c r="E79" s="75"/>
      <c r="F79" s="73"/>
    </row>
    <row r="80" spans="2:15" x14ac:dyDescent="0.6">
      <c r="C80" s="60"/>
      <c r="E80" s="60"/>
      <c r="I80" s="108"/>
    </row>
    <row r="81" spans="1:13" x14ac:dyDescent="0.6">
      <c r="A81" s="123" t="s">
        <v>244</v>
      </c>
      <c r="B81" s="96" t="s">
        <v>259</v>
      </c>
      <c r="C81" s="60"/>
      <c r="E81" s="60"/>
    </row>
    <row r="82" spans="1:13" x14ac:dyDescent="0.6">
      <c r="A82" s="123"/>
      <c r="B82" s="7" t="s">
        <v>224</v>
      </c>
    </row>
    <row r="84" spans="1:13" x14ac:dyDescent="0.6">
      <c r="B84" s="6" t="s">
        <v>200</v>
      </c>
    </row>
    <row r="85" spans="1:13" x14ac:dyDescent="0.6">
      <c r="B85" s="7" t="s">
        <v>88</v>
      </c>
    </row>
    <row r="86" spans="1:13" x14ac:dyDescent="0.6">
      <c r="B86" s="6"/>
    </row>
    <row r="87" spans="1:13" x14ac:dyDescent="0.6">
      <c r="C87" s="18" t="str">
        <f>+C46</f>
        <v>RS</v>
      </c>
      <c r="D87" s="18" t="str">
        <f t="shared" ref="D87:J87" si="2">+D46</f>
        <v>RHS</v>
      </c>
      <c r="E87" s="18" t="str">
        <f t="shared" si="2"/>
        <v>RLM</v>
      </c>
      <c r="F87" s="18" t="str">
        <f t="shared" si="2"/>
        <v>WH</v>
      </c>
      <c r="G87" s="18" t="str">
        <f t="shared" si="2"/>
        <v>WHS</v>
      </c>
      <c r="H87" s="18" t="str">
        <f t="shared" si="2"/>
        <v>HS</v>
      </c>
      <c r="I87" s="18" t="str">
        <f t="shared" si="2"/>
        <v>PSAL</v>
      </c>
      <c r="J87" s="18" t="str">
        <f t="shared" si="2"/>
        <v>BPL</v>
      </c>
    </row>
    <row r="88" spans="1:13" x14ac:dyDescent="0.6">
      <c r="C88" s="123"/>
      <c r="D88" s="123"/>
      <c r="E88" s="123"/>
      <c r="F88" s="124"/>
      <c r="G88" s="124"/>
      <c r="H88" s="124"/>
      <c r="I88" s="124"/>
      <c r="J88" s="124"/>
    </row>
    <row r="89" spans="1:13" x14ac:dyDescent="0.6">
      <c r="B89" s="19" t="s">
        <v>23</v>
      </c>
      <c r="C89" s="123"/>
      <c r="D89" s="123"/>
      <c r="E89" s="123"/>
      <c r="F89" s="124">
        <f>ROUND(($C$32*F48)/10,4)</f>
        <v>5.6143000000000001</v>
      </c>
      <c r="G89" s="124">
        <f>ROUND(($C$32*G48)/10,4)</f>
        <v>5.5712000000000002</v>
      </c>
      <c r="H89" s="124">
        <f>ROUND(($C$32*H48)/10,4)</f>
        <v>6.4215999999999998</v>
      </c>
      <c r="I89" s="124">
        <f>ROUND(($C$32*K50)/10,4)</f>
        <v>5.1890999999999998</v>
      </c>
      <c r="J89" s="124">
        <f>+I89</f>
        <v>5.1890999999999998</v>
      </c>
      <c r="L89" s="60"/>
      <c r="M89" s="60"/>
    </row>
    <row r="90" spans="1:13" x14ac:dyDescent="0.6">
      <c r="B90" s="39" t="s">
        <v>84</v>
      </c>
      <c r="C90" s="123"/>
      <c r="D90" s="123"/>
      <c r="E90" s="124">
        <f>ROUND(($C$32*E49)/10,4)</f>
        <v>7.8083</v>
      </c>
      <c r="F90" s="123"/>
      <c r="G90" s="124"/>
      <c r="H90" s="124"/>
      <c r="I90" s="124"/>
      <c r="J90" s="123"/>
      <c r="L90" s="60"/>
      <c r="M90" s="60"/>
    </row>
    <row r="91" spans="1:13" x14ac:dyDescent="0.6">
      <c r="B91" s="39" t="s">
        <v>85</v>
      </c>
      <c r="C91" s="123"/>
      <c r="D91" s="123"/>
      <c r="E91" s="124">
        <f>ROUND(($C$32*E50/10),4)</f>
        <v>5.0164999999999997</v>
      </c>
      <c r="F91" s="123"/>
      <c r="G91" s="123"/>
      <c r="H91" s="123"/>
      <c r="I91" s="123"/>
      <c r="J91" s="123"/>
      <c r="L91" s="60"/>
      <c r="M91" s="60"/>
    </row>
    <row r="92" spans="1:13" x14ac:dyDescent="0.6">
      <c r="B92" s="62"/>
      <c r="C92" s="123"/>
      <c r="D92" s="123"/>
      <c r="E92" s="123"/>
      <c r="F92" s="123"/>
      <c r="G92" s="123"/>
      <c r="H92" s="123"/>
      <c r="I92" s="123"/>
      <c r="J92" s="123"/>
      <c r="L92" s="60"/>
      <c r="M92" s="60"/>
    </row>
    <row r="93" spans="1:13" x14ac:dyDescent="0.6">
      <c r="B93" s="89" t="s">
        <v>165</v>
      </c>
      <c r="C93" s="124">
        <f>ROUND((+$C$32*C52+C53)/10,4)</f>
        <v>6.0414000000000003</v>
      </c>
      <c r="D93" s="124">
        <f>ROUND((+$C$32*D52+D53)/10,4)</f>
        <v>5.6905000000000001</v>
      </c>
      <c r="E93" s="123"/>
      <c r="F93" s="123"/>
      <c r="G93" s="123"/>
      <c r="H93" s="123"/>
      <c r="I93" s="123"/>
      <c r="J93" s="123"/>
      <c r="L93" s="60"/>
      <c r="M93" s="60"/>
    </row>
    <row r="94" spans="1:13" x14ac:dyDescent="0.6">
      <c r="B94" s="89" t="s">
        <v>166</v>
      </c>
      <c r="C94" s="124">
        <f>ROUND((+$C$32*C52+C54)/10,4)</f>
        <v>6.9066000000000001</v>
      </c>
      <c r="D94" s="124">
        <f>ROUND((+$C$32*D52+D54)/10,4)</f>
        <v>6.8474000000000004</v>
      </c>
      <c r="E94" s="123"/>
      <c r="F94" s="123"/>
      <c r="G94" s="123"/>
      <c r="H94" s="123"/>
      <c r="I94" s="123"/>
      <c r="J94" s="123"/>
      <c r="L94" s="60"/>
      <c r="M94" s="60"/>
    </row>
    <row r="95" spans="1:13" x14ac:dyDescent="0.6">
      <c r="C95" s="124"/>
      <c r="D95" s="124"/>
      <c r="E95" s="123"/>
      <c r="F95" s="123"/>
      <c r="G95" s="123"/>
      <c r="H95" s="123"/>
      <c r="I95" s="123"/>
      <c r="J95" s="123"/>
      <c r="L95" s="60"/>
      <c r="M95" s="60"/>
    </row>
    <row r="96" spans="1:13" x14ac:dyDescent="0.6">
      <c r="B96" s="19" t="s">
        <v>24</v>
      </c>
      <c r="C96" s="124">
        <f>ROUND(($C$32*C58)/10,4)</f>
        <v>6.8284000000000002</v>
      </c>
      <c r="D96" s="124">
        <f>ROUND(($C$32*D58)/10,4)</f>
        <v>6.8284000000000002</v>
      </c>
      <c r="E96" s="123"/>
      <c r="F96" s="124">
        <f>ROUND(($C$32*F58)/10,4)</f>
        <v>6.1257999999999999</v>
      </c>
      <c r="G96" s="124">
        <f>ROUND(($C$32*G58)/10,4)</f>
        <v>6.0334000000000003</v>
      </c>
      <c r="H96" s="124">
        <f>ROUND(($C$32*H58)/10,4)</f>
        <v>7.1180000000000003</v>
      </c>
      <c r="I96" s="124">
        <f>ROUND(($C$32*K60)/10,4)</f>
        <v>5.9718</v>
      </c>
      <c r="J96" s="124">
        <f>+I96</f>
        <v>5.9718</v>
      </c>
      <c r="L96" s="60"/>
      <c r="M96" s="60"/>
    </row>
    <row r="97" spans="2:13" x14ac:dyDescent="0.6">
      <c r="B97" s="39" t="s">
        <v>84</v>
      </c>
      <c r="C97" s="123"/>
      <c r="D97" s="123"/>
      <c r="E97" s="124">
        <f>ROUND(($C$32*E59)/10,4)</f>
        <v>7.9438000000000004</v>
      </c>
      <c r="F97" s="123"/>
      <c r="G97" s="123"/>
      <c r="H97" s="123"/>
      <c r="I97" s="123"/>
      <c r="J97" s="123"/>
      <c r="L97" s="60"/>
      <c r="M97" s="60"/>
    </row>
    <row r="98" spans="2:13" x14ac:dyDescent="0.6">
      <c r="B98" s="39" t="s">
        <v>85</v>
      </c>
      <c r="C98" s="123"/>
      <c r="D98" s="123"/>
      <c r="E98" s="124">
        <f>ROUND(($C$32*E60)/10,4)</f>
        <v>5.8484999999999996</v>
      </c>
      <c r="F98" s="123"/>
      <c r="G98" s="123"/>
      <c r="H98" s="123"/>
      <c r="I98" s="123"/>
      <c r="J98" s="123"/>
      <c r="L98" s="60"/>
      <c r="M98" s="60"/>
    </row>
    <row r="99" spans="2:13" x14ac:dyDescent="0.6">
      <c r="C99" s="123"/>
      <c r="D99" s="123"/>
      <c r="E99" s="124"/>
      <c r="F99" s="123"/>
      <c r="G99" s="123"/>
      <c r="H99" s="123"/>
      <c r="I99" s="123"/>
      <c r="J99" s="123"/>
      <c r="L99" s="60"/>
      <c r="M99" s="60"/>
    </row>
    <row r="102" spans="2:13" x14ac:dyDescent="0.6">
      <c r="B102" s="6" t="s">
        <v>201</v>
      </c>
    </row>
    <row r="103" spans="2:13" x14ac:dyDescent="0.6">
      <c r="B103" s="7" t="s">
        <v>89</v>
      </c>
    </row>
    <row r="104" spans="2:13" x14ac:dyDescent="0.6">
      <c r="B104" s="11"/>
    </row>
    <row r="105" spans="2:13" x14ac:dyDescent="0.6">
      <c r="C105" s="18" t="str">
        <f>+C68</f>
        <v>GLP</v>
      </c>
      <c r="D105" s="18"/>
      <c r="E105" s="18" t="str">
        <f>+E68</f>
        <v>LPL-S</v>
      </c>
      <c r="F105" s="18"/>
      <c r="H105" s="6" t="s">
        <v>31</v>
      </c>
      <c r="I105" s="18" t="str">
        <f>+C105</f>
        <v>GLP</v>
      </c>
      <c r="J105" s="18" t="str">
        <f>+E105</f>
        <v>LPL-S</v>
      </c>
    </row>
    <row r="106" spans="2:13" x14ac:dyDescent="0.6">
      <c r="F106" s="69"/>
    </row>
    <row r="107" spans="2:13" x14ac:dyDescent="0.6">
      <c r="B107" s="19" t="s">
        <v>23</v>
      </c>
      <c r="C107" s="124">
        <f>ROUND(($C$32*C70+D70)/10,4)</f>
        <v>5.6318000000000001</v>
      </c>
      <c r="D107" s="124"/>
      <c r="E107" s="124"/>
      <c r="F107" s="73"/>
      <c r="H107" s="56" t="s">
        <v>28</v>
      </c>
    </row>
    <row r="108" spans="2:13" x14ac:dyDescent="0.6">
      <c r="B108" s="39" t="s">
        <v>84</v>
      </c>
      <c r="C108" s="124"/>
      <c r="D108" s="124"/>
      <c r="E108" s="124">
        <f>ROUND(($C$32*E71+F71)/10,4)</f>
        <v>6.2550999999999997</v>
      </c>
      <c r="F108" s="74"/>
      <c r="H108" s="28" t="s">
        <v>47</v>
      </c>
      <c r="I108" s="100">
        <f>+I71</f>
        <v>1.6327</v>
      </c>
      <c r="J108" s="100">
        <f>+J71</f>
        <v>1.6327</v>
      </c>
      <c r="K108" s="53" t="s">
        <v>51</v>
      </c>
    </row>
    <row r="109" spans="2:13" x14ac:dyDescent="0.6">
      <c r="B109" s="39" t="s">
        <v>85</v>
      </c>
      <c r="C109" s="124"/>
      <c r="D109" s="124"/>
      <c r="E109" s="124">
        <f>ROUND(($C$32*E72+F72)/10,4)</f>
        <v>4.9919000000000002</v>
      </c>
      <c r="F109" s="74"/>
      <c r="H109" s="28" t="s">
        <v>48</v>
      </c>
      <c r="I109" s="100">
        <f>+I72</f>
        <v>1.6327</v>
      </c>
      <c r="J109" s="100">
        <f>+J72</f>
        <v>1.6327</v>
      </c>
      <c r="K109" s="53" t="s">
        <v>51</v>
      </c>
    </row>
    <row r="110" spans="2:13" x14ac:dyDescent="0.6">
      <c r="C110" s="124"/>
      <c r="D110" s="124"/>
      <c r="E110" s="124"/>
      <c r="F110" s="74"/>
      <c r="H110" s="28"/>
      <c r="I110" s="101"/>
      <c r="J110" s="101"/>
      <c r="K110" s="53"/>
    </row>
    <row r="111" spans="2:13" x14ac:dyDescent="0.6">
      <c r="B111" s="19" t="s">
        <v>24</v>
      </c>
      <c r="C111" s="124">
        <f>ROUND(($C$32*C74+D74)/10,4)</f>
        <v>5.9756</v>
      </c>
      <c r="D111" s="124"/>
      <c r="E111" s="124"/>
      <c r="F111" s="74"/>
      <c r="H111" s="56" t="s">
        <v>29</v>
      </c>
      <c r="I111" s="57"/>
      <c r="J111" s="57"/>
    </row>
    <row r="112" spans="2:13" x14ac:dyDescent="0.6">
      <c r="B112" s="39" t="s">
        <v>84</v>
      </c>
      <c r="C112" s="124"/>
      <c r="D112" s="124"/>
      <c r="E112" s="124">
        <f>ROUND(($C$32*E75+F75)/10,4)</f>
        <v>6.2667999999999999</v>
      </c>
      <c r="F112" s="74"/>
      <c r="H112" s="28" t="s">
        <v>49</v>
      </c>
      <c r="I112" s="100">
        <f>+I75</f>
        <v>0</v>
      </c>
      <c r="J112" s="100">
        <f>+J75</f>
        <v>0</v>
      </c>
      <c r="K112" s="53" t="s">
        <v>52</v>
      </c>
    </row>
    <row r="113" spans="1:12" x14ac:dyDescent="0.6">
      <c r="B113" s="39" t="s">
        <v>85</v>
      </c>
      <c r="C113" s="124"/>
      <c r="D113" s="124"/>
      <c r="E113" s="124">
        <f>ROUND(($C$32*E76+F76)/10,4)</f>
        <v>5.7191000000000001</v>
      </c>
      <c r="F113" s="74"/>
    </row>
    <row r="114" spans="1:12" x14ac:dyDescent="0.6">
      <c r="C114" s="75"/>
      <c r="D114" s="73"/>
      <c r="E114" s="75"/>
      <c r="F114" s="73"/>
    </row>
    <row r="115" spans="1:12" x14ac:dyDescent="0.6">
      <c r="C115" s="75"/>
      <c r="D115" s="73"/>
      <c r="E115" s="75"/>
      <c r="F115" s="73"/>
    </row>
    <row r="117" spans="1:12" x14ac:dyDescent="0.6">
      <c r="A117" s="123" t="s">
        <v>245</v>
      </c>
      <c r="B117" s="6" t="s">
        <v>246</v>
      </c>
      <c r="C117" s="60"/>
      <c r="E117" s="60"/>
    </row>
    <row r="118" spans="1:12" x14ac:dyDescent="0.6">
      <c r="C118" s="60"/>
      <c r="E118" s="60"/>
    </row>
    <row r="119" spans="1:12" x14ac:dyDescent="0.6">
      <c r="C119" s="18" t="s">
        <v>0</v>
      </c>
      <c r="D119" s="18" t="s">
        <v>1</v>
      </c>
      <c r="E119" s="18" t="s">
        <v>2</v>
      </c>
      <c r="F119" s="18" t="s">
        <v>3</v>
      </c>
      <c r="G119" s="18" t="s">
        <v>4</v>
      </c>
      <c r="H119" s="18" t="s">
        <v>6</v>
      </c>
      <c r="I119" s="18" t="s">
        <v>37</v>
      </c>
      <c r="J119" s="18" t="s">
        <v>38</v>
      </c>
    </row>
    <row r="120" spans="1:12" x14ac:dyDescent="0.6">
      <c r="B120" s="1" t="s">
        <v>247</v>
      </c>
    </row>
    <row r="121" spans="1:12" x14ac:dyDescent="0.6">
      <c r="B121" s="36" t="s">
        <v>53</v>
      </c>
      <c r="C121" s="47">
        <f>+C93/100*'Att 2'!O53+'Att 3'!C94/100*'Att 2'!O54</f>
        <v>350397.7416104732</v>
      </c>
      <c r="D121" s="47">
        <f>+D93/100*'Att 2'!P53+'Att 3'!D94/100*'Att 2'!P54</f>
        <v>1252.1233616340592</v>
      </c>
      <c r="E121" s="68">
        <f>+E90/100*'Att 2'!Q50+E91/100*'Att 2'!Q51</f>
        <v>4865.2212938620205</v>
      </c>
      <c r="F121" s="47">
        <f>+F89/100*'Att 2'!R49</f>
        <v>9.207452</v>
      </c>
      <c r="G121" s="47">
        <f>+G89/100*'Att 2'!S49</f>
        <v>0.16713600000000001</v>
      </c>
      <c r="H121" s="47">
        <f>+H89/100*'Att 2'!T49</f>
        <v>109.48635606510591</v>
      </c>
      <c r="I121" s="47">
        <f>+I89/100*'Att 2'!U49</f>
        <v>2015.7058950000001</v>
      </c>
      <c r="J121" s="47">
        <f>+J89/100*'Att 2'!V49</f>
        <v>4139.2931790000002</v>
      </c>
    </row>
    <row r="122" spans="1:12" ht="15.25" x14ac:dyDescent="1.05">
      <c r="B122" s="36" t="s">
        <v>54</v>
      </c>
      <c r="C122" s="48">
        <f>+C96/100*'Att 2'!O45</f>
        <v>486062.25818943715</v>
      </c>
      <c r="D122" s="48">
        <f>+D96/100*'Att 2'!P45</f>
        <v>4769.8473781734056</v>
      </c>
      <c r="E122" s="48">
        <f>+E97/100*'Att 2'!Q46+'Att 3'!E98/100*'Att 2'!Q47</f>
        <v>6667.9421946904949</v>
      </c>
      <c r="F122" s="48">
        <f>+F96/100*'Att 2'!R45</f>
        <v>25.177038</v>
      </c>
      <c r="G122" s="48">
        <f>+G96/100*'Att 2'!S45</f>
        <v>0.48267200000000005</v>
      </c>
      <c r="H122" s="48">
        <f>+H96/100*'Att 2'!T45</f>
        <v>451.9031025969939</v>
      </c>
      <c r="I122" s="48">
        <f>+I96/100*'Att 2'!U45</f>
        <v>6135.1884479999999</v>
      </c>
      <c r="J122" s="48">
        <f>+J96/100*'Att 2'!V45</f>
        <v>13166.146896</v>
      </c>
    </row>
    <row r="123" spans="1:12" x14ac:dyDescent="0.6">
      <c r="B123" s="36" t="s">
        <v>19</v>
      </c>
      <c r="C123" s="2">
        <f>+C122+C121</f>
        <v>836459.99979991035</v>
      </c>
      <c r="D123" s="2">
        <f t="shared" ref="D123:J123" si="3">+D122+D121</f>
        <v>6021.9707398074643</v>
      </c>
      <c r="E123" s="2">
        <f t="shared" si="3"/>
        <v>11533.163488552516</v>
      </c>
      <c r="F123" s="2">
        <f t="shared" si="3"/>
        <v>34.38449</v>
      </c>
      <c r="G123" s="2">
        <f t="shared" si="3"/>
        <v>0.64980800000000005</v>
      </c>
      <c r="H123" s="2">
        <f t="shared" si="3"/>
        <v>561.38945866209986</v>
      </c>
      <c r="I123" s="2">
        <f t="shared" si="3"/>
        <v>8150.8943429999999</v>
      </c>
      <c r="J123" s="2">
        <f t="shared" si="3"/>
        <v>17305.440074999999</v>
      </c>
    </row>
    <row r="124" spans="1:12" x14ac:dyDescent="0.6">
      <c r="B124" s="36"/>
      <c r="C124" s="2"/>
      <c r="D124" s="2"/>
      <c r="E124" s="2"/>
      <c r="F124" s="2"/>
      <c r="G124" s="2"/>
      <c r="H124" s="2"/>
      <c r="I124" s="2"/>
      <c r="J124" s="2"/>
      <c r="K124" s="2"/>
      <c r="L124" s="2"/>
    </row>
    <row r="125" spans="1:12" x14ac:dyDescent="0.6">
      <c r="B125" s="36"/>
      <c r="C125" s="2"/>
      <c r="D125" s="2"/>
      <c r="E125" s="2"/>
      <c r="F125" s="2"/>
      <c r="G125" s="2"/>
      <c r="H125" s="2"/>
      <c r="I125" s="2"/>
      <c r="J125" s="2"/>
      <c r="K125" s="2"/>
      <c r="L125" s="2"/>
    </row>
    <row r="126" spans="1:12" x14ac:dyDescent="0.6">
      <c r="B126" s="36"/>
      <c r="C126" s="18" t="s">
        <v>5</v>
      </c>
      <c r="D126" s="18" t="s">
        <v>5</v>
      </c>
      <c r="F126" s="18" t="s">
        <v>36</v>
      </c>
      <c r="G126" s="18" t="s">
        <v>36</v>
      </c>
      <c r="H126" s="2"/>
      <c r="I126" s="2"/>
      <c r="J126" s="2"/>
      <c r="K126" s="2"/>
      <c r="L126" s="2"/>
    </row>
    <row r="127" spans="1:12" x14ac:dyDescent="0.6">
      <c r="B127" s="36"/>
      <c r="C127" s="18" t="s">
        <v>253</v>
      </c>
      <c r="D127" s="18" t="s">
        <v>254</v>
      </c>
      <c r="F127" s="18" t="s">
        <v>253</v>
      </c>
      <c r="G127" s="18" t="s">
        <v>254</v>
      </c>
      <c r="H127" s="2"/>
      <c r="I127" s="2"/>
      <c r="J127" s="2"/>
      <c r="K127" s="2"/>
      <c r="L127" s="2"/>
    </row>
    <row r="128" spans="1:12" x14ac:dyDescent="0.6">
      <c r="B128" s="36"/>
      <c r="G128" s="2"/>
      <c r="H128" s="2"/>
      <c r="I128" s="2"/>
      <c r="J128" s="2"/>
      <c r="K128" s="2"/>
      <c r="L128" s="2"/>
    </row>
    <row r="129" spans="2:12" x14ac:dyDescent="0.6">
      <c r="B129" s="36" t="s">
        <v>53</v>
      </c>
      <c r="C129" s="68">
        <f>+C107/100*'Att 2'!W49</f>
        <v>126456.27006848888</v>
      </c>
      <c r="D129" s="68">
        <f>I108*'Att 2'!K147*4+'Att 3'!I112*'Att 2'!K149*4</f>
        <v>12338.640439999999</v>
      </c>
      <c r="F129" s="68">
        <f>+E108/100*'Att 2'!X50+'Att 3'!E109/100*'Att 2'!X51</f>
        <v>92592.115355747053</v>
      </c>
      <c r="G129" s="68">
        <f>'Att 3'!J108*'Att 2'!L147*4+'Att 3'!J112*'Att 2'!L149*4</f>
        <v>6536.6777199999997</v>
      </c>
      <c r="H129" s="2"/>
      <c r="I129" s="2"/>
      <c r="J129" s="2"/>
      <c r="K129" s="2"/>
      <c r="L129" s="2"/>
    </row>
    <row r="130" spans="2:12" ht="15.25" x14ac:dyDescent="1.05">
      <c r="B130" s="36" t="s">
        <v>54</v>
      </c>
      <c r="C130" s="99">
        <f>+C111/100*'Att 2'!W45</f>
        <v>231461.72476714919</v>
      </c>
      <c r="D130" s="99">
        <f>'Att 3'!I109*'Att 2'!K147*8+'Att 3'!I112*'Att 2'!K149*8</f>
        <v>24677.280879999998</v>
      </c>
      <c r="F130" s="99">
        <f>+E112/100*'Att 2'!X46+'Att 3'!E113/100*'Att 2'!X47</f>
        <v>184724.44492070907</v>
      </c>
      <c r="G130" s="99">
        <f>'Att 3'!J109*'Att 2'!L147*8+'Att 3'!J112*'Att 2'!L149*8</f>
        <v>13073.355439999999</v>
      </c>
      <c r="H130" s="2"/>
      <c r="I130" s="2"/>
      <c r="J130" s="2"/>
      <c r="K130" s="2"/>
      <c r="L130" s="2"/>
    </row>
    <row r="131" spans="2:12" x14ac:dyDescent="0.6">
      <c r="B131" s="36" t="s">
        <v>19</v>
      </c>
      <c r="C131" s="2">
        <f>+C130+C129</f>
        <v>357917.99483563809</v>
      </c>
      <c r="D131" s="2">
        <f>+D130+D129</f>
        <v>37015.921319999994</v>
      </c>
      <c r="F131" s="2">
        <f>+F130+F129</f>
        <v>277316.56027645612</v>
      </c>
      <c r="G131" s="2">
        <f>+G130+G129</f>
        <v>19610.033159999999</v>
      </c>
      <c r="H131" s="2"/>
      <c r="I131" s="2"/>
      <c r="J131" s="2"/>
      <c r="K131" s="2"/>
      <c r="L131" s="2"/>
    </row>
    <row r="132" spans="2:12" x14ac:dyDescent="0.6">
      <c r="B132" s="36"/>
      <c r="C132" s="2"/>
      <c r="F132" s="2"/>
      <c r="G132" s="2"/>
      <c r="H132" s="2"/>
      <c r="I132" s="2"/>
      <c r="J132" s="2"/>
      <c r="K132" s="2"/>
      <c r="L132" s="2"/>
    </row>
    <row r="133" spans="2:12" x14ac:dyDescent="0.6">
      <c r="B133" s="36"/>
      <c r="C133" s="2"/>
      <c r="D133" s="2"/>
      <c r="E133" s="2"/>
      <c r="F133" s="2"/>
      <c r="G133" s="2"/>
      <c r="H133" s="2"/>
      <c r="I133" s="2"/>
      <c r="J133" s="2"/>
      <c r="K133" s="2"/>
      <c r="L133" s="2"/>
    </row>
    <row r="134" spans="2:12" x14ac:dyDescent="0.6">
      <c r="B134" s="36"/>
      <c r="C134" s="18" t="s">
        <v>253</v>
      </c>
      <c r="D134" s="18" t="s">
        <v>254</v>
      </c>
      <c r="E134" s="18" t="s">
        <v>255</v>
      </c>
      <c r="F134" s="2"/>
      <c r="G134" s="2"/>
      <c r="H134" s="2"/>
      <c r="I134" s="2"/>
      <c r="J134" s="2"/>
      <c r="K134" s="2"/>
      <c r="L134" s="2"/>
    </row>
    <row r="135" spans="2:12" x14ac:dyDescent="0.6">
      <c r="B135" s="36" t="s">
        <v>169</v>
      </c>
      <c r="C135" s="2">
        <f>SUM(C121:J121)+C129+F129</f>
        <v>581837.33170827036</v>
      </c>
      <c r="D135" s="2">
        <f>+D129+G129</f>
        <v>18875.318159999999</v>
      </c>
      <c r="E135" s="2">
        <f>+C135+D135</f>
        <v>600712.64986827038</v>
      </c>
      <c r="F135" s="2"/>
      <c r="G135" s="2"/>
      <c r="H135" s="2"/>
      <c r="I135" s="2"/>
      <c r="J135" s="2"/>
      <c r="K135" s="2"/>
      <c r="L135" s="2"/>
    </row>
    <row r="136" spans="2:12" ht="15.25" x14ac:dyDescent="1.05">
      <c r="B136" s="36" t="s">
        <v>170</v>
      </c>
      <c r="C136" s="98">
        <f>SUM(C122:J122)+C130+F130</f>
        <v>933465.11560675642</v>
      </c>
      <c r="D136" s="98">
        <f>+D130+G130</f>
        <v>37750.636319999998</v>
      </c>
      <c r="E136" s="98">
        <f>+C136+D136</f>
        <v>971215.75192675646</v>
      </c>
    </row>
    <row r="137" spans="2:12" x14ac:dyDescent="0.6">
      <c r="B137" s="36" t="s">
        <v>171</v>
      </c>
      <c r="C137" s="2">
        <f>+C136+C135</f>
        <v>1515302.4473150268</v>
      </c>
      <c r="D137" s="2">
        <f>+D131+G131</f>
        <v>56625.954479999993</v>
      </c>
      <c r="E137" s="290">
        <f>+C137+D137</f>
        <v>1571928.4017950268</v>
      </c>
    </row>
    <row r="138" spans="2:12" x14ac:dyDescent="0.6">
      <c r="B138" s="36"/>
      <c r="C138" s="60"/>
      <c r="E138" s="60"/>
    </row>
    <row r="139" spans="2:12" x14ac:dyDescent="0.6">
      <c r="C139" s="18"/>
      <c r="D139" s="18"/>
      <c r="E139" s="18"/>
      <c r="F139" s="18"/>
      <c r="G139" s="18"/>
      <c r="H139" s="18"/>
      <c r="I139" s="18"/>
      <c r="J139" s="18"/>
      <c r="K139" s="18"/>
      <c r="L139" s="18"/>
    </row>
    <row r="140" spans="2:12" x14ac:dyDescent="0.6">
      <c r="B140" s="1" t="s">
        <v>124</v>
      </c>
    </row>
    <row r="141" spans="2:12" x14ac:dyDescent="0.6">
      <c r="B141" s="36" t="s">
        <v>53</v>
      </c>
      <c r="C141" s="2">
        <f>+C24+D24+E24</f>
        <v>625429.92686025763</v>
      </c>
    </row>
    <row r="142" spans="2:12" ht="15.25" x14ac:dyDescent="1.05">
      <c r="B142" s="36" t="s">
        <v>54</v>
      </c>
      <c r="C142" s="98">
        <f>+C25+D25+E25</f>
        <v>946555.59414301952</v>
      </c>
      <c r="E142" s="111"/>
      <c r="F142" s="112"/>
      <c r="G142" s="112"/>
      <c r="H142" s="113"/>
    </row>
    <row r="143" spans="2:12" x14ac:dyDescent="0.6">
      <c r="B143" s="36" t="s">
        <v>19</v>
      </c>
      <c r="C143" s="2">
        <f>+C142+C141</f>
        <v>1571985.521003277</v>
      </c>
      <c r="E143" s="114" t="s">
        <v>256</v>
      </c>
      <c r="F143" s="115"/>
      <c r="G143" s="115"/>
      <c r="H143" s="125"/>
    </row>
    <row r="144" spans="2:12" x14ac:dyDescent="0.6">
      <c r="C144" s="60"/>
      <c r="E144" s="114" t="s">
        <v>248</v>
      </c>
      <c r="F144" s="116" t="s">
        <v>252</v>
      </c>
      <c r="G144" s="115"/>
      <c r="H144" s="125"/>
    </row>
    <row r="145" spans="1:10" x14ac:dyDescent="0.6">
      <c r="B145" s="4" t="s">
        <v>223</v>
      </c>
      <c r="C145" s="110"/>
      <c r="D145" s="110"/>
      <c r="E145" s="126" t="s">
        <v>249</v>
      </c>
      <c r="F145" s="115"/>
      <c r="G145" s="115"/>
      <c r="H145" s="125"/>
    </row>
    <row r="146" spans="1:10" x14ac:dyDescent="0.6">
      <c r="B146" s="36" t="s">
        <v>53</v>
      </c>
      <c r="C146" s="2">
        <f>+C141-E135</f>
        <v>24717.276991987252</v>
      </c>
      <c r="D146" s="104"/>
      <c r="E146" s="291">
        <f>ROUND(1+(C146/C135),5)</f>
        <v>1.0424800000000001</v>
      </c>
      <c r="F146" s="115"/>
      <c r="G146" s="115"/>
      <c r="H146" s="125"/>
    </row>
    <row r="147" spans="1:10" ht="15.25" x14ac:dyDescent="1.05">
      <c r="B147" s="36" t="s">
        <v>54</v>
      </c>
      <c r="C147" s="98">
        <f>+C142-E136</f>
        <v>-24660.15778373694</v>
      </c>
      <c r="D147" s="104"/>
      <c r="E147" s="291">
        <f>ROUND(1+(C147/C136),5)</f>
        <v>0.97358</v>
      </c>
      <c r="F147" s="115"/>
      <c r="G147" s="115"/>
      <c r="H147" s="125"/>
    </row>
    <row r="148" spans="1:10" x14ac:dyDescent="0.6">
      <c r="B148" s="36" t="s">
        <v>19</v>
      </c>
      <c r="C148" s="2">
        <f>+C143-E137</f>
        <v>57.119208250194788</v>
      </c>
      <c r="D148" s="104"/>
      <c r="E148" s="127"/>
      <c r="F148" s="128"/>
      <c r="G148" s="128"/>
      <c r="H148" s="129"/>
    </row>
    <row r="150" spans="1:10" x14ac:dyDescent="0.6">
      <c r="C150" s="1" t="s">
        <v>225</v>
      </c>
    </row>
    <row r="151" spans="1:10" x14ac:dyDescent="0.6">
      <c r="C151" s="1" t="s">
        <v>226</v>
      </c>
    </row>
    <row r="153" spans="1:10" x14ac:dyDescent="0.6">
      <c r="A153" s="123" t="s">
        <v>257</v>
      </c>
      <c r="B153" s="96" t="s">
        <v>292</v>
      </c>
      <c r="C153" s="60"/>
      <c r="E153" s="60"/>
    </row>
    <row r="154" spans="1:10" x14ac:dyDescent="0.6">
      <c r="B154" s="7" t="s">
        <v>224</v>
      </c>
    </row>
    <row r="156" spans="1:10" x14ac:dyDescent="0.6">
      <c r="B156" s="6" t="s">
        <v>200</v>
      </c>
    </row>
    <row r="157" spans="1:10" x14ac:dyDescent="0.6">
      <c r="B157" s="7" t="s">
        <v>250</v>
      </c>
    </row>
    <row r="158" spans="1:10" x14ac:dyDescent="0.6">
      <c r="B158" s="6"/>
    </row>
    <row r="159" spans="1:10" x14ac:dyDescent="0.6">
      <c r="C159" s="18" t="str">
        <f>+C119</f>
        <v>RS</v>
      </c>
      <c r="D159" s="18" t="str">
        <f t="shared" ref="D159:J159" si="4">+D119</f>
        <v>RHS</v>
      </c>
      <c r="E159" s="18" t="str">
        <f t="shared" si="4"/>
        <v>RLM</v>
      </c>
      <c r="F159" s="18" t="str">
        <f t="shared" si="4"/>
        <v>WH</v>
      </c>
      <c r="G159" s="18" t="str">
        <f t="shared" si="4"/>
        <v>WHS</v>
      </c>
      <c r="H159" s="18" t="str">
        <f t="shared" si="4"/>
        <v>HS</v>
      </c>
      <c r="I159" s="18" t="str">
        <f t="shared" si="4"/>
        <v>PSAL</v>
      </c>
      <c r="J159" s="18" t="str">
        <f t="shared" si="4"/>
        <v>BPL</v>
      </c>
    </row>
    <row r="160" spans="1:10" x14ac:dyDescent="0.6">
      <c r="C160" s="123"/>
      <c r="D160" s="123"/>
      <c r="E160" s="123"/>
      <c r="F160" s="124"/>
      <c r="G160" s="124"/>
      <c r="H160" s="124"/>
      <c r="I160" s="124"/>
      <c r="J160" s="124"/>
    </row>
    <row r="161" spans="2:10" x14ac:dyDescent="0.6">
      <c r="B161" s="19" t="s">
        <v>23</v>
      </c>
      <c r="C161" s="123"/>
      <c r="D161" s="123"/>
      <c r="E161" s="123"/>
      <c r="F161" s="124">
        <f>ROUND(+F89*$E$146,4)</f>
        <v>5.8528000000000002</v>
      </c>
      <c r="G161" s="124">
        <f>ROUND(+G89*$E$146,4)</f>
        <v>5.8079000000000001</v>
      </c>
      <c r="H161" s="124">
        <f>ROUND(+H89*$E$146,4)</f>
        <v>6.6943999999999999</v>
      </c>
      <c r="I161" s="124">
        <f>ROUND(+I89*$E$146,4)</f>
        <v>5.4095000000000004</v>
      </c>
      <c r="J161" s="124">
        <f>ROUND(+J89*$E$146,4)</f>
        <v>5.4095000000000004</v>
      </c>
    </row>
    <row r="162" spans="2:10" x14ac:dyDescent="0.6">
      <c r="B162" s="39" t="s">
        <v>84</v>
      </c>
      <c r="C162" s="123"/>
      <c r="D162" s="123"/>
      <c r="E162" s="124">
        <f>ROUND(+E90*$E$146,4)</f>
        <v>8.14</v>
      </c>
      <c r="G162" s="124"/>
      <c r="H162" s="124"/>
      <c r="I162" s="124"/>
      <c r="J162" s="123"/>
    </row>
    <row r="163" spans="2:10" x14ac:dyDescent="0.6">
      <c r="B163" s="39" t="s">
        <v>85</v>
      </c>
      <c r="C163" s="123"/>
      <c r="D163" s="123"/>
      <c r="E163" s="124">
        <f>ROUND(+E91*$E$146,4)</f>
        <v>5.2295999999999996</v>
      </c>
      <c r="F163" s="123"/>
      <c r="G163" s="123"/>
      <c r="H163" s="123"/>
      <c r="I163" s="123"/>
      <c r="J163" s="123"/>
    </row>
    <row r="164" spans="2:10" x14ac:dyDescent="0.6">
      <c r="B164" s="62"/>
      <c r="C164" s="123"/>
      <c r="D164" s="123"/>
      <c r="E164" s="123"/>
      <c r="F164" s="123"/>
      <c r="G164" s="123"/>
      <c r="H164" s="123"/>
      <c r="I164" s="123"/>
      <c r="J164" s="123"/>
    </row>
    <row r="165" spans="2:10" x14ac:dyDescent="0.6">
      <c r="B165" s="89" t="s">
        <v>165</v>
      </c>
      <c r="C165" s="124">
        <f>ROUND(+C93*$E$146,4)</f>
        <v>6.298</v>
      </c>
      <c r="D165" s="124">
        <f>ROUND(+D93*$E$146,4)</f>
        <v>5.9321999999999999</v>
      </c>
      <c r="E165" s="123"/>
      <c r="F165" s="123"/>
      <c r="G165" s="123"/>
      <c r="H165" s="123"/>
      <c r="I165" s="123"/>
      <c r="J165" s="123"/>
    </row>
    <row r="166" spans="2:10" x14ac:dyDescent="0.6">
      <c r="B166" s="89" t="s">
        <v>166</v>
      </c>
      <c r="C166" s="124">
        <f>ROUND(+C94*$E$146,4)</f>
        <v>7.2</v>
      </c>
      <c r="D166" s="124">
        <f>ROUND(+D94*$E$146,4)</f>
        <v>7.1383000000000001</v>
      </c>
      <c r="E166" s="123"/>
      <c r="F166" s="123"/>
      <c r="G166" s="123"/>
      <c r="H166" s="123"/>
      <c r="I166" s="123"/>
      <c r="J166" s="123"/>
    </row>
    <row r="167" spans="2:10" x14ac:dyDescent="0.6">
      <c r="C167" s="124"/>
      <c r="D167" s="124"/>
      <c r="E167" s="123"/>
      <c r="F167" s="123"/>
      <c r="G167" s="123"/>
      <c r="H167" s="123"/>
      <c r="I167" s="123"/>
      <c r="J167" s="123"/>
    </row>
    <row r="168" spans="2:10" x14ac:dyDescent="0.6">
      <c r="B168" s="19" t="s">
        <v>24</v>
      </c>
      <c r="C168" s="124">
        <f>ROUND(+C96*$E$147,4)</f>
        <v>6.6479999999999997</v>
      </c>
      <c r="D168" s="124">
        <f>ROUND(+D96*$E$147,4)</f>
        <v>6.6479999999999997</v>
      </c>
      <c r="E168" s="123"/>
      <c r="F168" s="124">
        <f>ROUND(+F96*$E$147,4)</f>
        <v>5.9640000000000004</v>
      </c>
      <c r="G168" s="124">
        <f>ROUND(+G96*$E$147,4)</f>
        <v>5.8739999999999997</v>
      </c>
      <c r="H168" s="124">
        <f>ROUND(+H96*$E$147,4)</f>
        <v>6.9298999999999999</v>
      </c>
      <c r="I168" s="124">
        <f>ROUND(+I96*$E$147,4)</f>
        <v>5.8140000000000001</v>
      </c>
      <c r="J168" s="124">
        <f>ROUND(+J96*$E$147,4)</f>
        <v>5.8140000000000001</v>
      </c>
    </row>
    <row r="169" spans="2:10" x14ac:dyDescent="0.6">
      <c r="B169" s="39" t="s">
        <v>84</v>
      </c>
      <c r="C169" s="123"/>
      <c r="D169" s="123"/>
      <c r="E169" s="124">
        <f>ROUND(+E97*$E$147,4)</f>
        <v>7.7339000000000002</v>
      </c>
      <c r="F169" s="123"/>
      <c r="G169" s="123"/>
      <c r="H169" s="123"/>
      <c r="I169" s="123"/>
      <c r="J169" s="123"/>
    </row>
    <row r="170" spans="2:10" x14ac:dyDescent="0.6">
      <c r="B170" s="39" t="s">
        <v>85</v>
      </c>
      <c r="C170" s="123"/>
      <c r="D170" s="123"/>
      <c r="E170" s="124">
        <f>ROUND(+E98*$E$147,4)</f>
        <v>5.694</v>
      </c>
      <c r="F170" s="123"/>
      <c r="G170" s="123"/>
      <c r="H170" s="123"/>
      <c r="I170" s="123"/>
      <c r="J170" s="123"/>
    </row>
    <row r="171" spans="2:10" x14ac:dyDescent="0.6">
      <c r="C171" s="123"/>
      <c r="D171" s="123"/>
      <c r="E171" s="124"/>
      <c r="F171" s="123"/>
      <c r="G171" s="123"/>
      <c r="H171" s="123"/>
      <c r="I171" s="123"/>
      <c r="J171" s="123"/>
    </row>
    <row r="174" spans="2:10" x14ac:dyDescent="0.6">
      <c r="B174" s="6" t="s">
        <v>201</v>
      </c>
    </row>
    <row r="175" spans="2:10" x14ac:dyDescent="0.6">
      <c r="B175" s="7" t="s">
        <v>251</v>
      </c>
    </row>
    <row r="176" spans="2:10" x14ac:dyDescent="0.6">
      <c r="B176" s="11"/>
    </row>
    <row r="177" spans="1:12" x14ac:dyDescent="0.6">
      <c r="C177" s="18" t="str">
        <f>+C105</f>
        <v>GLP</v>
      </c>
      <c r="D177" s="18"/>
      <c r="E177" s="18" t="str">
        <f>+E105</f>
        <v>LPL-S</v>
      </c>
      <c r="F177" s="18"/>
      <c r="H177" s="6" t="s">
        <v>31</v>
      </c>
      <c r="I177" s="18" t="str">
        <f>+C177</f>
        <v>GLP</v>
      </c>
      <c r="J177" s="18" t="str">
        <f>+E177</f>
        <v>LPL-S</v>
      </c>
    </row>
    <row r="178" spans="1:12" x14ac:dyDescent="0.6">
      <c r="F178" s="69"/>
    </row>
    <row r="179" spans="1:12" x14ac:dyDescent="0.6">
      <c r="B179" s="19" t="s">
        <v>23</v>
      </c>
      <c r="C179" s="124">
        <f>ROUND(+C107*$E$146,4)</f>
        <v>5.8710000000000004</v>
      </c>
      <c r="D179" s="124"/>
      <c r="E179" s="124"/>
      <c r="F179" s="73"/>
      <c r="H179" s="56" t="s">
        <v>28</v>
      </c>
    </row>
    <row r="180" spans="1:12" x14ac:dyDescent="0.6">
      <c r="B180" s="39" t="s">
        <v>84</v>
      </c>
      <c r="C180" s="124"/>
      <c r="D180" s="124"/>
      <c r="E180" s="124">
        <f>ROUND(+E108*$E$146,4)</f>
        <v>6.5208000000000004</v>
      </c>
      <c r="F180" s="74"/>
      <c r="H180" s="28" t="s">
        <v>47</v>
      </c>
      <c r="I180" s="143">
        <f>+I108</f>
        <v>1.6327</v>
      </c>
      <c r="J180" s="143">
        <f>+J108</f>
        <v>1.6327</v>
      </c>
    </row>
    <row r="181" spans="1:12" x14ac:dyDescent="0.6">
      <c r="B181" s="39" t="s">
        <v>85</v>
      </c>
      <c r="C181" s="124"/>
      <c r="D181" s="124"/>
      <c r="E181" s="124">
        <f>ROUND(+E109*$E$146,4)</f>
        <v>5.2039999999999997</v>
      </c>
      <c r="F181" s="74"/>
      <c r="H181" s="28" t="s">
        <v>48</v>
      </c>
      <c r="I181" s="143">
        <f>+I109</f>
        <v>1.6327</v>
      </c>
      <c r="J181" s="143">
        <f>+J109</f>
        <v>1.6327</v>
      </c>
    </row>
    <row r="182" spans="1:12" x14ac:dyDescent="0.6">
      <c r="C182" s="124"/>
      <c r="D182" s="124"/>
      <c r="E182" s="124"/>
      <c r="F182" s="74"/>
      <c r="H182" s="28"/>
      <c r="I182" s="101"/>
      <c r="J182" s="101"/>
    </row>
    <row r="183" spans="1:12" x14ac:dyDescent="0.6">
      <c r="B183" s="19" t="s">
        <v>24</v>
      </c>
      <c r="C183" s="124">
        <f>ROUND(+C111*$E$147,4)</f>
        <v>5.8177000000000003</v>
      </c>
      <c r="D183" s="124"/>
      <c r="E183" s="124"/>
      <c r="F183" s="74"/>
      <c r="H183" s="56" t="s">
        <v>29</v>
      </c>
      <c r="I183" s="57"/>
      <c r="J183" s="57"/>
    </row>
    <row r="184" spans="1:12" x14ac:dyDescent="0.6">
      <c r="B184" s="39" t="s">
        <v>84</v>
      </c>
      <c r="C184" s="124"/>
      <c r="D184" s="124"/>
      <c r="E184" s="124">
        <f>ROUND(+E112*$E$147,4)</f>
        <v>6.1012000000000004</v>
      </c>
      <c r="F184" s="74"/>
      <c r="H184" s="28" t="s">
        <v>49</v>
      </c>
      <c r="I184" s="143">
        <f>+I112</f>
        <v>0</v>
      </c>
      <c r="J184" s="143">
        <f>+J112</f>
        <v>0</v>
      </c>
    </row>
    <row r="185" spans="1:12" x14ac:dyDescent="0.6">
      <c r="B185" s="39" t="s">
        <v>85</v>
      </c>
      <c r="C185" s="124"/>
      <c r="D185" s="124"/>
      <c r="E185" s="124">
        <f>ROUND(+E113*$E$147,4)</f>
        <v>5.5679999999999996</v>
      </c>
      <c r="F185" s="74"/>
    </row>
    <row r="189" spans="1:12" x14ac:dyDescent="0.6">
      <c r="A189" s="123" t="s">
        <v>260</v>
      </c>
      <c r="B189" s="6" t="s">
        <v>258</v>
      </c>
      <c r="C189" s="60"/>
      <c r="E189" s="60"/>
    </row>
    <row r="190" spans="1:12" x14ac:dyDescent="0.6">
      <c r="C190" s="60"/>
      <c r="E190" s="60"/>
    </row>
    <row r="191" spans="1:12" x14ac:dyDescent="0.6">
      <c r="C191" s="18" t="s">
        <v>0</v>
      </c>
      <c r="D191" s="18" t="s">
        <v>1</v>
      </c>
      <c r="E191" s="18" t="s">
        <v>2</v>
      </c>
      <c r="F191" s="18" t="s">
        <v>3</v>
      </c>
      <c r="G191" s="18" t="s">
        <v>4</v>
      </c>
      <c r="H191" s="18" t="s">
        <v>6</v>
      </c>
      <c r="I191" s="18" t="s">
        <v>37</v>
      </c>
      <c r="J191" s="18" t="s">
        <v>38</v>
      </c>
      <c r="K191" s="18" t="s">
        <v>5</v>
      </c>
      <c r="L191" s="18" t="s">
        <v>36</v>
      </c>
    </row>
    <row r="192" spans="1:12" x14ac:dyDescent="0.6">
      <c r="B192" s="1" t="s">
        <v>123</v>
      </c>
    </row>
    <row r="193" spans="2:12" x14ac:dyDescent="0.6">
      <c r="B193" s="36" t="s">
        <v>53</v>
      </c>
      <c r="C193" s="47">
        <f>+C165/100*'Att 2'!O53+'Att 3'!C166/100*'Att 2'!O54</f>
        <v>365281.40777666657</v>
      </c>
      <c r="D193" s="47">
        <f>+D165/100*'Att 2'!P53+'Att 3'!D166/100*'Att 2'!P54</f>
        <v>1305.3107145156939</v>
      </c>
      <c r="E193" s="68">
        <f>+E162/100*'Att 2'!Q50+E163/100*'Att 2'!Q51</f>
        <v>5071.8967711299656</v>
      </c>
      <c r="F193" s="47">
        <f>+F161/100*'Att 2'!R49</f>
        <v>9.598592</v>
      </c>
      <c r="G193" s="47">
        <f>+G161/100*'Att 2'!S49</f>
        <v>0.174237</v>
      </c>
      <c r="H193" s="47">
        <f>+H161/100*'Att 2'!T49</f>
        <v>114.13751433322615</v>
      </c>
      <c r="I193" s="47">
        <f>+I161/100*'Att 2'!U49</f>
        <v>2101.320275</v>
      </c>
      <c r="J193" s="47">
        <f>+J161/100*'Att 2'!V49</f>
        <v>4315.1040550000007</v>
      </c>
      <c r="K193" s="68">
        <f>+C179/100*'Att 2'!W49+I180*'Att 2'!K147*4+'Att 3'!I184*'Att 2'!K149*4</f>
        <v>144165.90020989563</v>
      </c>
      <c r="L193" s="68">
        <f>+E180/100*'Att 2'!X50+'Att 3'!E181/100*'Att 2'!X51+'Att 3'!J180*'Att 2'!L147*4+'Att 3'!J184*'Att 2'!L149*4</f>
        <v>103062.34192161265</v>
      </c>
    </row>
    <row r="194" spans="2:12" ht="15.25" x14ac:dyDescent="1.05">
      <c r="B194" s="36" t="s">
        <v>54</v>
      </c>
      <c r="C194" s="48">
        <f>+C168/100*'Att 2'!O45</f>
        <v>473220.94377063122</v>
      </c>
      <c r="D194" s="48">
        <f>+D168/100*'Att 2'!P45</f>
        <v>4643.8324307446546</v>
      </c>
      <c r="E194" s="48">
        <f>+E169/100*'Att 2'!Q46+'Att 3'!E170/100*'Att 2'!Q47</f>
        <v>6491.7745222634867</v>
      </c>
      <c r="F194" s="48">
        <f>+F168/100*'Att 2'!R45</f>
        <v>24.512040000000002</v>
      </c>
      <c r="G194" s="48">
        <f>+G168/100*'Att 2'!S45</f>
        <v>0.46991999999999995</v>
      </c>
      <c r="H194" s="48">
        <f>+H168/100*'Att 2'!T45</f>
        <v>439.96112822238092</v>
      </c>
      <c r="I194" s="48">
        <f>+I168/100*'Att 2'!U45</f>
        <v>5973.0710399999998</v>
      </c>
      <c r="J194" s="48">
        <f>+J168/100*'Att 2'!V45</f>
        <v>12818.24208</v>
      </c>
      <c r="K194" s="99">
        <f>+C183/100*'Att 2'!W45+'Att 3'!I181*'Att 2'!K147*8+'Att 3'!I184*'Att 2'!K149*8</f>
        <v>250022.83215147798</v>
      </c>
      <c r="L194" s="99">
        <f>+E184/100*'Att 2'!X46+'Att 3'!E185/100*'Att 2'!X47+'Att 3'!J181*'Att 2'!L147*8+'Att 3'!J184*'Att 2'!L149*8</f>
        <v>192916.89984694286</v>
      </c>
    </row>
    <row r="195" spans="2:12" x14ac:dyDescent="0.6">
      <c r="B195" s="36" t="s">
        <v>19</v>
      </c>
      <c r="C195" s="2">
        <f t="shared" ref="C195:L195" si="5">+C194+C193</f>
        <v>838502.35154729779</v>
      </c>
      <c r="D195" s="2">
        <f t="shared" si="5"/>
        <v>5949.1431452603483</v>
      </c>
      <c r="E195" s="2">
        <f t="shared" si="5"/>
        <v>11563.671293393452</v>
      </c>
      <c r="F195" s="2">
        <f t="shared" si="5"/>
        <v>34.110632000000003</v>
      </c>
      <c r="G195" s="2">
        <f t="shared" si="5"/>
        <v>0.64415699999999998</v>
      </c>
      <c r="H195" s="2">
        <f t="shared" si="5"/>
        <v>554.09864255560706</v>
      </c>
      <c r="I195" s="2">
        <f t="shared" si="5"/>
        <v>8074.3913149999998</v>
      </c>
      <c r="J195" s="2">
        <f t="shared" si="5"/>
        <v>17133.346135</v>
      </c>
      <c r="K195" s="2">
        <f t="shared" si="5"/>
        <v>394188.73236137361</v>
      </c>
      <c r="L195" s="2">
        <f t="shared" si="5"/>
        <v>295979.24176855548</v>
      </c>
    </row>
    <row r="196" spans="2:12" x14ac:dyDescent="0.6">
      <c r="B196" s="36"/>
      <c r="C196" s="2"/>
      <c r="D196" s="2"/>
      <c r="E196" s="2"/>
      <c r="F196" s="2"/>
      <c r="G196" s="2"/>
      <c r="H196" s="2"/>
      <c r="I196" s="2"/>
      <c r="J196" s="2"/>
      <c r="K196" s="2"/>
      <c r="L196" s="2"/>
    </row>
    <row r="197" spans="2:12" x14ac:dyDescent="0.6">
      <c r="B197" s="36" t="s">
        <v>169</v>
      </c>
      <c r="C197" s="2">
        <f>SUM(C193:L193)</f>
        <v>625427.19206715375</v>
      </c>
      <c r="D197" s="2"/>
      <c r="E197" s="2"/>
      <c r="F197" s="2"/>
      <c r="G197" s="2"/>
      <c r="H197" s="2"/>
      <c r="I197" s="2"/>
      <c r="J197" s="2"/>
      <c r="K197" s="2"/>
      <c r="L197" s="2"/>
    </row>
    <row r="198" spans="2:12" ht="15.25" x14ac:dyDescent="1.05">
      <c r="B198" s="36" t="s">
        <v>170</v>
      </c>
      <c r="C198" s="98">
        <f>SUM(C194:L194)</f>
        <v>946552.5389302827</v>
      </c>
      <c r="E198" s="60"/>
    </row>
    <row r="199" spans="2:12" x14ac:dyDescent="0.6">
      <c r="B199" s="36" t="s">
        <v>171</v>
      </c>
      <c r="C199" s="2">
        <f>+C198+C197</f>
        <v>1571979.7309974364</v>
      </c>
      <c r="E199" s="60"/>
    </row>
    <row r="200" spans="2:12" x14ac:dyDescent="0.6">
      <c r="B200" s="36"/>
      <c r="C200" s="60"/>
      <c r="E200" s="60"/>
    </row>
    <row r="201" spans="2:12" x14ac:dyDescent="0.6">
      <c r="C201" s="18"/>
      <c r="D201" s="18"/>
      <c r="E201" s="18"/>
      <c r="F201" s="18"/>
      <c r="G201" s="18"/>
      <c r="H201" s="18"/>
      <c r="I201" s="18"/>
      <c r="J201" s="18"/>
      <c r="K201" s="18"/>
      <c r="L201" s="18"/>
    </row>
    <row r="202" spans="2:12" x14ac:dyDescent="0.6">
      <c r="B202" s="1" t="s">
        <v>124</v>
      </c>
    </row>
    <row r="203" spans="2:12" x14ac:dyDescent="0.6">
      <c r="B203" s="36" t="s">
        <v>53</v>
      </c>
      <c r="C203" s="2">
        <f>+C24+D24+E24</f>
        <v>625429.92686025763</v>
      </c>
    </row>
    <row r="204" spans="2:12" ht="15.25" x14ac:dyDescent="1.05">
      <c r="B204" s="36" t="s">
        <v>54</v>
      </c>
      <c r="C204" s="98">
        <f>+C25+D25+E25</f>
        <v>946555.59414301952</v>
      </c>
    </row>
    <row r="205" spans="2:12" x14ac:dyDescent="0.6">
      <c r="B205" s="36" t="s">
        <v>19</v>
      </c>
      <c r="C205" s="2">
        <f>+C204+C203</f>
        <v>1571985.521003277</v>
      </c>
      <c r="D205" s="2"/>
      <c r="G205" s="36"/>
    </row>
    <row r="206" spans="2:12" x14ac:dyDescent="0.6">
      <c r="C206" s="60"/>
      <c r="E206" s="60"/>
      <c r="G206" s="36"/>
    </row>
    <row r="207" spans="2:12" x14ac:dyDescent="0.6">
      <c r="B207" s="4" t="s">
        <v>223</v>
      </c>
      <c r="C207" s="2"/>
      <c r="E207" s="87" t="s">
        <v>227</v>
      </c>
      <c r="G207" s="87"/>
    </row>
    <row r="208" spans="2:12" x14ac:dyDescent="0.6">
      <c r="B208" s="36" t="s">
        <v>53</v>
      </c>
      <c r="C208" s="2">
        <f>+C197-C203</f>
        <v>-2.7347931038821116</v>
      </c>
      <c r="E208" s="104">
        <f>+C208/C197</f>
        <v>-4.3726802073365393E-6</v>
      </c>
    </row>
    <row r="209" spans="2:5" ht="15.25" x14ac:dyDescent="1.05">
      <c r="B209" s="36" t="s">
        <v>54</v>
      </c>
      <c r="C209" s="98">
        <f>+C198-C204</f>
        <v>-3.0552127368282527</v>
      </c>
      <c r="E209" s="109">
        <f>+C209/C198</f>
        <v>-3.2277265245952512E-6</v>
      </c>
    </row>
    <row r="210" spans="2:5" x14ac:dyDescent="0.6">
      <c r="B210" s="36" t="s">
        <v>19</v>
      </c>
      <c r="C210" s="2">
        <f>+C199-C205</f>
        <v>-5.790005840593949</v>
      </c>
      <c r="E210" s="104">
        <f>+C210/C199</f>
        <v>-3.683257313324348E-6</v>
      </c>
    </row>
    <row r="212" spans="2:5" x14ac:dyDescent="0.6">
      <c r="C212" s="83"/>
    </row>
  </sheetData>
  <sheetProtection algorithmName="SHA-512" hashValue="5PfSW9ZnyVgexTL+SUkoot9wvKK289zxNr96ItmFxKVYOEcO+HXGe1hJzOI0KGJcwf+qq3U2JY29PIvj738DzA==" saltValue="/68Y6VoUYWTIbK931jm/tg==" spinCount="100000" sheet="1" objects="1" scenarios="1"/>
  <customSheetViews>
    <customSheetView guid="{782F5CFE-DE26-4D5A-B82E-30A424B0A39B}"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1"/>
      <headerFooter alignWithMargins="0">
        <oddHeader>&amp;CPublic Service Electric and Gas Company Specific Addendum
Attachment 3</oddHeader>
        <oddFooter>&amp;CPage &amp;P of &amp;N</oddFooter>
      </headerFooter>
    </customSheetView>
    <customSheetView guid="{88B031DE-0423-45A5-B384-E560A52FDD07}"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2"/>
      <headerFooter alignWithMargins="0">
        <oddHeader>&amp;CPublic Service Electric and Gas Company Specific Addendum
Attachment 3</oddHeader>
        <oddFooter>&amp;CPage &amp;P of &amp;N</oddFooter>
      </headerFooter>
    </customSheetView>
    <customSheetView guid="{D5524E47-947F-4D9F-AE8B-3F0380261994}" fitToPage="1" hiddenRows="1" topLeftCell="A76">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3"/>
      <headerFooter alignWithMargins="0">
        <oddHeader>&amp;CPublic Service Electric and Gas Company Specific Addendum
Attachment 3</oddHeader>
        <oddFooter>&amp;CPage &amp;P of &amp;N</oddFooter>
      </headerFooter>
    </customSheetView>
    <customSheetView guid="{9BF7FAF1-D686-4A6B-A2BE-0DAD43841920}"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4"/>
      <headerFooter alignWithMargins="0">
        <oddHeader>&amp;CPublic Service Electric and Gas Company Specific Addendum
Attachment 3</oddHeader>
        <oddFooter>&amp;CPage &amp;P of &amp;N</oddFooter>
      </headerFooter>
    </customSheetView>
  </customSheetViews>
  <phoneticPr fontId="0" type="noConversion"/>
  <pageMargins left="0.75" right="0.75" top="1" bottom="1" header="0.5" footer="0.5"/>
  <pageSetup scale="65" fitToHeight="0" orientation="landscape" r:id="rId5"/>
  <headerFooter alignWithMargins="0">
    <oddHeader>&amp;CPublic Service Electric and Gas Company Specific Addendum
Attachment 3</oddHeader>
    <oddFooter>&amp;CPage &amp;P of  &amp;N</oddFooter>
  </headerFooter>
  <rowBreaks count="7" manualBreakCount="7">
    <brk id="40" max="11" man="1"/>
    <brk id="79" max="11" man="1"/>
    <brk id="115" max="11" man="1"/>
    <brk id="151" max="11" man="1"/>
    <brk id="187" max="11" man="1"/>
    <brk id="212" max="11" man="1"/>
    <brk id="250"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E5F7"/>
    <pageSetUpPr fitToPage="1"/>
  </sheetPr>
  <dimension ref="A1:K28"/>
  <sheetViews>
    <sheetView zoomScaleNormal="100" workbookViewId="0"/>
  </sheetViews>
  <sheetFormatPr defaultColWidth="9.08984375" defaultRowHeight="13" x14ac:dyDescent="0.6"/>
  <cols>
    <col min="1" max="1" width="3.31640625" style="292" bestFit="1" customWidth="1"/>
    <col min="2" max="2" width="62.54296875" style="292" bestFit="1" customWidth="1"/>
    <col min="3" max="4" width="22.08984375" style="292" customWidth="1"/>
    <col min="5" max="5" width="6.31640625" style="292" customWidth="1"/>
    <col min="6" max="6" width="49.54296875" style="292" customWidth="1"/>
    <col min="7" max="9" width="9.08984375" style="292"/>
    <col min="10" max="10" width="12.453125" style="292" customWidth="1"/>
    <col min="11" max="11" width="43.31640625" style="292" customWidth="1"/>
    <col min="12" max="16384" width="9.08984375" style="292"/>
  </cols>
  <sheetData>
    <row r="1" spans="1:11" ht="15.5" x14ac:dyDescent="0.7">
      <c r="B1" s="584" t="s">
        <v>573</v>
      </c>
      <c r="E1" s="548"/>
    </row>
    <row r="2" spans="1:11" ht="15.5" x14ac:dyDescent="0.7">
      <c r="B2" s="585" t="s">
        <v>622</v>
      </c>
      <c r="C2" s="586"/>
      <c r="D2" s="586"/>
      <c r="E2" s="631"/>
      <c r="F2" s="631"/>
      <c r="G2" s="631"/>
      <c r="H2" s="631"/>
      <c r="I2" s="631"/>
      <c r="J2" s="631"/>
      <c r="K2" s="631"/>
    </row>
    <row r="3" spans="1:11" ht="65" x14ac:dyDescent="0.6">
      <c r="C3" s="558" t="s">
        <v>623</v>
      </c>
      <c r="D3" s="558" t="s">
        <v>624</v>
      </c>
      <c r="F3" s="408" t="s">
        <v>203</v>
      </c>
    </row>
    <row r="4" spans="1:11" x14ac:dyDescent="0.6">
      <c r="A4" s="292">
        <v>1</v>
      </c>
      <c r="B4" s="401" t="s">
        <v>606</v>
      </c>
      <c r="C4" s="531">
        <v>49.59</v>
      </c>
      <c r="D4" s="531">
        <v>49.59</v>
      </c>
      <c r="F4" s="587" t="s">
        <v>605</v>
      </c>
    </row>
    <row r="5" spans="1:11" x14ac:dyDescent="0.6">
      <c r="A5" s="292">
        <v>2</v>
      </c>
      <c r="B5" s="401" t="s">
        <v>574</v>
      </c>
      <c r="C5" s="532">
        <v>166.64</v>
      </c>
      <c r="D5" s="532">
        <v>128.79</v>
      </c>
      <c r="F5" s="292" t="s">
        <v>625</v>
      </c>
      <c r="G5" s="490"/>
      <c r="H5" s="490"/>
      <c r="I5" s="490"/>
    </row>
    <row r="6" spans="1:11" x14ac:dyDescent="0.6">
      <c r="C6" s="559"/>
      <c r="D6" s="559"/>
    </row>
    <row r="7" spans="1:11" x14ac:dyDescent="0.6">
      <c r="A7" s="292">
        <v>3</v>
      </c>
      <c r="B7" s="401" t="s">
        <v>575</v>
      </c>
      <c r="C7" s="560">
        <f>C4-C5</f>
        <v>-117.04999999999998</v>
      </c>
      <c r="D7" s="560">
        <f>D4-D5</f>
        <v>-79.199999999999989</v>
      </c>
      <c r="F7" s="292" t="s">
        <v>576</v>
      </c>
    </row>
    <row r="8" spans="1:11" x14ac:dyDescent="0.6">
      <c r="A8" s="292">
        <v>4</v>
      </c>
      <c r="B8" s="401" t="s">
        <v>577</v>
      </c>
      <c r="C8" s="561">
        <f>SUM('Att 2'!C147:L147)</f>
        <v>8133.2000000000007</v>
      </c>
      <c r="D8" s="561">
        <f>SUM('Att 2'!C147:L147)</f>
        <v>8133.2000000000007</v>
      </c>
    </row>
    <row r="9" spans="1:11" x14ac:dyDescent="0.6">
      <c r="A9" s="292">
        <v>5</v>
      </c>
      <c r="B9" s="401" t="s">
        <v>578</v>
      </c>
      <c r="C9" s="588">
        <v>366</v>
      </c>
      <c r="D9" s="588">
        <v>366</v>
      </c>
    </row>
    <row r="10" spans="1:11" x14ac:dyDescent="0.6">
      <c r="A10" s="292">
        <v>6</v>
      </c>
      <c r="B10" s="401" t="s">
        <v>579</v>
      </c>
      <c r="C10" s="562">
        <f>C7*C8*C9</f>
        <v>-348428727.95999998</v>
      </c>
      <c r="D10" s="562">
        <f>D7*D8*D9</f>
        <v>-235758695.03999999</v>
      </c>
      <c r="F10" s="292" t="s">
        <v>580</v>
      </c>
    </row>
    <row r="11" spans="1:11" x14ac:dyDescent="0.6">
      <c r="B11" s="401"/>
      <c r="C11" s="563"/>
      <c r="D11" s="563"/>
    </row>
    <row r="12" spans="1:11" x14ac:dyDescent="0.6">
      <c r="A12" s="292">
        <v>7</v>
      </c>
      <c r="B12" s="483" t="s">
        <v>569</v>
      </c>
      <c r="C12" s="564">
        <f>'Att 3'!C13</f>
        <v>29</v>
      </c>
      <c r="D12" s="564">
        <f>'Att 3'!D13</f>
        <v>28</v>
      </c>
      <c r="F12" s="292" t="s">
        <v>581</v>
      </c>
    </row>
    <row r="13" spans="1:11" x14ac:dyDescent="0.6">
      <c r="A13" s="292">
        <v>8</v>
      </c>
      <c r="B13" s="401" t="s">
        <v>494</v>
      </c>
      <c r="C13" s="565">
        <f>SUM('Att 3'!C13:E13)</f>
        <v>85</v>
      </c>
      <c r="D13" s="565">
        <f>'Att 3'!D14</f>
        <v>85</v>
      </c>
      <c r="F13" s="292" t="s">
        <v>581</v>
      </c>
    </row>
    <row r="14" spans="1:11" x14ac:dyDescent="0.6">
      <c r="A14" s="292">
        <v>9</v>
      </c>
      <c r="B14" s="401" t="s">
        <v>582</v>
      </c>
      <c r="C14" s="589">
        <f>+C12/C13</f>
        <v>0.3411764705882353</v>
      </c>
      <c r="D14" s="589">
        <f>+D12/D13</f>
        <v>0.32941176470588235</v>
      </c>
      <c r="F14" s="292" t="s">
        <v>583</v>
      </c>
    </row>
    <row r="15" spans="1:11" x14ac:dyDescent="0.6">
      <c r="B15" s="401"/>
      <c r="C15" s="563"/>
      <c r="D15" s="563"/>
    </row>
    <row r="16" spans="1:11" x14ac:dyDescent="0.6">
      <c r="A16" s="292">
        <v>10</v>
      </c>
      <c r="B16" s="401" t="s">
        <v>584</v>
      </c>
      <c r="C16" s="563">
        <f>C10*C14</f>
        <v>-118875683.65694118</v>
      </c>
      <c r="D16" s="563">
        <f>D10*D14</f>
        <v>-77661687.777882352</v>
      </c>
      <c r="F16" s="292" t="s">
        <v>585</v>
      </c>
    </row>
    <row r="17" spans="1:6" x14ac:dyDescent="0.6">
      <c r="B17" s="401"/>
      <c r="C17" s="563"/>
      <c r="D17" s="563"/>
    </row>
    <row r="18" spans="1:6" x14ac:dyDescent="0.6">
      <c r="A18" s="292">
        <v>11</v>
      </c>
      <c r="B18" s="6" t="s">
        <v>586</v>
      </c>
      <c r="C18" s="410">
        <f>'Att 2'!C354</f>
        <v>25507456.310352843</v>
      </c>
      <c r="D18" s="410">
        <f>'Att 2'!C354</f>
        <v>25507456.310352843</v>
      </c>
    </row>
    <row r="19" spans="1:6" x14ac:dyDescent="0.6">
      <c r="A19" s="292">
        <v>12</v>
      </c>
      <c r="B19" s="401" t="s">
        <v>587</v>
      </c>
      <c r="C19" s="590">
        <f>+C14*C18</f>
        <v>8702543.9176497944</v>
      </c>
      <c r="D19" s="590">
        <f>+D14*D18</f>
        <v>8402456.1963515244</v>
      </c>
      <c r="F19" s="292" t="s">
        <v>588</v>
      </c>
    </row>
    <row r="20" spans="1:6" x14ac:dyDescent="0.6">
      <c r="B20" s="401"/>
      <c r="C20" s="591"/>
      <c r="D20" s="591"/>
    </row>
    <row r="21" spans="1:6" ht="13.75" thickBot="1" x14ac:dyDescent="0.75">
      <c r="A21" s="292">
        <v>13</v>
      </c>
      <c r="B21" s="401" t="s">
        <v>589</v>
      </c>
      <c r="C21" s="592">
        <f>ROUND(+C16/C19,2)</f>
        <v>-13.66</v>
      </c>
      <c r="D21" s="592">
        <f>ROUND(+D16/D19,2)</f>
        <v>-9.24</v>
      </c>
      <c r="F21" s="292" t="s">
        <v>590</v>
      </c>
    </row>
    <row r="22" spans="1:6" ht="13.75" thickTop="1" x14ac:dyDescent="0.6">
      <c r="B22" s="401"/>
      <c r="C22" s="591"/>
      <c r="F22" s="490"/>
    </row>
    <row r="23" spans="1:6" x14ac:dyDescent="0.6">
      <c r="B23" s="401"/>
      <c r="C23" s="591"/>
      <c r="F23" s="490"/>
    </row>
    <row r="24" spans="1:6" x14ac:dyDescent="0.6">
      <c r="B24" s="401"/>
      <c r="C24" s="591"/>
      <c r="F24" s="490"/>
    </row>
    <row r="25" spans="1:6" x14ac:dyDescent="0.6">
      <c r="B25" s="343"/>
    </row>
    <row r="26" spans="1:6" x14ac:dyDescent="0.6">
      <c r="B26" s="343"/>
      <c r="C26" s="593"/>
    </row>
    <row r="27" spans="1:6" x14ac:dyDescent="0.6">
      <c r="B27" s="343"/>
    </row>
    <row r="28" spans="1:6" x14ac:dyDescent="0.6">
      <c r="B28" s="401"/>
      <c r="C28" s="594"/>
      <c r="F28" s="490"/>
    </row>
  </sheetData>
  <sheetProtection algorithmName="SHA-512" hashValue="0u/u7fC85IBCz6CPQwfRyHJH44pJfAVY4/HSNjWHEufZ+XXX913hYrycBgqhedxYrJakxJiqk3VjoG3elroKzQ==" saltValue="J75/MzK90PproaUC/Wjedw==" spinCount="100000" sheet="1" objects="1" scenarios="1"/>
  <mergeCells count="1">
    <mergeCell ref="E2:K2"/>
  </mergeCells>
  <pageMargins left="0.7" right="0.7" top="1" bottom="0.75" header="0.3" footer="0.3"/>
  <pageSetup scale="86" fitToHeight="0" orientation="landscape" r:id="rId1"/>
  <headerFooter>
    <oddHeader>&amp;C&amp;"Arial,Bold"Public Service Electric and Gas Company Specific Addendum
Attachment 4</oddHeader>
    <oddFooter>&amp;C&amp;"Arial,Bold"Page 3 of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E5F7"/>
    <pageSetUpPr fitToPage="1"/>
  </sheetPr>
  <dimension ref="A1:H31"/>
  <sheetViews>
    <sheetView zoomScaleNormal="100" workbookViewId="0"/>
  </sheetViews>
  <sheetFormatPr defaultColWidth="9.08984375" defaultRowHeight="13" x14ac:dyDescent="0.6"/>
  <cols>
    <col min="1" max="1" width="3.31640625" style="292" bestFit="1" customWidth="1"/>
    <col min="2" max="2" width="62.54296875" style="292" bestFit="1" customWidth="1"/>
    <col min="3" max="4" width="22.08984375" style="292" customWidth="1"/>
    <col min="5" max="5" width="5.08984375" style="292" customWidth="1"/>
    <col min="6" max="6" width="55.86328125" style="292" bestFit="1" customWidth="1"/>
    <col min="7" max="8" width="9.08984375" style="292"/>
    <col min="9" max="9" width="12.453125" style="292" customWidth="1"/>
    <col min="10" max="16384" width="9.08984375" style="292"/>
  </cols>
  <sheetData>
    <row r="1" spans="1:8" ht="30" customHeight="1" x14ac:dyDescent="0.7">
      <c r="B1" s="584" t="s">
        <v>573</v>
      </c>
    </row>
    <row r="2" spans="1:8" ht="65" x14ac:dyDescent="0.7">
      <c r="B2" s="585" t="s">
        <v>626</v>
      </c>
      <c r="C2" s="586" t="s">
        <v>624</v>
      </c>
      <c r="D2" s="586" t="s">
        <v>627</v>
      </c>
    </row>
    <row r="3" spans="1:8" ht="26" x14ac:dyDescent="0.6">
      <c r="C3" s="559" t="s">
        <v>628</v>
      </c>
      <c r="D3" s="559" t="s">
        <v>628</v>
      </c>
      <c r="F3" s="294" t="s">
        <v>203</v>
      </c>
    </row>
    <row r="4" spans="1:8" x14ac:dyDescent="0.6">
      <c r="A4" s="292">
        <v>1</v>
      </c>
      <c r="B4" s="401" t="s">
        <v>606</v>
      </c>
      <c r="C4" s="531">
        <v>50</v>
      </c>
      <c r="D4" s="531">
        <f>+C4</f>
        <v>50</v>
      </c>
      <c r="F4" s="490" t="s">
        <v>605</v>
      </c>
    </row>
    <row r="5" spans="1:8" x14ac:dyDescent="0.6">
      <c r="A5" s="292">
        <v>2</v>
      </c>
      <c r="B5" s="401" t="s">
        <v>574</v>
      </c>
      <c r="C5" s="532">
        <v>87.98</v>
      </c>
      <c r="D5" s="532">
        <v>66.38</v>
      </c>
      <c r="F5" s="490" t="s">
        <v>662</v>
      </c>
      <c r="G5" s="490"/>
      <c r="H5" s="490"/>
    </row>
    <row r="6" spans="1:8" x14ac:dyDescent="0.6">
      <c r="C6" s="559"/>
      <c r="D6" s="559"/>
      <c r="F6" s="294"/>
    </row>
    <row r="7" spans="1:8" x14ac:dyDescent="0.6">
      <c r="A7" s="292">
        <v>3</v>
      </c>
      <c r="B7" s="401" t="s">
        <v>575</v>
      </c>
      <c r="C7" s="560">
        <f>C4-C5</f>
        <v>-37.980000000000004</v>
      </c>
      <c r="D7" s="560">
        <f>D4-D5</f>
        <v>-16.379999999999995</v>
      </c>
      <c r="F7" s="490" t="s">
        <v>576</v>
      </c>
    </row>
    <row r="8" spans="1:8" x14ac:dyDescent="0.6">
      <c r="A8" s="292">
        <v>4</v>
      </c>
      <c r="B8" s="401" t="s">
        <v>577</v>
      </c>
      <c r="C8" s="561">
        <f>SUM('Att 2'!C147:L147)</f>
        <v>8133.2000000000007</v>
      </c>
      <c r="D8" s="561">
        <f>SUM('Att 2'!C147:L147)</f>
        <v>8133.2000000000007</v>
      </c>
      <c r="F8" s="343"/>
    </row>
    <row r="9" spans="1:8" x14ac:dyDescent="0.6">
      <c r="A9" s="292">
        <v>5</v>
      </c>
      <c r="B9" s="401" t="s">
        <v>578</v>
      </c>
      <c r="C9" s="588">
        <v>365</v>
      </c>
      <c r="D9" s="588">
        <v>365</v>
      </c>
    </row>
    <row r="10" spans="1:8" x14ac:dyDescent="0.6">
      <c r="A10" s="292">
        <v>6</v>
      </c>
      <c r="B10" s="401" t="s">
        <v>579</v>
      </c>
      <c r="C10" s="562">
        <f>C7*C8*C9</f>
        <v>-112748111.64000002</v>
      </c>
      <c r="D10" s="562">
        <f>D7*D8*D9</f>
        <v>-48625962.839999989</v>
      </c>
      <c r="F10" s="490" t="s">
        <v>580</v>
      </c>
    </row>
    <row r="11" spans="1:8" x14ac:dyDescent="0.6">
      <c r="B11" s="401"/>
      <c r="C11" s="563"/>
      <c r="D11" s="563"/>
      <c r="F11" s="490"/>
    </row>
    <row r="12" spans="1:8" x14ac:dyDescent="0.6">
      <c r="A12" s="292">
        <v>7</v>
      </c>
      <c r="B12" s="483" t="s">
        <v>569</v>
      </c>
      <c r="C12" s="564">
        <f>'Att 3'!D13</f>
        <v>28</v>
      </c>
      <c r="D12" s="564">
        <f>'Att 3'!E13</f>
        <v>28</v>
      </c>
      <c r="F12" s="490" t="s">
        <v>581</v>
      </c>
    </row>
    <row r="13" spans="1:8" x14ac:dyDescent="0.6">
      <c r="A13" s="292">
        <v>8</v>
      </c>
      <c r="B13" s="401" t="s">
        <v>494</v>
      </c>
      <c r="C13" s="565">
        <f>SUM('Att 3'!C13:E13)</f>
        <v>85</v>
      </c>
      <c r="D13" s="565">
        <f>SUM('Att 3'!C13:E13)</f>
        <v>85</v>
      </c>
      <c r="F13" s="490" t="s">
        <v>581</v>
      </c>
    </row>
    <row r="14" spans="1:8" x14ac:dyDescent="0.6">
      <c r="A14" s="292">
        <v>9</v>
      </c>
      <c r="B14" s="401" t="s">
        <v>582</v>
      </c>
      <c r="C14" s="589">
        <f>+C12/C13</f>
        <v>0.32941176470588235</v>
      </c>
      <c r="D14" s="589">
        <f>+D12/D13</f>
        <v>0.32941176470588235</v>
      </c>
      <c r="F14" s="490" t="s">
        <v>583</v>
      </c>
    </row>
    <row r="15" spans="1:8" x14ac:dyDescent="0.6">
      <c r="B15" s="401"/>
      <c r="C15" s="563"/>
      <c r="D15" s="563"/>
      <c r="F15" s="490"/>
    </row>
    <row r="16" spans="1:8" x14ac:dyDescent="0.6">
      <c r="A16" s="292">
        <v>10</v>
      </c>
      <c r="B16" s="401" t="s">
        <v>584</v>
      </c>
      <c r="C16" s="563">
        <f>C10*C14</f>
        <v>-37140554.422588237</v>
      </c>
      <c r="D16" s="563">
        <f>D10*D14</f>
        <v>-16017964.229647055</v>
      </c>
      <c r="F16" s="490" t="s">
        <v>585</v>
      </c>
    </row>
    <row r="17" spans="1:6" x14ac:dyDescent="0.6">
      <c r="B17" s="401"/>
      <c r="C17" s="563"/>
      <c r="D17" s="563"/>
      <c r="F17" s="490"/>
    </row>
    <row r="18" spans="1:6" x14ac:dyDescent="0.6">
      <c r="A18" s="292">
        <v>11</v>
      </c>
      <c r="B18" s="6" t="s">
        <v>586</v>
      </c>
      <c r="C18" s="410">
        <f>'Att 2'!C354</f>
        <v>25507456.310352843</v>
      </c>
      <c r="D18" s="410">
        <f>'Att 2'!C354</f>
        <v>25507456.310352843</v>
      </c>
    </row>
    <row r="19" spans="1:6" x14ac:dyDescent="0.6">
      <c r="A19" s="292">
        <v>12</v>
      </c>
      <c r="B19" s="401" t="s">
        <v>587</v>
      </c>
      <c r="C19" s="590">
        <f>+C14*C18</f>
        <v>8402456.1963515244</v>
      </c>
      <c r="D19" s="590">
        <f>+D14*D18</f>
        <v>8402456.1963515244</v>
      </c>
      <c r="F19" s="490" t="s">
        <v>588</v>
      </c>
    </row>
    <row r="20" spans="1:6" x14ac:dyDescent="0.6">
      <c r="B20" s="401"/>
      <c r="C20" s="591"/>
      <c r="D20" s="591"/>
      <c r="F20" s="490"/>
    </row>
    <row r="21" spans="1:6" ht="13.75" thickBot="1" x14ac:dyDescent="0.75">
      <c r="A21" s="292">
        <v>13</v>
      </c>
      <c r="B21" s="401" t="s">
        <v>589</v>
      </c>
      <c r="C21" s="592">
        <f>ROUND(+C16/C19,2)</f>
        <v>-4.42</v>
      </c>
      <c r="D21" s="592">
        <f>ROUND(+D16/D19,2)</f>
        <v>-1.91</v>
      </c>
      <c r="F21" s="595" t="s">
        <v>590</v>
      </c>
    </row>
    <row r="22" spans="1:6" ht="13.75" thickTop="1" x14ac:dyDescent="0.6">
      <c r="B22" s="401"/>
      <c r="C22" s="591"/>
      <c r="E22" s="490"/>
    </row>
    <row r="23" spans="1:6" x14ac:dyDescent="0.6">
      <c r="B23" s="401"/>
      <c r="C23" s="591"/>
      <c r="E23" s="490"/>
    </row>
    <row r="24" spans="1:6" x14ac:dyDescent="0.6">
      <c r="B24" s="401"/>
      <c r="C24" s="591"/>
      <c r="E24" s="490"/>
    </row>
    <row r="25" spans="1:6" x14ac:dyDescent="0.6">
      <c r="B25" s="343"/>
    </row>
    <row r="26" spans="1:6" x14ac:dyDescent="0.6">
      <c r="B26" s="343"/>
      <c r="C26" s="593"/>
    </row>
    <row r="27" spans="1:6" x14ac:dyDescent="0.6">
      <c r="B27" s="343"/>
    </row>
    <row r="28" spans="1:6" x14ac:dyDescent="0.6">
      <c r="B28" s="401"/>
      <c r="C28" s="594"/>
      <c r="E28" s="490"/>
    </row>
    <row r="30" spans="1:6" x14ac:dyDescent="0.6">
      <c r="C30" s="594"/>
    </row>
    <row r="31" spans="1:6" x14ac:dyDescent="0.6">
      <c r="D31" s="594"/>
    </row>
  </sheetData>
  <sheetProtection algorithmName="SHA-512" hashValue="z4ZeheVqOyauSjYIH7LVJ4VTQOX2i9lxOsn7LOPYOzQhv6NunKTjhDxfxn4mX3yTniHf0mtF4aNaUMhsYdR57Q==" saltValue="ko0ZtJr60M3DAHh3jWcJQg==" spinCount="100000" sheet="1" objects="1" scenarios="1"/>
  <pageMargins left="0.7" right="0.7" top="1" bottom="0.75" header="0.3" footer="0.3"/>
  <pageSetup scale="86" fitToHeight="0" orientation="landscape" r:id="rId1"/>
  <headerFooter>
    <oddHeader>&amp;C&amp;"Arial,Bold"Public Service Electric and Gas Company Specific Addendum
Attachment 4</oddHeader>
    <oddFooter>&amp;C&amp;"Arial,Bold"Page 3 of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E5F7"/>
    <pageSetUpPr fitToPage="1"/>
  </sheetPr>
  <dimension ref="A1:J28"/>
  <sheetViews>
    <sheetView view="pageBreakPreview" zoomScaleNormal="100" zoomScaleSheetLayoutView="100" workbookViewId="0"/>
  </sheetViews>
  <sheetFormatPr defaultColWidth="9.08984375" defaultRowHeight="13" x14ac:dyDescent="0.6"/>
  <cols>
    <col min="1" max="1" width="3.31640625" style="292" bestFit="1" customWidth="1"/>
    <col min="2" max="2" width="62.54296875" style="292" bestFit="1" customWidth="1"/>
    <col min="3" max="3" width="24.54296875" style="292" customWidth="1"/>
    <col min="4" max="8" width="9.08984375" style="292"/>
    <col min="9" max="9" width="12.453125" style="292" customWidth="1"/>
    <col min="10" max="10" width="19.453125" style="292" customWidth="1"/>
    <col min="11" max="16384" width="9.08984375" style="292"/>
  </cols>
  <sheetData>
    <row r="1" spans="1:10" ht="15.5" x14ac:dyDescent="0.7">
      <c r="B1" s="584" t="s">
        <v>638</v>
      </c>
      <c r="D1" s="566" t="s">
        <v>639</v>
      </c>
      <c r="E1" s="567"/>
      <c r="F1" s="567"/>
      <c r="G1" s="567"/>
      <c r="H1" s="567"/>
      <c r="I1" s="567"/>
      <c r="J1" s="567"/>
    </row>
    <row r="2" spans="1:10" ht="52" x14ac:dyDescent="0.7">
      <c r="B2" s="585" t="s">
        <v>640</v>
      </c>
      <c r="C2" s="586" t="s">
        <v>641</v>
      </c>
      <c r="D2" s="632" t="s">
        <v>642</v>
      </c>
      <c r="E2" s="632"/>
      <c r="F2" s="632"/>
      <c r="G2" s="632"/>
      <c r="H2" s="632"/>
      <c r="I2" s="632"/>
      <c r="J2" s="632"/>
    </row>
    <row r="3" spans="1:10" ht="26" x14ac:dyDescent="0.6">
      <c r="C3" s="559" t="s">
        <v>643</v>
      </c>
      <c r="E3" s="294" t="s">
        <v>203</v>
      </c>
    </row>
    <row r="4" spans="1:10" x14ac:dyDescent="0.6">
      <c r="A4" s="292">
        <v>1</v>
      </c>
      <c r="B4" s="401" t="s">
        <v>606</v>
      </c>
      <c r="C4" s="531">
        <v>50</v>
      </c>
      <c r="D4" s="596"/>
      <c r="E4" s="490" t="s">
        <v>605</v>
      </c>
    </row>
    <row r="5" spans="1:10" x14ac:dyDescent="0.6">
      <c r="A5" s="292">
        <v>2</v>
      </c>
      <c r="B5" s="401" t="s">
        <v>574</v>
      </c>
      <c r="C5" s="597">
        <v>44.63</v>
      </c>
      <c r="E5" s="490" t="s">
        <v>661</v>
      </c>
      <c r="F5" s="490"/>
      <c r="G5" s="490"/>
      <c r="H5" s="490"/>
      <c r="I5" s="548"/>
    </row>
    <row r="6" spans="1:10" x14ac:dyDescent="0.6">
      <c r="C6" s="559"/>
      <c r="E6" s="294"/>
    </row>
    <row r="7" spans="1:10" x14ac:dyDescent="0.6">
      <c r="A7" s="292">
        <v>3</v>
      </c>
      <c r="B7" s="401" t="s">
        <v>575</v>
      </c>
      <c r="C7" s="560">
        <f>C4-C5</f>
        <v>5.3699999999999974</v>
      </c>
      <c r="E7" s="490" t="s">
        <v>576</v>
      </c>
    </row>
    <row r="8" spans="1:10" x14ac:dyDescent="0.6">
      <c r="A8" s="292">
        <v>4</v>
      </c>
      <c r="B8" s="401" t="s">
        <v>577</v>
      </c>
      <c r="C8" s="561">
        <f>+'Attach 4 Pg1 (4-2)'!D8</f>
        <v>8133.2000000000007</v>
      </c>
      <c r="E8" s="343"/>
    </row>
    <row r="9" spans="1:10" x14ac:dyDescent="0.6">
      <c r="A9" s="292">
        <v>5</v>
      </c>
      <c r="B9" s="401" t="s">
        <v>578</v>
      </c>
      <c r="C9" s="588">
        <v>365</v>
      </c>
    </row>
    <row r="10" spans="1:10" x14ac:dyDescent="0.6">
      <c r="A10" s="292">
        <v>6</v>
      </c>
      <c r="B10" s="401" t="s">
        <v>579</v>
      </c>
      <c r="C10" s="562">
        <f>C7*C8*C9</f>
        <v>15941478.659999995</v>
      </c>
      <c r="E10" s="490" t="s">
        <v>580</v>
      </c>
    </row>
    <row r="11" spans="1:10" x14ac:dyDescent="0.6">
      <c r="B11" s="401"/>
      <c r="C11" s="563"/>
      <c r="E11" s="490"/>
    </row>
    <row r="12" spans="1:10" x14ac:dyDescent="0.6">
      <c r="A12" s="292">
        <v>7</v>
      </c>
      <c r="B12" s="483" t="s">
        <v>569</v>
      </c>
      <c r="C12" s="564">
        <v>28</v>
      </c>
      <c r="E12" s="490" t="s">
        <v>581</v>
      </c>
    </row>
    <row r="13" spans="1:10" x14ac:dyDescent="0.6">
      <c r="A13" s="292">
        <v>8</v>
      </c>
      <c r="B13" s="401" t="s">
        <v>494</v>
      </c>
      <c r="C13" s="565">
        <f>'Att 3'!E14</f>
        <v>85</v>
      </c>
      <c r="E13" s="490" t="s">
        <v>581</v>
      </c>
    </row>
    <row r="14" spans="1:10" x14ac:dyDescent="0.6">
      <c r="A14" s="292">
        <v>9</v>
      </c>
      <c r="B14" s="401" t="s">
        <v>582</v>
      </c>
      <c r="C14" s="589">
        <f>+C12/C13</f>
        <v>0.32941176470588235</v>
      </c>
      <c r="E14" s="490" t="s">
        <v>583</v>
      </c>
    </row>
    <row r="15" spans="1:10" x14ac:dyDescent="0.6">
      <c r="B15" s="401"/>
      <c r="C15" s="563"/>
      <c r="E15" s="490"/>
    </row>
    <row r="16" spans="1:10" x14ac:dyDescent="0.6">
      <c r="A16" s="292">
        <v>10</v>
      </c>
      <c r="B16" s="401" t="s">
        <v>584</v>
      </c>
      <c r="C16" s="563">
        <f>C10*C14</f>
        <v>5251310.6174117625</v>
      </c>
      <c r="E16" s="490" t="s">
        <v>585</v>
      </c>
    </row>
    <row r="17" spans="1:5" x14ac:dyDescent="0.6">
      <c r="B17" s="401"/>
      <c r="C17" s="563"/>
      <c r="E17" s="490"/>
    </row>
    <row r="18" spans="1:5" x14ac:dyDescent="0.6">
      <c r="A18" s="292">
        <v>11</v>
      </c>
      <c r="B18" s="550" t="s">
        <v>586</v>
      </c>
      <c r="C18" s="410">
        <f>'Att 2'!C354</f>
        <v>25507456.310352843</v>
      </c>
    </row>
    <row r="19" spans="1:5" x14ac:dyDescent="0.6">
      <c r="A19" s="292">
        <v>12</v>
      </c>
      <c r="B19" s="401" t="s">
        <v>587</v>
      </c>
      <c r="C19" s="590">
        <f>+C14*C18</f>
        <v>8402456.1963515244</v>
      </c>
      <c r="E19" s="490" t="s">
        <v>588</v>
      </c>
    </row>
    <row r="20" spans="1:5" x14ac:dyDescent="0.6">
      <c r="B20" s="401"/>
      <c r="C20" s="591"/>
      <c r="E20" s="490"/>
    </row>
    <row r="21" spans="1:5" ht="13.75" thickBot="1" x14ac:dyDescent="0.75">
      <c r="A21" s="292">
        <v>13</v>
      </c>
      <c r="B21" s="401" t="s">
        <v>589</v>
      </c>
      <c r="C21" s="592">
        <f>ROUND(+C16/C19,2)</f>
        <v>0.62</v>
      </c>
      <c r="E21" s="595" t="s">
        <v>590</v>
      </c>
    </row>
    <row r="22" spans="1:5" ht="13.75" thickTop="1" x14ac:dyDescent="0.6">
      <c r="B22" s="401"/>
      <c r="C22" s="591"/>
      <c r="E22" s="490"/>
    </row>
    <row r="23" spans="1:5" x14ac:dyDescent="0.6">
      <c r="B23" s="401"/>
      <c r="C23" s="591"/>
      <c r="E23" s="490"/>
    </row>
    <row r="24" spans="1:5" x14ac:dyDescent="0.6">
      <c r="B24" s="401"/>
      <c r="C24" s="591"/>
      <c r="E24" s="490"/>
    </row>
    <row r="25" spans="1:5" x14ac:dyDescent="0.6">
      <c r="B25" s="343"/>
    </row>
    <row r="26" spans="1:5" x14ac:dyDescent="0.6">
      <c r="B26" s="343"/>
      <c r="C26" s="593"/>
    </row>
    <row r="27" spans="1:5" x14ac:dyDescent="0.6">
      <c r="B27" s="343"/>
    </row>
    <row r="28" spans="1:5" x14ac:dyDescent="0.6">
      <c r="B28" s="401"/>
      <c r="C28" s="594"/>
      <c r="E28" s="490"/>
    </row>
  </sheetData>
  <sheetProtection algorithmName="SHA-512" hashValue="Li7MAm2q8xDu7zxzNBre8T9Y9RhGRhOpV2xSfgmEoOxrjgOru8O/L4kyCKwC+6nOyH4GCYHIfM7ZyAep6AarTQ==" saltValue="cpnelZORYHT0hjoeezzkWg==" spinCount="100000" sheet="1" objects="1" scenarios="1"/>
  <mergeCells count="1">
    <mergeCell ref="D2:J2"/>
  </mergeCells>
  <pageMargins left="0.7" right="0.7" top="1" bottom="0.75" header="0.3" footer="0.3"/>
  <pageSetup scale="74" fitToHeight="0" orientation="landscape" r:id="rId1"/>
  <headerFooter>
    <oddHeader>&amp;C&amp;"Arial,Bold"Public Service Electric and Gas Company Specific Addendum
Attachment 4</oddHeader>
    <oddFooter>&amp;C&amp;"Arial,Bold"Page 3 of 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E5F7"/>
    <pageSetUpPr fitToPage="1"/>
  </sheetPr>
  <dimension ref="A1:M274"/>
  <sheetViews>
    <sheetView zoomScaleNormal="100" workbookViewId="0"/>
  </sheetViews>
  <sheetFormatPr defaultColWidth="9.08984375" defaultRowHeight="13" outlineLevelRow="1" x14ac:dyDescent="0.6"/>
  <cols>
    <col min="1" max="1" width="12.31640625" style="292" bestFit="1" customWidth="1"/>
    <col min="2" max="2" width="46" style="292" customWidth="1"/>
    <col min="3" max="3" width="17.86328125" style="292" customWidth="1"/>
    <col min="4" max="5" width="13.08984375" style="292" customWidth="1"/>
    <col min="6" max="6" width="12.08984375" style="292" customWidth="1"/>
    <col min="7" max="7" width="41.453125" style="292" customWidth="1"/>
    <col min="8" max="8" width="11.86328125" style="292" customWidth="1"/>
    <col min="9" max="9" width="11" style="292" customWidth="1"/>
    <col min="10" max="10" width="13.08984375" style="292" customWidth="1"/>
    <col min="11" max="11" width="12.54296875" style="292" customWidth="1"/>
    <col min="12" max="12" width="21" style="292" customWidth="1"/>
    <col min="13" max="13" width="14.31640625" style="292" bestFit="1" customWidth="1"/>
    <col min="14" max="14" width="24.08984375" style="292" bestFit="1" customWidth="1"/>
    <col min="15" max="16" width="10.86328125" style="292" bestFit="1" customWidth="1"/>
    <col min="17" max="17" width="14.453125" style="292" bestFit="1" customWidth="1"/>
    <col min="18" max="16384" width="9.08984375" style="292"/>
  </cols>
  <sheetData>
    <row r="1" spans="1:11" ht="20.5" x14ac:dyDescent="0.9">
      <c r="A1" s="484" t="s">
        <v>591</v>
      </c>
      <c r="D1" s="598" t="s">
        <v>632</v>
      </c>
      <c r="E1" s="598"/>
      <c r="F1" s="598"/>
      <c r="G1" s="598"/>
      <c r="H1" s="598"/>
      <c r="I1" s="598"/>
      <c r="J1" s="598"/>
    </row>
    <row r="2" spans="1:11" ht="15.5" x14ac:dyDescent="0.7">
      <c r="A2" s="293" t="s">
        <v>629</v>
      </c>
      <c r="D2" s="598" t="s">
        <v>633</v>
      </c>
      <c r="E2" s="598"/>
      <c r="F2" s="598"/>
      <c r="G2" s="598"/>
      <c r="H2" s="598"/>
      <c r="I2" s="598"/>
      <c r="J2" s="598"/>
    </row>
    <row r="3" spans="1:11" x14ac:dyDescent="0.6">
      <c r="A3" s="485" t="s">
        <v>604</v>
      </c>
      <c r="D3" s="598"/>
      <c r="E3" s="598"/>
      <c r="F3" s="598"/>
      <c r="G3" s="598"/>
      <c r="H3" s="598"/>
      <c r="I3" s="598"/>
      <c r="J3" s="598"/>
    </row>
    <row r="5" spans="1:11" x14ac:dyDescent="0.6">
      <c r="A5" s="486" t="s">
        <v>242</v>
      </c>
      <c r="B5" s="401" t="s">
        <v>264</v>
      </c>
    </row>
    <row r="6" spans="1:11" ht="51" customHeight="1" x14ac:dyDescent="0.6">
      <c r="A6" s="409" t="s">
        <v>202</v>
      </c>
      <c r="B6" s="401" t="s">
        <v>592</v>
      </c>
      <c r="C6" s="294" t="s">
        <v>602</v>
      </c>
      <c r="D6" s="294" t="s">
        <v>630</v>
      </c>
      <c r="E6" s="294" t="s">
        <v>631</v>
      </c>
      <c r="G6" s="294" t="s">
        <v>203</v>
      </c>
    </row>
    <row r="8" spans="1:11" x14ac:dyDescent="0.6">
      <c r="A8" s="409">
        <v>1</v>
      </c>
      <c r="B8" s="401" t="s">
        <v>204</v>
      </c>
      <c r="C8" s="80">
        <f>'Att 3'!D8</f>
        <v>76.3</v>
      </c>
      <c r="D8" s="80">
        <f>'Att 3'!E8</f>
        <v>67.06</v>
      </c>
      <c r="E8" s="80">
        <f>D10</f>
        <v>65.150000000000006</v>
      </c>
      <c r="G8" s="1" t="s">
        <v>595</v>
      </c>
    </row>
    <row r="9" spans="1:11" x14ac:dyDescent="0.6">
      <c r="A9" s="487" t="s">
        <v>566</v>
      </c>
      <c r="B9" s="401" t="s">
        <v>634</v>
      </c>
      <c r="C9" s="488">
        <f>'Attach 4 Pg2 (4-3)'!C21</f>
        <v>-4.42</v>
      </c>
      <c r="D9" s="488">
        <f>'Attach 4 Pg2 (4-3)'!D21</f>
        <v>-1.91</v>
      </c>
      <c r="E9" s="599"/>
      <c r="G9" s="170" t="s">
        <v>635</v>
      </c>
    </row>
    <row r="10" spans="1:11" x14ac:dyDescent="0.6">
      <c r="A10" s="409" t="s">
        <v>568</v>
      </c>
      <c r="B10" s="401" t="s">
        <v>356</v>
      </c>
      <c r="C10" s="489">
        <f>C8+C9</f>
        <v>71.88</v>
      </c>
      <c r="D10" s="489">
        <f t="shared" ref="D10:E10" si="0">D8+D9</f>
        <v>65.150000000000006</v>
      </c>
      <c r="E10" s="489">
        <f t="shared" si="0"/>
        <v>65.150000000000006</v>
      </c>
      <c r="G10" s="272" t="s">
        <v>621</v>
      </c>
    </row>
    <row r="11" spans="1:11" x14ac:dyDescent="0.6">
      <c r="A11" s="409"/>
      <c r="B11" s="401"/>
      <c r="C11" s="489"/>
      <c r="D11" s="489"/>
      <c r="E11" s="489"/>
      <c r="G11" s="490"/>
    </row>
    <row r="12" spans="1:11" x14ac:dyDescent="0.6">
      <c r="A12" s="409">
        <v>2</v>
      </c>
      <c r="B12" s="483" t="s">
        <v>307</v>
      </c>
      <c r="C12" s="549">
        <v>28</v>
      </c>
      <c r="D12" s="549">
        <v>28</v>
      </c>
      <c r="E12" s="549">
        <v>29</v>
      </c>
      <c r="G12" s="1" t="s">
        <v>205</v>
      </c>
    </row>
    <row r="13" spans="1:11" x14ac:dyDescent="0.6">
      <c r="A13" s="409">
        <v>3</v>
      </c>
      <c r="B13" s="401" t="s">
        <v>308</v>
      </c>
      <c r="C13" s="491">
        <v>85</v>
      </c>
      <c r="D13" s="491">
        <v>85</v>
      </c>
      <c r="E13" s="491">
        <v>85</v>
      </c>
      <c r="G13" s="1" t="s">
        <v>205</v>
      </c>
    </row>
    <row r="14" spans="1:11" x14ac:dyDescent="0.6">
      <c r="A14" s="409"/>
      <c r="B14" s="401"/>
      <c r="C14" s="491"/>
      <c r="D14" s="491"/>
      <c r="E14" s="491"/>
      <c r="G14" s="1"/>
    </row>
    <row r="15" spans="1:11" x14ac:dyDescent="0.6">
      <c r="A15" s="409"/>
      <c r="B15" s="401" t="s">
        <v>206</v>
      </c>
    </row>
    <row r="16" spans="1:11" x14ac:dyDescent="0.6">
      <c r="A16" s="409">
        <v>4</v>
      </c>
      <c r="B16" s="66" t="s">
        <v>207</v>
      </c>
      <c r="C16" s="88">
        <v>1</v>
      </c>
      <c r="D16" s="88">
        <v>1</v>
      </c>
      <c r="E16" s="88">
        <v>1</v>
      </c>
      <c r="G16" s="1" t="s">
        <v>596</v>
      </c>
      <c r="K16" s="492"/>
    </row>
    <row r="17" spans="1:12" x14ac:dyDescent="0.6">
      <c r="A17" s="409">
        <v>5</v>
      </c>
      <c r="B17" s="66" t="s">
        <v>208</v>
      </c>
      <c r="C17" s="88">
        <v>1</v>
      </c>
      <c r="D17" s="88">
        <v>1</v>
      </c>
      <c r="E17" s="88">
        <v>1</v>
      </c>
      <c r="G17" s="1" t="s">
        <v>596</v>
      </c>
      <c r="K17" s="492"/>
    </row>
    <row r="18" spans="1:12" x14ac:dyDescent="0.6">
      <c r="A18" s="409"/>
      <c r="E18" s="88"/>
    </row>
    <row r="19" spans="1:12" x14ac:dyDescent="0.6">
      <c r="A19" s="409"/>
      <c r="B19" s="6" t="s">
        <v>597</v>
      </c>
    </row>
    <row r="20" spans="1:12" x14ac:dyDescent="0.6">
      <c r="A20" s="409">
        <v>6</v>
      </c>
      <c r="B20" s="292" t="s">
        <v>209</v>
      </c>
      <c r="C20" s="410">
        <f>'Att 3'!C20</f>
        <v>10148392.794606369</v>
      </c>
      <c r="D20" s="407"/>
      <c r="E20" s="407"/>
      <c r="G20" s="1" t="s">
        <v>598</v>
      </c>
    </row>
    <row r="21" spans="1:12" x14ac:dyDescent="0.6">
      <c r="A21" s="409">
        <v>7</v>
      </c>
      <c r="B21" s="292" t="s">
        <v>210</v>
      </c>
      <c r="C21" s="410">
        <f>'Att 3'!C21</f>
        <v>15359063.515746474</v>
      </c>
      <c r="D21" s="407"/>
      <c r="E21" s="407"/>
    </row>
    <row r="22" spans="1:12" x14ac:dyDescent="0.6">
      <c r="A22" s="409"/>
    </row>
    <row r="23" spans="1:12" x14ac:dyDescent="0.6">
      <c r="A23" s="409"/>
      <c r="B23" s="401" t="s">
        <v>272</v>
      </c>
    </row>
    <row r="24" spans="1:12" x14ac:dyDescent="0.6">
      <c r="A24" s="409">
        <v>8</v>
      </c>
      <c r="B24" s="66" t="s">
        <v>207</v>
      </c>
      <c r="C24" s="493">
        <f>((+C$8)*C$12/C$13*C16*$C20/1000) + (+C$9*C$12/C$13*$C20/1000)</f>
        <v>240294.83851925371</v>
      </c>
      <c r="D24" s="493">
        <f t="shared" ref="D24:E25" si="1">((+D$8)*D$12/D$13*D16*$C20/1000) + (+D$9*D$12/D$13*$C20/1000)</f>
        <v>217796.4486578934</v>
      </c>
      <c r="E24" s="493">
        <f t="shared" si="1"/>
        <v>225574.89325281818</v>
      </c>
      <c r="F24" s="494"/>
      <c r="G24" s="272" t="s">
        <v>636</v>
      </c>
      <c r="J24" s="411"/>
      <c r="L24" s="411"/>
    </row>
    <row r="25" spans="1:12" ht="15.25" x14ac:dyDescent="1.05">
      <c r="A25" s="409">
        <v>9</v>
      </c>
      <c r="B25" s="66" t="s">
        <v>208</v>
      </c>
      <c r="C25" s="495">
        <f>((+C$8)*C$12/C$13*C17*$C21/1000) + (+C$9*C$12/C$13*$C21/1000)</f>
        <v>363673.71287449403</v>
      </c>
      <c r="D25" s="495">
        <f t="shared" si="1"/>
        <v>329623.57253440848</v>
      </c>
      <c r="E25" s="495">
        <f t="shared" si="1"/>
        <v>341395.84298206592</v>
      </c>
      <c r="F25" s="494"/>
      <c r="G25" s="272" t="s">
        <v>637</v>
      </c>
    </row>
    <row r="26" spans="1:12" x14ac:dyDescent="0.6">
      <c r="A26" s="409">
        <v>10</v>
      </c>
      <c r="B26" s="292" t="s">
        <v>211</v>
      </c>
      <c r="C26" s="411">
        <f>+C25+C24</f>
        <v>603968.5513937478</v>
      </c>
      <c r="D26" s="411">
        <f>+D25+D24</f>
        <v>547420.02119230188</v>
      </c>
      <c r="E26" s="411">
        <f>+E25+E24</f>
        <v>566970.73623488413</v>
      </c>
      <c r="J26" s="411"/>
      <c r="L26" s="411"/>
    </row>
    <row r="27" spans="1:12" x14ac:dyDescent="0.6">
      <c r="A27" s="409"/>
    </row>
    <row r="28" spans="1:12" x14ac:dyDescent="0.6">
      <c r="A28" s="409"/>
      <c r="B28" s="401" t="s">
        <v>273</v>
      </c>
    </row>
    <row r="29" spans="1:12" x14ac:dyDescent="0.6">
      <c r="A29" s="409">
        <v>11</v>
      </c>
      <c r="B29" s="66" t="s">
        <v>207</v>
      </c>
      <c r="C29" s="496">
        <f>ROUND(+SUM(C24:E24)/C20*1000,3)</f>
        <v>67.367000000000004</v>
      </c>
      <c r="D29" s="497"/>
      <c r="G29" s="272" t="s">
        <v>599</v>
      </c>
    </row>
    <row r="30" spans="1:12" x14ac:dyDescent="0.6">
      <c r="A30" s="409">
        <v>12</v>
      </c>
      <c r="B30" s="66" t="s">
        <v>208</v>
      </c>
      <c r="C30" s="403">
        <f>ROUND(+SUM(C25:E25)/C21*1000,3)</f>
        <v>67.367000000000004</v>
      </c>
      <c r="G30" s="272" t="s">
        <v>600</v>
      </c>
    </row>
    <row r="31" spans="1:12" x14ac:dyDescent="0.6">
      <c r="A31" s="409"/>
      <c r="B31" s="66"/>
      <c r="C31" s="498"/>
      <c r="G31" s="404"/>
    </row>
    <row r="32" spans="1:12" x14ac:dyDescent="0.6">
      <c r="A32" s="409">
        <v>13</v>
      </c>
      <c r="B32" s="292" t="s">
        <v>215</v>
      </c>
      <c r="C32" s="499">
        <f>ROUND(+SUM(C26:E26)/(C20+C21)*1000,3)</f>
        <v>67.367000000000004</v>
      </c>
      <c r="D32" s="292" t="s">
        <v>213</v>
      </c>
      <c r="G32" s="272" t="s">
        <v>212</v>
      </c>
    </row>
    <row r="33" spans="1:13" x14ac:dyDescent="0.6">
      <c r="D33" s="292" t="s">
        <v>214</v>
      </c>
      <c r="G33" s="1" t="s">
        <v>601</v>
      </c>
    </row>
    <row r="34" spans="1:13" x14ac:dyDescent="0.6">
      <c r="C34" s="497"/>
    </row>
    <row r="35" spans="1:13" x14ac:dyDescent="0.6">
      <c r="B35" s="500"/>
      <c r="D35" s="497"/>
    </row>
    <row r="36" spans="1:13" x14ac:dyDescent="0.6">
      <c r="A36" s="409"/>
      <c r="B36" s="402"/>
      <c r="C36" s="411"/>
      <c r="D36" s="497"/>
      <c r="G36" s="404"/>
    </row>
    <row r="37" spans="1:13" ht="15.25" x14ac:dyDescent="1.05">
      <c r="A37" s="409"/>
      <c r="B37" s="402"/>
      <c r="C37" s="501"/>
      <c r="D37" s="497"/>
      <c r="G37" s="404"/>
    </row>
    <row r="38" spans="1:13" x14ac:dyDescent="0.6">
      <c r="A38" s="409"/>
      <c r="B38" s="402"/>
      <c r="C38" s="502"/>
      <c r="D38" s="497"/>
      <c r="G38" s="404"/>
    </row>
    <row r="39" spans="1:13" x14ac:dyDescent="0.6">
      <c r="B39" s="402"/>
      <c r="D39" s="497"/>
    </row>
    <row r="41" spans="1:13" x14ac:dyDescent="0.6">
      <c r="A41" s="503"/>
      <c r="B41" s="401"/>
      <c r="G41" s="408"/>
    </row>
    <row r="42" spans="1:13" x14ac:dyDescent="0.6">
      <c r="A42" s="503"/>
      <c r="B42" s="401"/>
      <c r="G42" s="408"/>
    </row>
    <row r="43" spans="1:13" x14ac:dyDescent="0.6">
      <c r="B43" s="401"/>
    </row>
    <row r="44" spans="1:13" x14ac:dyDescent="0.6">
      <c r="B44" s="408"/>
    </row>
    <row r="45" spans="1:13" x14ac:dyDescent="0.6">
      <c r="B45" s="401"/>
    </row>
    <row r="46" spans="1:13" x14ac:dyDescent="0.6">
      <c r="C46" s="406"/>
      <c r="D46" s="406"/>
      <c r="E46" s="406"/>
      <c r="F46" s="406"/>
      <c r="G46" s="406"/>
      <c r="H46" s="406"/>
      <c r="I46" s="406"/>
      <c r="J46" s="406"/>
    </row>
    <row r="47" spans="1:13" x14ac:dyDescent="0.6">
      <c r="C47" s="406"/>
      <c r="D47" s="406"/>
      <c r="E47" s="406"/>
      <c r="F47" s="406"/>
      <c r="G47" s="406"/>
    </row>
    <row r="48" spans="1:13" x14ac:dyDescent="0.6">
      <c r="B48" s="412"/>
      <c r="E48" s="504"/>
      <c r="F48" s="71"/>
      <c r="G48" s="71"/>
      <c r="H48" s="71"/>
      <c r="I48" s="504"/>
      <c r="J48" s="504"/>
      <c r="K48" s="448"/>
      <c r="L48" s="448"/>
      <c r="M48" s="448"/>
    </row>
    <row r="49" spans="2:13" x14ac:dyDescent="0.6">
      <c r="B49" s="505"/>
      <c r="C49" s="59"/>
      <c r="D49" s="506"/>
      <c r="E49" s="71"/>
      <c r="F49" s="504"/>
      <c r="G49" s="504"/>
      <c r="H49" s="504"/>
      <c r="I49" s="343"/>
      <c r="J49" s="507"/>
      <c r="K49" s="448"/>
      <c r="L49" s="448"/>
      <c r="M49" s="448"/>
    </row>
    <row r="50" spans="2:13" x14ac:dyDescent="0.6">
      <c r="B50" s="505"/>
      <c r="C50" s="59"/>
      <c r="D50" s="506"/>
      <c r="E50" s="71"/>
      <c r="F50" s="504"/>
      <c r="G50" s="504"/>
      <c r="H50" s="508"/>
      <c r="I50" s="343"/>
      <c r="J50" s="507"/>
      <c r="K50" s="509"/>
      <c r="L50" s="448"/>
      <c r="M50" s="448"/>
    </row>
    <row r="51" spans="2:13" x14ac:dyDescent="0.6">
      <c r="E51" s="59"/>
      <c r="F51" s="506"/>
      <c r="G51" s="506"/>
      <c r="L51" s="448"/>
      <c r="M51" s="448"/>
    </row>
    <row r="52" spans="2:13" x14ac:dyDescent="0.6">
      <c r="B52" s="510"/>
      <c r="C52" s="71"/>
      <c r="D52" s="71"/>
      <c r="E52" s="59"/>
      <c r="F52" s="506"/>
      <c r="G52" s="506"/>
      <c r="H52" s="506"/>
      <c r="I52" s="506"/>
      <c r="J52" s="506"/>
      <c r="K52" s="448"/>
      <c r="L52" s="448"/>
      <c r="M52" s="448"/>
    </row>
    <row r="53" spans="2:13" x14ac:dyDescent="0.6">
      <c r="B53" s="510"/>
      <c r="C53" s="511"/>
      <c r="D53" s="511"/>
      <c r="E53" s="512"/>
      <c r="F53" s="506"/>
      <c r="G53" s="506"/>
      <c r="H53" s="506"/>
      <c r="I53" s="506"/>
      <c r="J53" s="506"/>
      <c r="K53" s="448"/>
      <c r="L53" s="448"/>
      <c r="M53" s="448"/>
    </row>
    <row r="54" spans="2:13" x14ac:dyDescent="0.6">
      <c r="B54" s="510"/>
      <c r="C54" s="511"/>
      <c r="D54" s="511"/>
      <c r="E54" s="512"/>
      <c r="F54" s="506"/>
      <c r="G54" s="506"/>
      <c r="H54" s="506"/>
      <c r="I54" s="506"/>
      <c r="J54" s="506"/>
      <c r="K54" s="448"/>
      <c r="L54" s="448"/>
      <c r="M54" s="448"/>
    </row>
    <row r="55" spans="2:13" x14ac:dyDescent="0.6">
      <c r="G55" s="506"/>
      <c r="H55" s="506"/>
      <c r="I55" s="506"/>
      <c r="J55" s="506"/>
      <c r="K55" s="448"/>
      <c r="L55" s="448"/>
      <c r="M55" s="448"/>
    </row>
    <row r="56" spans="2:13" x14ac:dyDescent="0.6">
      <c r="H56" s="506"/>
      <c r="I56" s="506"/>
      <c r="J56" s="506"/>
      <c r="K56" s="448"/>
      <c r="L56" s="448"/>
      <c r="M56" s="448"/>
    </row>
    <row r="57" spans="2:13" x14ac:dyDescent="0.6">
      <c r="C57" s="506"/>
      <c r="D57" s="506"/>
      <c r="E57" s="506"/>
      <c r="F57" s="506"/>
      <c r="G57" s="506"/>
      <c r="H57" s="506"/>
      <c r="I57" s="506"/>
      <c r="J57" s="506"/>
      <c r="K57" s="448"/>
      <c r="L57" s="448"/>
      <c r="M57" s="448"/>
    </row>
    <row r="58" spans="2:13" x14ac:dyDescent="0.6">
      <c r="B58" s="412"/>
      <c r="C58" s="71"/>
      <c r="D58" s="71"/>
      <c r="E58" s="504"/>
      <c r="F58" s="71"/>
      <c r="G58" s="71"/>
      <c r="H58" s="71"/>
      <c r="I58" s="504"/>
      <c r="J58" s="504"/>
      <c r="K58" s="448"/>
      <c r="L58" s="448"/>
      <c r="M58" s="448"/>
    </row>
    <row r="59" spans="2:13" x14ac:dyDescent="0.6">
      <c r="B59" s="505"/>
      <c r="C59" s="506"/>
      <c r="D59" s="506"/>
      <c r="E59" s="71"/>
      <c r="F59" s="506"/>
      <c r="G59" s="506"/>
      <c r="H59" s="506"/>
      <c r="J59" s="507"/>
      <c r="K59" s="448"/>
      <c r="L59" s="448"/>
      <c r="M59" s="448"/>
    </row>
    <row r="60" spans="2:13" x14ac:dyDescent="0.6">
      <c r="B60" s="505"/>
      <c r="C60" s="506"/>
      <c r="D60" s="506"/>
      <c r="E60" s="71"/>
      <c r="F60" s="506"/>
      <c r="G60" s="506"/>
      <c r="J60" s="507"/>
      <c r="K60" s="509"/>
      <c r="L60" s="448"/>
      <c r="M60" s="448"/>
    </row>
    <row r="61" spans="2:13" x14ac:dyDescent="0.6">
      <c r="C61" s="513"/>
      <c r="D61" s="513"/>
      <c r="E61" s="513"/>
      <c r="F61" s="513"/>
      <c r="G61" s="513"/>
      <c r="K61" s="448"/>
      <c r="L61" s="448"/>
      <c r="M61" s="448"/>
    </row>
    <row r="62" spans="2:13" x14ac:dyDescent="0.6">
      <c r="C62" s="514"/>
      <c r="D62" s="514"/>
      <c r="E62" s="514"/>
      <c r="F62" s="514"/>
      <c r="G62" s="514"/>
      <c r="H62" s="514"/>
      <c r="I62" s="514"/>
      <c r="J62" s="514"/>
      <c r="K62" s="448"/>
      <c r="L62" s="448"/>
      <c r="M62" s="448"/>
    </row>
    <row r="65" spans="2:11" x14ac:dyDescent="0.6">
      <c r="B65" s="401"/>
    </row>
    <row r="66" spans="2:11" x14ac:dyDescent="0.6">
      <c r="B66" s="408"/>
    </row>
    <row r="67" spans="2:11" x14ac:dyDescent="0.6">
      <c r="B67" s="343"/>
    </row>
    <row r="68" spans="2:11" x14ac:dyDescent="0.6">
      <c r="C68" s="406"/>
      <c r="D68" s="406"/>
      <c r="E68" s="406"/>
      <c r="F68" s="406"/>
      <c r="H68" s="401"/>
      <c r="I68" s="406"/>
      <c r="J68" s="406"/>
    </row>
    <row r="69" spans="2:11" x14ac:dyDescent="0.6">
      <c r="C69" s="406"/>
      <c r="D69" s="515"/>
      <c r="E69" s="406"/>
      <c r="F69" s="515"/>
    </row>
    <row r="70" spans="2:11" x14ac:dyDescent="0.6">
      <c r="B70" s="412"/>
      <c r="C70" s="71"/>
      <c r="D70" s="509"/>
      <c r="E70" s="508"/>
      <c r="F70" s="508"/>
      <c r="H70" s="516"/>
    </row>
    <row r="71" spans="2:11" x14ac:dyDescent="0.6">
      <c r="B71" s="505"/>
      <c r="C71" s="504"/>
      <c r="D71" s="509"/>
      <c r="E71" s="71"/>
      <c r="F71" s="509"/>
      <c r="H71" s="402"/>
      <c r="I71" s="517"/>
      <c r="J71" s="517"/>
      <c r="K71" s="404"/>
    </row>
    <row r="72" spans="2:11" x14ac:dyDescent="0.6">
      <c r="B72" s="505"/>
      <c r="C72" s="504"/>
      <c r="D72" s="509"/>
      <c r="E72" s="71"/>
      <c r="F72" s="509"/>
      <c r="H72" s="402"/>
      <c r="I72" s="517"/>
      <c r="J72" s="517"/>
      <c r="K72" s="404"/>
    </row>
    <row r="73" spans="2:11" x14ac:dyDescent="0.6">
      <c r="C73" s="504"/>
      <c r="D73" s="509"/>
      <c r="E73" s="504"/>
      <c r="F73" s="509"/>
      <c r="H73" s="402"/>
      <c r="I73" s="517"/>
      <c r="J73" s="517"/>
      <c r="K73" s="404"/>
    </row>
    <row r="74" spans="2:11" x14ac:dyDescent="0.6">
      <c r="B74" s="412"/>
      <c r="C74" s="71"/>
      <c r="D74" s="509"/>
      <c r="E74" s="71"/>
      <c r="F74" s="509"/>
      <c r="H74" s="516"/>
      <c r="I74" s="497"/>
      <c r="J74" s="497"/>
    </row>
    <row r="75" spans="2:11" x14ac:dyDescent="0.6">
      <c r="B75" s="505"/>
      <c r="C75" s="504"/>
      <c r="D75" s="508"/>
      <c r="E75" s="71"/>
      <c r="F75" s="509"/>
      <c r="H75" s="402"/>
      <c r="I75" s="517"/>
      <c r="J75" s="517"/>
      <c r="K75" s="404"/>
    </row>
    <row r="76" spans="2:11" x14ac:dyDescent="0.6">
      <c r="B76" s="505"/>
      <c r="C76" s="504"/>
      <c r="D76" s="508"/>
      <c r="E76" s="71"/>
      <c r="F76" s="509"/>
    </row>
    <row r="77" spans="2:11" x14ac:dyDescent="0.6">
      <c r="C77" s="514"/>
      <c r="D77" s="508"/>
      <c r="E77" s="514"/>
      <c r="F77" s="508"/>
    </row>
    <row r="78" spans="2:11" x14ac:dyDescent="0.6">
      <c r="C78" s="514"/>
      <c r="D78" s="508"/>
      <c r="E78" s="514"/>
      <c r="F78" s="508"/>
    </row>
    <row r="79" spans="2:11" x14ac:dyDescent="0.6">
      <c r="C79" s="514"/>
      <c r="D79" s="508"/>
      <c r="E79" s="514"/>
      <c r="F79" s="508"/>
    </row>
    <row r="80" spans="2:11" x14ac:dyDescent="0.6">
      <c r="C80" s="448"/>
      <c r="E80" s="448"/>
    </row>
    <row r="81" spans="1:13" x14ac:dyDescent="0.6">
      <c r="A81" s="518"/>
      <c r="B81" s="500"/>
      <c r="C81" s="448"/>
      <c r="E81" s="448"/>
    </row>
    <row r="82" spans="1:13" x14ac:dyDescent="0.6">
      <c r="A82" s="518"/>
      <c r="B82" s="408"/>
    </row>
    <row r="84" spans="1:13" x14ac:dyDescent="0.6">
      <c r="B84" s="401"/>
    </row>
    <row r="85" spans="1:13" x14ac:dyDescent="0.6">
      <c r="B85" s="408"/>
    </row>
    <row r="86" spans="1:13" x14ac:dyDescent="0.6">
      <c r="B86" s="401"/>
    </row>
    <row r="87" spans="1:13" x14ac:dyDescent="0.6">
      <c r="C87" s="406"/>
      <c r="D87" s="406"/>
      <c r="E87" s="406"/>
      <c r="F87" s="406"/>
      <c r="G87" s="406"/>
      <c r="H87" s="406"/>
      <c r="I87" s="406"/>
      <c r="J87" s="406"/>
    </row>
    <row r="88" spans="1:13" x14ac:dyDescent="0.6">
      <c r="C88" s="518"/>
      <c r="D88" s="518"/>
      <c r="E88" s="518"/>
      <c r="F88" s="519"/>
      <c r="G88" s="519"/>
      <c r="H88" s="519"/>
      <c r="I88" s="519"/>
      <c r="J88" s="519"/>
    </row>
    <row r="89" spans="1:13" x14ac:dyDescent="0.6">
      <c r="B89" s="412"/>
      <c r="C89" s="518"/>
      <c r="D89" s="518"/>
      <c r="E89" s="518"/>
      <c r="F89" s="519"/>
      <c r="G89" s="519"/>
      <c r="H89" s="519"/>
      <c r="I89" s="519"/>
      <c r="J89" s="519"/>
      <c r="L89" s="448"/>
      <c r="M89" s="448"/>
    </row>
    <row r="90" spans="1:13" x14ac:dyDescent="0.6">
      <c r="B90" s="505"/>
      <c r="C90" s="518"/>
      <c r="D90" s="518"/>
      <c r="E90" s="519"/>
      <c r="F90" s="518"/>
      <c r="G90" s="519"/>
      <c r="H90" s="519"/>
      <c r="I90" s="519"/>
      <c r="J90" s="518"/>
      <c r="L90" s="448"/>
      <c r="M90" s="448"/>
    </row>
    <row r="91" spans="1:13" x14ac:dyDescent="0.6">
      <c r="B91" s="505"/>
      <c r="C91" s="518"/>
      <c r="D91" s="518"/>
      <c r="E91" s="519"/>
      <c r="F91" s="518"/>
      <c r="G91" s="518"/>
      <c r="H91" s="518"/>
      <c r="I91" s="518"/>
      <c r="J91" s="518"/>
      <c r="L91" s="448"/>
      <c r="M91" s="448"/>
    </row>
    <row r="92" spans="1:13" x14ac:dyDescent="0.6">
      <c r="B92" s="510"/>
      <c r="C92" s="518"/>
      <c r="D92" s="518"/>
      <c r="E92" s="518"/>
      <c r="F92" s="518"/>
      <c r="G92" s="518"/>
      <c r="H92" s="518"/>
      <c r="I92" s="518"/>
      <c r="J92" s="518"/>
      <c r="L92" s="448"/>
      <c r="M92" s="448"/>
    </row>
    <row r="93" spans="1:13" x14ac:dyDescent="0.6">
      <c r="B93" s="512"/>
      <c r="C93" s="519"/>
      <c r="D93" s="519"/>
      <c r="E93" s="518"/>
      <c r="F93" s="518"/>
      <c r="G93" s="518"/>
      <c r="H93" s="518"/>
      <c r="I93" s="518"/>
      <c r="J93" s="518"/>
      <c r="L93" s="448"/>
      <c r="M93" s="448"/>
    </row>
    <row r="94" spans="1:13" x14ac:dyDescent="0.6">
      <c r="B94" s="512"/>
      <c r="C94" s="519"/>
      <c r="D94" s="519"/>
      <c r="E94" s="518"/>
      <c r="F94" s="518"/>
      <c r="G94" s="518"/>
      <c r="H94" s="518"/>
      <c r="I94" s="518"/>
      <c r="J94" s="518"/>
      <c r="L94" s="448"/>
      <c r="M94" s="448"/>
    </row>
    <row r="95" spans="1:13" x14ac:dyDescent="0.6">
      <c r="C95" s="519"/>
      <c r="D95" s="519"/>
      <c r="E95" s="518"/>
      <c r="F95" s="518"/>
      <c r="G95" s="518"/>
      <c r="H95" s="518"/>
      <c r="I95" s="518"/>
      <c r="J95" s="518"/>
      <c r="L95" s="448"/>
      <c r="M95" s="448"/>
    </row>
    <row r="96" spans="1:13" x14ac:dyDescent="0.6">
      <c r="B96" s="412"/>
      <c r="C96" s="519"/>
      <c r="D96" s="519"/>
      <c r="E96" s="518"/>
      <c r="F96" s="519"/>
      <c r="G96" s="519"/>
      <c r="H96" s="519"/>
      <c r="I96" s="519"/>
      <c r="J96" s="519"/>
      <c r="L96" s="448"/>
      <c r="M96" s="448"/>
    </row>
    <row r="97" spans="2:13" x14ac:dyDescent="0.6">
      <c r="B97" s="505"/>
      <c r="C97" s="518"/>
      <c r="D97" s="518"/>
      <c r="E97" s="519"/>
      <c r="F97" s="518"/>
      <c r="G97" s="518"/>
      <c r="H97" s="518"/>
      <c r="I97" s="518"/>
      <c r="J97" s="518"/>
      <c r="L97" s="448"/>
      <c r="M97" s="448"/>
    </row>
    <row r="98" spans="2:13" x14ac:dyDescent="0.6">
      <c r="B98" s="505"/>
      <c r="C98" s="518"/>
      <c r="D98" s="518"/>
      <c r="E98" s="519"/>
      <c r="F98" s="518"/>
      <c r="G98" s="518"/>
      <c r="H98" s="518"/>
      <c r="I98" s="518"/>
      <c r="J98" s="518"/>
      <c r="L98" s="448"/>
      <c r="M98" s="448"/>
    </row>
    <row r="99" spans="2:13" x14ac:dyDescent="0.6">
      <c r="C99" s="518"/>
      <c r="D99" s="518"/>
      <c r="E99" s="519"/>
      <c r="F99" s="518"/>
      <c r="G99" s="518"/>
      <c r="H99" s="518"/>
      <c r="I99" s="518"/>
      <c r="J99" s="518"/>
      <c r="L99" s="448"/>
      <c r="M99" s="448"/>
    </row>
    <row r="102" spans="2:13" x14ac:dyDescent="0.6">
      <c r="B102" s="401"/>
    </row>
    <row r="103" spans="2:13" x14ac:dyDescent="0.6">
      <c r="B103" s="408"/>
    </row>
    <row r="104" spans="2:13" x14ac:dyDescent="0.6">
      <c r="B104" s="343"/>
    </row>
    <row r="105" spans="2:13" x14ac:dyDescent="0.6">
      <c r="C105" s="406"/>
      <c r="D105" s="406"/>
      <c r="E105" s="406"/>
      <c r="F105" s="406"/>
      <c r="H105" s="401"/>
      <c r="I105" s="406"/>
      <c r="J105" s="406"/>
    </row>
    <row r="106" spans="2:13" x14ac:dyDescent="0.6">
      <c r="F106" s="515"/>
    </row>
    <row r="107" spans="2:13" x14ac:dyDescent="0.6">
      <c r="B107" s="412"/>
      <c r="C107" s="519"/>
      <c r="D107" s="519"/>
      <c r="E107" s="519"/>
      <c r="F107" s="508"/>
      <c r="H107" s="516"/>
    </row>
    <row r="108" spans="2:13" x14ac:dyDescent="0.6">
      <c r="B108" s="505"/>
      <c r="C108" s="519"/>
      <c r="D108" s="519"/>
      <c r="E108" s="519"/>
      <c r="F108" s="509"/>
      <c r="H108" s="402"/>
      <c r="I108" s="520"/>
      <c r="J108" s="520"/>
      <c r="K108" s="404"/>
    </row>
    <row r="109" spans="2:13" x14ac:dyDescent="0.6">
      <c r="B109" s="505"/>
      <c r="C109" s="519"/>
      <c r="D109" s="519"/>
      <c r="E109" s="519"/>
      <c r="F109" s="509"/>
      <c r="H109" s="402"/>
      <c r="I109" s="520"/>
      <c r="J109" s="520"/>
      <c r="K109" s="404"/>
    </row>
    <row r="110" spans="2:13" x14ac:dyDescent="0.6">
      <c r="C110" s="519"/>
      <c r="D110" s="519"/>
      <c r="E110" s="519"/>
      <c r="F110" s="509"/>
      <c r="H110" s="402"/>
      <c r="I110" s="517"/>
      <c r="J110" s="517"/>
      <c r="K110" s="404"/>
    </row>
    <row r="111" spans="2:13" x14ac:dyDescent="0.6">
      <c r="B111" s="412"/>
      <c r="C111" s="519"/>
      <c r="D111" s="519"/>
      <c r="E111" s="519"/>
      <c r="F111" s="509"/>
      <c r="H111" s="516"/>
      <c r="I111" s="497"/>
      <c r="J111" s="497"/>
    </row>
    <row r="112" spans="2:13" x14ac:dyDescent="0.6">
      <c r="B112" s="505"/>
      <c r="C112" s="519"/>
      <c r="D112" s="519"/>
      <c r="E112" s="519"/>
      <c r="F112" s="509"/>
      <c r="H112" s="402"/>
      <c r="I112" s="520"/>
      <c r="J112" s="520"/>
      <c r="K112" s="404"/>
    </row>
    <row r="113" spans="1:12" x14ac:dyDescent="0.6">
      <c r="B113" s="505"/>
      <c r="C113" s="519"/>
      <c r="D113" s="519"/>
      <c r="E113" s="519"/>
      <c r="F113" s="509"/>
    </row>
    <row r="114" spans="1:12" x14ac:dyDescent="0.6">
      <c r="C114" s="514"/>
      <c r="D114" s="508"/>
      <c r="E114" s="514"/>
      <c r="F114" s="508"/>
    </row>
    <row r="115" spans="1:12" x14ac:dyDescent="0.6">
      <c r="C115" s="514"/>
      <c r="D115" s="508"/>
      <c r="E115" s="514"/>
      <c r="F115" s="508"/>
    </row>
    <row r="117" spans="1:12" x14ac:dyDescent="0.6">
      <c r="A117" s="518"/>
      <c r="B117" s="401"/>
      <c r="C117" s="448"/>
      <c r="E117" s="448"/>
    </row>
    <row r="118" spans="1:12" x14ac:dyDescent="0.6">
      <c r="C118" s="448"/>
      <c r="E118" s="448"/>
    </row>
    <row r="119" spans="1:12" x14ac:dyDescent="0.6">
      <c r="C119" s="406"/>
      <c r="D119" s="406"/>
      <c r="E119" s="406"/>
      <c r="F119" s="406"/>
      <c r="G119" s="406"/>
      <c r="H119" s="406"/>
      <c r="I119" s="406"/>
      <c r="J119" s="406"/>
    </row>
    <row r="121" spans="1:12" x14ac:dyDescent="0.6">
      <c r="B121" s="409"/>
      <c r="C121" s="502"/>
      <c r="D121" s="502"/>
      <c r="E121" s="521"/>
      <c r="F121" s="502"/>
      <c r="G121" s="502"/>
      <c r="H121" s="502"/>
      <c r="I121" s="502"/>
      <c r="J121" s="502"/>
    </row>
    <row r="122" spans="1:12" ht="15.25" x14ac:dyDescent="1.05">
      <c r="B122" s="409"/>
      <c r="C122" s="522"/>
      <c r="D122" s="522"/>
      <c r="E122" s="522"/>
      <c r="F122" s="522"/>
      <c r="G122" s="522"/>
      <c r="H122" s="522"/>
      <c r="I122" s="522"/>
      <c r="J122" s="522"/>
    </row>
    <row r="123" spans="1:12" x14ac:dyDescent="0.6">
      <c r="B123" s="409"/>
      <c r="C123" s="411"/>
      <c r="D123" s="411"/>
      <c r="E123" s="411"/>
      <c r="F123" s="411"/>
      <c r="G123" s="411"/>
      <c r="H123" s="411"/>
      <c r="I123" s="411"/>
      <c r="J123" s="411"/>
    </row>
    <row r="124" spans="1:12" x14ac:dyDescent="0.6">
      <c r="B124" s="409"/>
      <c r="C124" s="411"/>
      <c r="D124" s="411"/>
      <c r="E124" s="411"/>
      <c r="F124" s="411"/>
      <c r="G124" s="411"/>
      <c r="H124" s="411"/>
      <c r="I124" s="411"/>
      <c r="J124" s="411"/>
      <c r="K124" s="411"/>
      <c r="L124" s="411"/>
    </row>
    <row r="125" spans="1:12" x14ac:dyDescent="0.6">
      <c r="B125" s="409"/>
      <c r="C125" s="411"/>
      <c r="D125" s="411"/>
      <c r="E125" s="411"/>
      <c r="F125" s="411"/>
      <c r="G125" s="411"/>
      <c r="H125" s="411"/>
      <c r="I125" s="411"/>
      <c r="J125" s="411"/>
      <c r="K125" s="411"/>
      <c r="L125" s="411"/>
    </row>
    <row r="126" spans="1:12" x14ac:dyDescent="0.6">
      <c r="B126" s="409"/>
      <c r="C126" s="406"/>
      <c r="D126" s="406"/>
      <c r="F126" s="406"/>
      <c r="G126" s="406"/>
      <c r="H126" s="411"/>
      <c r="I126" s="411"/>
      <c r="J126" s="411"/>
      <c r="K126" s="411"/>
      <c r="L126" s="411"/>
    </row>
    <row r="127" spans="1:12" x14ac:dyDescent="0.6">
      <c r="B127" s="409"/>
      <c r="C127" s="406"/>
      <c r="D127" s="406"/>
      <c r="F127" s="406"/>
      <c r="G127" s="406"/>
      <c r="H127" s="411"/>
      <c r="I127" s="411"/>
      <c r="J127" s="411"/>
      <c r="K127" s="411"/>
      <c r="L127" s="411"/>
    </row>
    <row r="128" spans="1:12" x14ac:dyDescent="0.6">
      <c r="B128" s="409"/>
      <c r="G128" s="411"/>
      <c r="H128" s="411"/>
      <c r="I128" s="411"/>
      <c r="J128" s="411"/>
      <c r="K128" s="411"/>
      <c r="L128" s="411"/>
    </row>
    <row r="129" spans="2:12" x14ac:dyDescent="0.6">
      <c r="B129" s="409"/>
      <c r="C129" s="521"/>
      <c r="D129" s="521"/>
      <c r="F129" s="521"/>
      <c r="G129" s="521"/>
      <c r="H129" s="411"/>
      <c r="I129" s="411"/>
      <c r="J129" s="411"/>
      <c r="K129" s="411"/>
      <c r="L129" s="411"/>
    </row>
    <row r="130" spans="2:12" ht="15.25" x14ac:dyDescent="1.05">
      <c r="B130" s="409"/>
      <c r="C130" s="523"/>
      <c r="D130" s="523"/>
      <c r="F130" s="523"/>
      <c r="G130" s="523"/>
      <c r="H130" s="411"/>
      <c r="I130" s="411"/>
      <c r="J130" s="411"/>
      <c r="K130" s="411"/>
      <c r="L130" s="411"/>
    </row>
    <row r="131" spans="2:12" x14ac:dyDescent="0.6">
      <c r="B131" s="409"/>
      <c r="C131" s="411"/>
      <c r="D131" s="411"/>
      <c r="F131" s="411"/>
      <c r="G131" s="411"/>
      <c r="H131" s="411"/>
      <c r="I131" s="411"/>
      <c r="J131" s="411"/>
      <c r="K131" s="411"/>
      <c r="L131" s="411"/>
    </row>
    <row r="132" spans="2:12" x14ac:dyDescent="0.6">
      <c r="B132" s="409"/>
      <c r="C132" s="411"/>
      <c r="F132" s="411"/>
      <c r="G132" s="411"/>
      <c r="H132" s="411"/>
      <c r="I132" s="411"/>
      <c r="J132" s="411"/>
      <c r="K132" s="411"/>
      <c r="L132" s="411"/>
    </row>
    <row r="133" spans="2:12" x14ac:dyDescent="0.6">
      <c r="B133" s="409"/>
      <c r="C133" s="411"/>
      <c r="D133" s="411"/>
      <c r="E133" s="411"/>
      <c r="F133" s="411"/>
      <c r="G133" s="411"/>
      <c r="H133" s="411"/>
      <c r="I133" s="411"/>
      <c r="J133" s="411"/>
      <c r="K133" s="411"/>
      <c r="L133" s="411"/>
    </row>
    <row r="134" spans="2:12" x14ac:dyDescent="0.6">
      <c r="B134" s="409"/>
      <c r="C134" s="406"/>
      <c r="D134" s="406"/>
      <c r="E134" s="406"/>
      <c r="F134" s="411"/>
      <c r="G134" s="411"/>
      <c r="H134" s="411"/>
      <c r="I134" s="411"/>
      <c r="J134" s="411"/>
      <c r="K134" s="411"/>
      <c r="L134" s="411"/>
    </row>
    <row r="135" spans="2:12" x14ac:dyDescent="0.6">
      <c r="B135" s="409"/>
      <c r="C135" s="411"/>
      <c r="D135" s="411"/>
      <c r="E135" s="411"/>
      <c r="F135" s="411"/>
      <c r="G135" s="411"/>
      <c r="H135" s="411"/>
      <c r="I135" s="411"/>
      <c r="J135" s="411"/>
      <c r="K135" s="411"/>
      <c r="L135" s="411"/>
    </row>
    <row r="136" spans="2:12" ht="15.25" x14ac:dyDescent="1.05">
      <c r="B136" s="409"/>
      <c r="C136" s="501"/>
      <c r="D136" s="501"/>
      <c r="E136" s="501"/>
    </row>
    <row r="137" spans="2:12" x14ac:dyDescent="0.6">
      <c r="B137" s="409"/>
      <c r="C137" s="411"/>
      <c r="D137" s="411"/>
      <c r="E137" s="524"/>
    </row>
    <row r="138" spans="2:12" x14ac:dyDescent="0.6">
      <c r="B138" s="409"/>
      <c r="C138" s="448"/>
      <c r="E138" s="448"/>
    </row>
    <row r="139" spans="2:12" x14ac:dyDescent="0.6">
      <c r="C139" s="406"/>
      <c r="D139" s="406"/>
      <c r="E139" s="406"/>
      <c r="F139" s="406"/>
      <c r="G139" s="406"/>
      <c r="H139" s="406"/>
      <c r="I139" s="406"/>
      <c r="J139" s="406"/>
      <c r="K139" s="406"/>
      <c r="L139" s="406"/>
    </row>
    <row r="141" spans="2:12" x14ac:dyDescent="0.6">
      <c r="B141" s="409"/>
      <c r="C141" s="411"/>
    </row>
    <row r="142" spans="2:12" ht="15.25" x14ac:dyDescent="1.05">
      <c r="B142" s="409"/>
      <c r="C142" s="501"/>
    </row>
    <row r="143" spans="2:12" x14ac:dyDescent="0.6">
      <c r="B143" s="409"/>
      <c r="C143" s="411"/>
    </row>
    <row r="144" spans="2:12" x14ac:dyDescent="0.6">
      <c r="C144" s="448"/>
    </row>
    <row r="145" spans="1:10" x14ac:dyDescent="0.6">
      <c r="B145" s="525"/>
      <c r="C145" s="487"/>
    </row>
    <row r="146" spans="1:10" x14ac:dyDescent="0.6">
      <c r="B146" s="409"/>
      <c r="C146" s="411"/>
    </row>
    <row r="147" spans="1:10" ht="15.25" x14ac:dyDescent="1.05">
      <c r="B147" s="409"/>
      <c r="C147" s="501"/>
    </row>
    <row r="148" spans="1:10" x14ac:dyDescent="0.6">
      <c r="B148" s="409"/>
      <c r="C148" s="411"/>
    </row>
    <row r="151" spans="1:10" x14ac:dyDescent="0.6">
      <c r="D151" s="480"/>
      <c r="E151" s="480"/>
      <c r="F151" s="480"/>
      <c r="G151" s="480"/>
      <c r="H151" s="480"/>
      <c r="I151" s="480"/>
    </row>
    <row r="152" spans="1:10" x14ac:dyDescent="0.6">
      <c r="D152" s="480"/>
      <c r="E152" s="480"/>
      <c r="F152" s="480"/>
      <c r="G152" s="480"/>
      <c r="H152" s="480"/>
      <c r="I152" s="480"/>
    </row>
    <row r="153" spans="1:10" x14ac:dyDescent="0.6">
      <c r="A153" s="518"/>
      <c r="B153" s="500"/>
      <c r="C153" s="448"/>
      <c r="E153" s="448"/>
    </row>
    <row r="154" spans="1:10" x14ac:dyDescent="0.6">
      <c r="B154" s="408"/>
    </row>
    <row r="156" spans="1:10" x14ac:dyDescent="0.6">
      <c r="B156" s="401"/>
    </row>
    <row r="157" spans="1:10" x14ac:dyDescent="0.6">
      <c r="B157" s="408"/>
    </row>
    <row r="158" spans="1:10" x14ac:dyDescent="0.6">
      <c r="B158" s="401"/>
    </row>
    <row r="159" spans="1:10" x14ac:dyDescent="0.6">
      <c r="C159" s="406"/>
      <c r="D159" s="406"/>
      <c r="E159" s="406"/>
      <c r="F159" s="406"/>
      <c r="G159" s="406"/>
      <c r="H159" s="406"/>
      <c r="I159" s="406"/>
      <c r="J159" s="406"/>
    </row>
    <row r="160" spans="1:10" x14ac:dyDescent="0.6">
      <c r="C160" s="518"/>
      <c r="D160" s="518"/>
      <c r="E160" s="518"/>
      <c r="F160" s="519"/>
      <c r="G160" s="519"/>
      <c r="H160" s="519"/>
      <c r="I160" s="519"/>
      <c r="J160" s="519"/>
    </row>
    <row r="161" spans="2:10" x14ac:dyDescent="0.6">
      <c r="B161" s="412"/>
      <c r="C161" s="518"/>
      <c r="D161" s="518"/>
      <c r="E161" s="518"/>
      <c r="F161" s="519"/>
      <c r="G161" s="519"/>
      <c r="H161" s="519"/>
      <c r="I161" s="519"/>
      <c r="J161" s="519"/>
    </row>
    <row r="162" spans="2:10" x14ac:dyDescent="0.6">
      <c r="B162" s="505"/>
      <c r="C162" s="518"/>
      <c r="D162" s="518"/>
      <c r="E162" s="519"/>
      <c r="G162" s="519"/>
      <c r="H162" s="519"/>
      <c r="I162" s="519"/>
      <c r="J162" s="518"/>
    </row>
    <row r="163" spans="2:10" x14ac:dyDescent="0.6">
      <c r="B163" s="505"/>
      <c r="C163" s="518"/>
      <c r="D163" s="518"/>
      <c r="E163" s="519"/>
      <c r="F163" s="518"/>
      <c r="G163" s="518"/>
      <c r="H163" s="518"/>
      <c r="I163" s="518"/>
      <c r="J163" s="518"/>
    </row>
    <row r="164" spans="2:10" x14ac:dyDescent="0.6">
      <c r="B164" s="510"/>
      <c r="C164" s="518"/>
      <c r="D164" s="518"/>
      <c r="E164" s="518"/>
      <c r="F164" s="518"/>
      <c r="G164" s="518"/>
      <c r="H164" s="518"/>
      <c r="I164" s="518"/>
      <c r="J164" s="518"/>
    </row>
    <row r="165" spans="2:10" x14ac:dyDescent="0.6">
      <c r="B165" s="512"/>
      <c r="C165" s="519"/>
      <c r="D165" s="519"/>
      <c r="E165" s="518"/>
      <c r="F165" s="518"/>
      <c r="G165" s="518"/>
      <c r="H165" s="518"/>
      <c r="I165" s="518"/>
      <c r="J165" s="518"/>
    </row>
    <row r="166" spans="2:10" x14ac:dyDescent="0.6">
      <c r="B166" s="512"/>
      <c r="C166" s="519"/>
      <c r="D166" s="519"/>
      <c r="E166" s="518"/>
      <c r="F166" s="518"/>
      <c r="G166" s="518"/>
      <c r="H166" s="518"/>
      <c r="I166" s="518"/>
      <c r="J166" s="518"/>
    </row>
    <row r="167" spans="2:10" x14ac:dyDescent="0.6">
      <c r="C167" s="519"/>
      <c r="D167" s="519"/>
      <c r="E167" s="518"/>
      <c r="F167" s="518"/>
      <c r="G167" s="518"/>
      <c r="H167" s="518"/>
      <c r="I167" s="518"/>
      <c r="J167" s="518"/>
    </row>
    <row r="168" spans="2:10" x14ac:dyDescent="0.6">
      <c r="B168" s="412"/>
      <c r="C168" s="519"/>
      <c r="D168" s="519"/>
      <c r="E168" s="518"/>
      <c r="F168" s="519"/>
      <c r="G168" s="519"/>
      <c r="H168" s="519"/>
      <c r="I168" s="519"/>
      <c r="J168" s="519"/>
    </row>
    <row r="169" spans="2:10" x14ac:dyDescent="0.6">
      <c r="B169" s="505"/>
      <c r="C169" s="518"/>
      <c r="D169" s="518"/>
      <c r="E169" s="519"/>
      <c r="F169" s="518"/>
      <c r="G169" s="518"/>
      <c r="H169" s="518"/>
      <c r="I169" s="518"/>
      <c r="J169" s="518"/>
    </row>
    <row r="170" spans="2:10" x14ac:dyDescent="0.6">
      <c r="B170" s="505"/>
      <c r="C170" s="518"/>
      <c r="D170" s="518"/>
      <c r="E170" s="519"/>
      <c r="F170" s="518"/>
      <c r="G170" s="518"/>
      <c r="H170" s="518"/>
      <c r="I170" s="518"/>
      <c r="J170" s="518"/>
    </row>
    <row r="171" spans="2:10" x14ac:dyDescent="0.6">
      <c r="C171" s="518"/>
      <c r="D171" s="518"/>
      <c r="E171" s="519"/>
      <c r="F171" s="518"/>
      <c r="G171" s="518"/>
      <c r="H171" s="518"/>
      <c r="I171" s="518"/>
      <c r="J171" s="518"/>
    </row>
    <row r="174" spans="2:10" x14ac:dyDescent="0.6">
      <c r="B174" s="401"/>
    </row>
    <row r="175" spans="2:10" x14ac:dyDescent="0.6">
      <c r="B175" s="408"/>
    </row>
    <row r="176" spans="2:10" x14ac:dyDescent="0.6">
      <c r="B176" s="343"/>
    </row>
    <row r="177" spans="1:12" x14ac:dyDescent="0.6">
      <c r="C177" s="406"/>
      <c r="D177" s="406"/>
      <c r="E177" s="406"/>
      <c r="F177" s="406"/>
      <c r="H177" s="401"/>
      <c r="I177" s="406"/>
      <c r="J177" s="406"/>
    </row>
    <row r="178" spans="1:12" x14ac:dyDescent="0.6">
      <c r="F178" s="515"/>
    </row>
    <row r="179" spans="1:12" x14ac:dyDescent="0.6">
      <c r="B179" s="412"/>
      <c r="C179" s="519"/>
      <c r="D179" s="519"/>
      <c r="E179" s="519"/>
      <c r="F179" s="508"/>
      <c r="H179" s="516"/>
    </row>
    <row r="180" spans="1:12" x14ac:dyDescent="0.6">
      <c r="B180" s="505"/>
      <c r="C180" s="519"/>
      <c r="D180" s="519"/>
      <c r="E180" s="519"/>
      <c r="F180" s="509"/>
      <c r="H180" s="402"/>
      <c r="I180" s="526"/>
      <c r="J180" s="526"/>
    </row>
    <row r="181" spans="1:12" x14ac:dyDescent="0.6">
      <c r="B181" s="505"/>
      <c r="C181" s="519"/>
      <c r="D181" s="519"/>
      <c r="E181" s="519"/>
      <c r="F181" s="509"/>
      <c r="H181" s="402"/>
      <c r="I181" s="526"/>
      <c r="J181" s="526"/>
    </row>
    <row r="182" spans="1:12" x14ac:dyDescent="0.6">
      <c r="C182" s="519"/>
      <c r="D182" s="519"/>
      <c r="E182" s="519"/>
      <c r="F182" s="509"/>
      <c r="H182" s="402"/>
      <c r="I182" s="517"/>
      <c r="J182" s="517"/>
    </row>
    <row r="183" spans="1:12" x14ac:dyDescent="0.6">
      <c r="B183" s="412"/>
      <c r="C183" s="519"/>
      <c r="D183" s="519"/>
      <c r="E183" s="519"/>
      <c r="F183" s="509"/>
      <c r="H183" s="516"/>
      <c r="I183" s="497"/>
      <c r="J183" s="497"/>
    </row>
    <row r="184" spans="1:12" x14ac:dyDescent="0.6">
      <c r="B184" s="505"/>
      <c r="C184" s="519"/>
      <c r="D184" s="519"/>
      <c r="E184" s="519"/>
      <c r="F184" s="509"/>
      <c r="H184" s="402"/>
      <c r="I184" s="526"/>
      <c r="J184" s="526"/>
    </row>
    <row r="185" spans="1:12" x14ac:dyDescent="0.6">
      <c r="B185" s="505"/>
      <c r="C185" s="519"/>
      <c r="D185" s="519"/>
      <c r="E185" s="519"/>
      <c r="F185" s="509"/>
    </row>
    <row r="189" spans="1:12" x14ac:dyDescent="0.6">
      <c r="A189" s="518"/>
      <c r="B189" s="401"/>
      <c r="C189" s="448"/>
      <c r="E189" s="448"/>
    </row>
    <row r="190" spans="1:12" x14ac:dyDescent="0.6">
      <c r="C190" s="448"/>
      <c r="E190" s="448"/>
    </row>
    <row r="191" spans="1:12" x14ac:dyDescent="0.6">
      <c r="C191" s="406"/>
      <c r="D191" s="406"/>
      <c r="E191" s="406"/>
      <c r="F191" s="406"/>
      <c r="G191" s="406"/>
      <c r="H191" s="406"/>
      <c r="I191" s="406"/>
      <c r="J191" s="406"/>
      <c r="K191" s="406"/>
      <c r="L191" s="406"/>
    </row>
    <row r="193" spans="2:12" x14ac:dyDescent="0.6">
      <c r="B193" s="409"/>
      <c r="C193" s="502"/>
      <c r="D193" s="502"/>
      <c r="E193" s="521"/>
      <c r="F193" s="502"/>
      <c r="G193" s="502"/>
      <c r="H193" s="502"/>
      <c r="I193" s="502"/>
      <c r="J193" s="502"/>
      <c r="K193" s="521"/>
      <c r="L193" s="521"/>
    </row>
    <row r="194" spans="2:12" ht="15.25" x14ac:dyDescent="1.05">
      <c r="B194" s="409"/>
      <c r="C194" s="522"/>
      <c r="D194" s="522"/>
      <c r="E194" s="522"/>
      <c r="F194" s="522"/>
      <c r="G194" s="522"/>
      <c r="H194" s="522"/>
      <c r="I194" s="522"/>
      <c r="J194" s="522"/>
      <c r="K194" s="523"/>
      <c r="L194" s="523"/>
    </row>
    <row r="195" spans="2:12" x14ac:dyDescent="0.6">
      <c r="B195" s="409"/>
      <c r="C195" s="411"/>
      <c r="D195" s="411"/>
      <c r="E195" s="411"/>
      <c r="F195" s="411"/>
      <c r="G195" s="411"/>
      <c r="H195" s="411"/>
      <c r="I195" s="411"/>
      <c r="J195" s="411"/>
      <c r="K195" s="411"/>
      <c r="L195" s="411"/>
    </row>
    <row r="196" spans="2:12" x14ac:dyDescent="0.6">
      <c r="B196" s="409"/>
      <c r="C196" s="411"/>
      <c r="D196" s="411"/>
      <c r="E196" s="411"/>
      <c r="F196" s="411"/>
      <c r="G196" s="411"/>
      <c r="H196" s="411"/>
      <c r="I196" s="411"/>
      <c r="J196" s="411"/>
      <c r="K196" s="411"/>
      <c r="L196" s="411"/>
    </row>
    <row r="197" spans="2:12" x14ac:dyDescent="0.6">
      <c r="B197" s="409"/>
      <c r="C197" s="411"/>
      <c r="D197" s="411"/>
      <c r="E197" s="411"/>
      <c r="F197" s="411"/>
      <c r="G197" s="411"/>
      <c r="H197" s="411"/>
      <c r="I197" s="411"/>
      <c r="J197" s="411"/>
      <c r="K197" s="411"/>
      <c r="L197" s="411"/>
    </row>
    <row r="198" spans="2:12" ht="15.25" x14ac:dyDescent="1.05">
      <c r="B198" s="409"/>
      <c r="C198" s="501"/>
      <c r="E198" s="448"/>
    </row>
    <row r="199" spans="2:12" x14ac:dyDescent="0.6">
      <c r="B199" s="409"/>
      <c r="C199" s="411"/>
      <c r="E199" s="448"/>
    </row>
    <row r="200" spans="2:12" x14ac:dyDescent="0.6">
      <c r="B200" s="409"/>
      <c r="C200" s="448"/>
      <c r="E200" s="448"/>
    </row>
    <row r="201" spans="2:12" x14ac:dyDescent="0.6">
      <c r="C201" s="406"/>
      <c r="D201" s="406"/>
      <c r="E201" s="406"/>
      <c r="F201" s="406"/>
      <c r="G201" s="406"/>
      <c r="H201" s="406"/>
      <c r="I201" s="406"/>
      <c r="J201" s="406"/>
      <c r="K201" s="406"/>
      <c r="L201" s="406"/>
    </row>
    <row r="203" spans="2:12" x14ac:dyDescent="0.6">
      <c r="B203" s="409"/>
      <c r="C203" s="411"/>
    </row>
    <row r="204" spans="2:12" ht="15.25" x14ac:dyDescent="1.05">
      <c r="B204" s="409"/>
      <c r="C204" s="501"/>
    </row>
    <row r="205" spans="2:12" x14ac:dyDescent="0.6">
      <c r="B205" s="409"/>
      <c r="C205" s="411"/>
      <c r="D205" s="411"/>
      <c r="G205" s="409"/>
    </row>
    <row r="206" spans="2:12" x14ac:dyDescent="0.6">
      <c r="C206" s="448"/>
      <c r="E206" s="448"/>
      <c r="G206" s="409"/>
    </row>
    <row r="207" spans="2:12" x14ac:dyDescent="0.6">
      <c r="B207" s="525"/>
      <c r="C207" s="411"/>
      <c r="E207" s="527"/>
      <c r="G207" s="527"/>
    </row>
    <row r="208" spans="2:12" x14ac:dyDescent="0.6">
      <c r="B208" s="409"/>
      <c r="C208" s="411"/>
      <c r="E208" s="104"/>
    </row>
    <row r="209" spans="1:10" ht="15.25" x14ac:dyDescent="1.05">
      <c r="B209" s="409"/>
      <c r="C209" s="501"/>
      <c r="E209" s="109"/>
    </row>
    <row r="210" spans="1:10" x14ac:dyDescent="0.6">
      <c r="B210" s="409"/>
      <c r="C210" s="411"/>
      <c r="E210" s="104"/>
    </row>
    <row r="212" spans="1:10" x14ac:dyDescent="0.6">
      <c r="C212" s="405"/>
    </row>
    <row r="213" spans="1:10" outlineLevel="1" x14ac:dyDescent="0.6">
      <c r="A213" s="401"/>
    </row>
    <row r="214" spans="1:10" outlineLevel="1" x14ac:dyDescent="0.6">
      <c r="A214" s="518"/>
      <c r="B214" s="500"/>
      <c r="C214" s="448"/>
      <c r="E214" s="448"/>
    </row>
    <row r="215" spans="1:10" outlineLevel="1" x14ac:dyDescent="0.6">
      <c r="B215" s="408"/>
    </row>
    <row r="216" spans="1:10" outlineLevel="1" x14ac:dyDescent="0.6">
      <c r="A216" s="518"/>
    </row>
    <row r="217" spans="1:10" outlineLevel="1" x14ac:dyDescent="0.6">
      <c r="B217" s="401"/>
    </row>
    <row r="218" spans="1:10" outlineLevel="1" x14ac:dyDescent="0.6">
      <c r="B218" s="408"/>
    </row>
    <row r="219" spans="1:10" outlineLevel="1" x14ac:dyDescent="0.6">
      <c r="B219" s="401"/>
    </row>
    <row r="220" spans="1:10" outlineLevel="1" x14ac:dyDescent="0.6">
      <c r="C220" s="406"/>
      <c r="D220" s="406"/>
      <c r="E220" s="406"/>
      <c r="F220" s="406"/>
      <c r="G220" s="406"/>
      <c r="H220" s="406"/>
      <c r="I220" s="406"/>
      <c r="J220" s="406"/>
    </row>
    <row r="221" spans="1:10" outlineLevel="1" x14ac:dyDescent="0.6">
      <c r="C221" s="518"/>
      <c r="D221" s="518"/>
      <c r="E221" s="518"/>
      <c r="F221" s="519"/>
      <c r="G221" s="519"/>
      <c r="H221" s="519"/>
      <c r="I221" s="519"/>
      <c r="J221" s="519"/>
    </row>
    <row r="222" spans="1:10" outlineLevel="1" x14ac:dyDescent="0.6">
      <c r="B222" s="412"/>
      <c r="C222" s="518"/>
      <c r="D222" s="518"/>
      <c r="E222" s="518"/>
      <c r="F222" s="519"/>
      <c r="G222" s="519"/>
      <c r="H222" s="519"/>
      <c r="I222" s="519"/>
      <c r="J222" s="519"/>
    </row>
    <row r="223" spans="1:10" outlineLevel="1" x14ac:dyDescent="0.6">
      <c r="B223" s="505"/>
      <c r="C223" s="518"/>
      <c r="D223" s="518"/>
      <c r="E223" s="519"/>
    </row>
    <row r="224" spans="1:10" outlineLevel="1" x14ac:dyDescent="0.6">
      <c r="B224" s="505"/>
      <c r="C224" s="518"/>
      <c r="D224" s="518"/>
      <c r="E224" s="519"/>
      <c r="F224" s="518"/>
      <c r="G224" s="518"/>
      <c r="H224" s="518"/>
      <c r="I224" s="518"/>
      <c r="J224" s="518"/>
    </row>
    <row r="225" spans="2:10" outlineLevel="1" x14ac:dyDescent="0.6">
      <c r="B225" s="510"/>
      <c r="C225" s="518"/>
      <c r="D225" s="518"/>
      <c r="E225" s="518"/>
      <c r="F225" s="518"/>
      <c r="G225" s="518"/>
      <c r="H225" s="518"/>
      <c r="I225" s="518"/>
      <c r="J225" s="518"/>
    </row>
    <row r="226" spans="2:10" outlineLevel="1" x14ac:dyDescent="0.6">
      <c r="B226" s="512"/>
      <c r="C226" s="519"/>
      <c r="D226" s="519"/>
      <c r="E226" s="518"/>
      <c r="F226" s="518"/>
      <c r="G226" s="518"/>
      <c r="H226" s="518"/>
      <c r="I226" s="518"/>
      <c r="J226" s="518"/>
    </row>
    <row r="227" spans="2:10" outlineLevel="1" x14ac:dyDescent="0.6">
      <c r="B227" s="512"/>
      <c r="C227" s="519"/>
      <c r="D227" s="519"/>
      <c r="E227" s="518"/>
      <c r="F227" s="518"/>
      <c r="G227" s="518"/>
      <c r="H227" s="518"/>
      <c r="I227" s="518"/>
      <c r="J227" s="518"/>
    </row>
    <row r="228" spans="2:10" outlineLevel="1" x14ac:dyDescent="0.6">
      <c r="C228" s="519"/>
      <c r="D228" s="519"/>
      <c r="E228" s="518"/>
      <c r="F228" s="518"/>
      <c r="G228" s="518"/>
      <c r="H228" s="518"/>
      <c r="I228" s="518"/>
      <c r="J228" s="518"/>
    </row>
    <row r="229" spans="2:10" outlineLevel="1" x14ac:dyDescent="0.6">
      <c r="B229" s="412"/>
      <c r="C229" s="519"/>
      <c r="D229" s="519"/>
      <c r="E229" s="518"/>
      <c r="F229" s="519"/>
      <c r="G229" s="519"/>
      <c r="H229" s="519"/>
      <c r="I229" s="519"/>
      <c r="J229" s="519"/>
    </row>
    <row r="230" spans="2:10" outlineLevel="1" x14ac:dyDescent="0.6">
      <c r="B230" s="505"/>
      <c r="C230" s="518"/>
      <c r="D230" s="518"/>
      <c r="E230" s="519"/>
      <c r="F230" s="518"/>
      <c r="G230" s="518"/>
      <c r="H230" s="518"/>
      <c r="I230" s="518"/>
      <c r="J230" s="518"/>
    </row>
    <row r="231" spans="2:10" outlineLevel="1" x14ac:dyDescent="0.6">
      <c r="B231" s="505"/>
      <c r="C231" s="518"/>
      <c r="D231" s="518"/>
      <c r="E231" s="519"/>
      <c r="F231" s="518"/>
      <c r="G231" s="518"/>
      <c r="H231" s="518"/>
      <c r="I231" s="518"/>
      <c r="J231" s="518"/>
    </row>
    <row r="232" spans="2:10" outlineLevel="1" x14ac:dyDescent="0.6">
      <c r="C232" s="518"/>
      <c r="D232" s="518"/>
      <c r="E232" s="519"/>
      <c r="F232" s="518"/>
      <c r="G232" s="518"/>
      <c r="H232" s="518"/>
      <c r="I232" s="518"/>
      <c r="J232" s="518"/>
    </row>
    <row r="233" spans="2:10" outlineLevel="1" x14ac:dyDescent="0.6"/>
    <row r="234" spans="2:10" outlineLevel="1" x14ac:dyDescent="0.6"/>
    <row r="235" spans="2:10" outlineLevel="1" x14ac:dyDescent="0.6">
      <c r="B235" s="401"/>
    </row>
    <row r="236" spans="2:10" outlineLevel="1" x14ac:dyDescent="0.6">
      <c r="B236" s="408"/>
    </row>
    <row r="237" spans="2:10" outlineLevel="1" x14ac:dyDescent="0.6">
      <c r="B237" s="343"/>
    </row>
    <row r="238" spans="2:10" outlineLevel="1" x14ac:dyDescent="0.6">
      <c r="C238" s="406"/>
      <c r="D238" s="406"/>
      <c r="E238" s="406"/>
      <c r="F238" s="406"/>
      <c r="H238" s="401"/>
      <c r="I238" s="406"/>
      <c r="J238" s="406"/>
    </row>
    <row r="239" spans="2:10" outlineLevel="1" x14ac:dyDescent="0.6">
      <c r="F239" s="515"/>
    </row>
    <row r="240" spans="2:10" outlineLevel="1" x14ac:dyDescent="0.6">
      <c r="B240" s="412"/>
      <c r="C240" s="519"/>
      <c r="D240" s="519"/>
      <c r="E240" s="519"/>
      <c r="F240" s="508"/>
      <c r="H240" s="516"/>
    </row>
    <row r="241" spans="1:12" outlineLevel="1" x14ac:dyDescent="0.6">
      <c r="B241" s="505"/>
      <c r="C241" s="519"/>
      <c r="D241" s="519"/>
      <c r="E241" s="519"/>
      <c r="F241" s="509"/>
      <c r="H241" s="402"/>
      <c r="I241" s="526"/>
      <c r="J241" s="526"/>
    </row>
    <row r="242" spans="1:12" outlineLevel="1" x14ac:dyDescent="0.6">
      <c r="B242" s="505"/>
      <c r="C242" s="519"/>
      <c r="D242" s="519"/>
      <c r="E242" s="519"/>
      <c r="F242" s="509"/>
      <c r="H242" s="402"/>
      <c r="I242" s="526"/>
      <c r="J242" s="526"/>
    </row>
    <row r="243" spans="1:12" outlineLevel="1" x14ac:dyDescent="0.6">
      <c r="C243" s="519"/>
      <c r="D243" s="519"/>
      <c r="E243" s="519"/>
      <c r="F243" s="509"/>
      <c r="H243" s="402"/>
      <c r="I243" s="517"/>
      <c r="J243" s="517"/>
    </row>
    <row r="244" spans="1:12" outlineLevel="1" x14ac:dyDescent="0.6">
      <c r="B244" s="412"/>
      <c r="C244" s="519"/>
      <c r="D244" s="519"/>
      <c r="E244" s="519"/>
      <c r="F244" s="509"/>
      <c r="H244" s="516"/>
      <c r="I244" s="497"/>
      <c r="J244" s="497"/>
    </row>
    <row r="245" spans="1:12" outlineLevel="1" x14ac:dyDescent="0.6">
      <c r="B245" s="505"/>
      <c r="C245" s="519"/>
      <c r="D245" s="519"/>
      <c r="E245" s="519"/>
      <c r="F245" s="509"/>
      <c r="H245" s="402"/>
      <c r="I245" s="526"/>
      <c r="J245" s="526"/>
    </row>
    <row r="246" spans="1:12" outlineLevel="1" x14ac:dyDescent="0.6">
      <c r="B246" s="505"/>
      <c r="C246" s="519"/>
      <c r="D246" s="519"/>
      <c r="E246" s="519"/>
      <c r="F246" s="509"/>
    </row>
    <row r="247" spans="1:12" outlineLevel="1" x14ac:dyDescent="0.6"/>
    <row r="248" spans="1:12" outlineLevel="1" x14ac:dyDescent="0.6"/>
    <row r="249" spans="1:12" outlineLevel="1" x14ac:dyDescent="0.6"/>
    <row r="250" spans="1:12" outlineLevel="1" x14ac:dyDescent="0.6"/>
    <row r="251" spans="1:12" outlineLevel="1" x14ac:dyDescent="0.6">
      <c r="A251" s="518"/>
      <c r="B251" s="401"/>
      <c r="C251" s="448"/>
      <c r="E251" s="448"/>
    </row>
    <row r="252" spans="1:12" outlineLevel="1" x14ac:dyDescent="0.6">
      <c r="C252" s="448"/>
      <c r="E252" s="448"/>
    </row>
    <row r="253" spans="1:12" outlineLevel="1" x14ac:dyDescent="0.6">
      <c r="C253" s="406"/>
      <c r="D253" s="406"/>
      <c r="E253" s="406"/>
      <c r="F253" s="406"/>
      <c r="G253" s="406"/>
      <c r="H253" s="406"/>
      <c r="I253" s="406"/>
      <c r="J253" s="406"/>
      <c r="K253" s="406"/>
      <c r="L253" s="406"/>
    </row>
    <row r="254" spans="1:12" outlineLevel="1" x14ac:dyDescent="0.6"/>
    <row r="255" spans="1:12" outlineLevel="1" x14ac:dyDescent="0.6">
      <c r="B255" s="409"/>
      <c r="C255" s="502"/>
      <c r="D255" s="502"/>
      <c r="E255" s="521"/>
      <c r="F255" s="502"/>
      <c r="G255" s="502"/>
      <c r="H255" s="502"/>
      <c r="I255" s="502"/>
      <c r="J255" s="502"/>
      <c r="K255" s="521"/>
      <c r="L255" s="521"/>
    </row>
    <row r="256" spans="1:12" ht="15.25" outlineLevel="1" x14ac:dyDescent="1.05">
      <c r="B256" s="409"/>
      <c r="C256" s="522"/>
      <c r="D256" s="522"/>
      <c r="E256" s="522"/>
      <c r="F256" s="528"/>
      <c r="G256" s="528"/>
      <c r="H256" s="528"/>
      <c r="I256" s="528"/>
      <c r="J256" s="528"/>
      <c r="K256" s="523"/>
      <c r="L256" s="523"/>
    </row>
    <row r="257" spans="2:12" outlineLevel="1" x14ac:dyDescent="0.6">
      <c r="B257" s="409"/>
      <c r="C257" s="411"/>
      <c r="D257" s="411"/>
      <c r="E257" s="411"/>
      <c r="F257" s="411"/>
      <c r="G257" s="411"/>
      <c r="H257" s="411"/>
      <c r="I257" s="411"/>
      <c r="J257" s="411"/>
      <c r="K257" s="411"/>
      <c r="L257" s="411"/>
    </row>
    <row r="258" spans="2:12" outlineLevel="1" x14ac:dyDescent="0.6">
      <c r="B258" s="409"/>
      <c r="C258" s="411"/>
      <c r="D258" s="411"/>
      <c r="E258" s="411"/>
      <c r="F258" s="411"/>
      <c r="G258" s="411"/>
      <c r="H258" s="411"/>
      <c r="I258" s="411"/>
      <c r="J258" s="411"/>
      <c r="K258" s="411"/>
      <c r="L258" s="411"/>
    </row>
    <row r="259" spans="2:12" outlineLevel="1" x14ac:dyDescent="0.6">
      <c r="B259" s="409"/>
      <c r="C259" s="411"/>
      <c r="D259" s="411"/>
      <c r="E259" s="411"/>
      <c r="F259" s="411"/>
      <c r="G259" s="411"/>
      <c r="H259" s="411"/>
      <c r="I259" s="411"/>
      <c r="J259" s="411"/>
      <c r="K259" s="411"/>
      <c r="L259" s="411"/>
    </row>
    <row r="260" spans="2:12" ht="15.25" outlineLevel="1" x14ac:dyDescent="1.05">
      <c r="B260" s="409"/>
      <c r="C260" s="501"/>
      <c r="E260" s="448"/>
    </row>
    <row r="261" spans="2:12" outlineLevel="1" x14ac:dyDescent="0.6">
      <c r="B261" s="409"/>
      <c r="C261" s="411"/>
      <c r="E261" s="448"/>
    </row>
    <row r="262" spans="2:12" outlineLevel="1" x14ac:dyDescent="0.6">
      <c r="B262" s="409"/>
      <c r="C262" s="448"/>
      <c r="E262" s="448"/>
    </row>
    <row r="263" spans="2:12" outlineLevel="1" x14ac:dyDescent="0.6">
      <c r="C263" s="406"/>
      <c r="D263" s="406"/>
      <c r="E263" s="406"/>
      <c r="F263" s="406"/>
      <c r="G263" s="406"/>
      <c r="H263" s="406"/>
      <c r="I263" s="406"/>
      <c r="J263" s="406"/>
      <c r="K263" s="406"/>
      <c r="L263" s="406"/>
    </row>
    <row r="264" spans="2:12" outlineLevel="1" x14ac:dyDescent="0.6"/>
    <row r="265" spans="2:12" outlineLevel="1" x14ac:dyDescent="0.6">
      <c r="C265" s="529"/>
      <c r="D265" s="529"/>
      <c r="E265" s="529"/>
    </row>
    <row r="266" spans="2:12" outlineLevel="1" x14ac:dyDescent="0.6">
      <c r="B266" s="409"/>
      <c r="C266" s="411"/>
      <c r="D266" s="405"/>
      <c r="E266" s="411"/>
    </row>
    <row r="267" spans="2:12" outlineLevel="1" x14ac:dyDescent="0.6">
      <c r="B267" s="409"/>
      <c r="C267" s="530"/>
      <c r="D267" s="413"/>
      <c r="E267" s="530"/>
    </row>
    <row r="268" spans="2:12" outlineLevel="1" x14ac:dyDescent="0.6">
      <c r="B268" s="409"/>
      <c r="C268" s="411"/>
      <c r="D268" s="411"/>
      <c r="E268" s="411"/>
      <c r="G268" s="409"/>
    </row>
    <row r="269" spans="2:12" outlineLevel="1" x14ac:dyDescent="0.6">
      <c r="C269" s="448"/>
      <c r="E269" s="448"/>
      <c r="G269" s="409"/>
    </row>
    <row r="270" spans="2:12" outlineLevel="1" x14ac:dyDescent="0.6">
      <c r="B270" s="525"/>
      <c r="C270" s="411"/>
      <c r="E270" s="527"/>
      <c r="G270" s="527"/>
    </row>
    <row r="271" spans="2:12" outlineLevel="1" x14ac:dyDescent="0.6">
      <c r="B271" s="409"/>
      <c r="C271" s="411"/>
      <c r="E271" s="104"/>
    </row>
    <row r="272" spans="2:12" outlineLevel="1" x14ac:dyDescent="0.6">
      <c r="B272" s="409"/>
      <c r="C272" s="530"/>
      <c r="E272" s="109"/>
    </row>
    <row r="273" spans="2:5" outlineLevel="1" x14ac:dyDescent="0.6">
      <c r="B273" s="409"/>
      <c r="C273" s="411"/>
      <c r="E273" s="104"/>
    </row>
    <row r="274" spans="2:5" outlineLevel="1" x14ac:dyDescent="0.6"/>
  </sheetData>
  <sheetProtection algorithmName="SHA-512" hashValue="O6d0clEv+1biJxHpAf6AHlDM9R7dGkZbuCc8VBKS22C6gQycEOfaI7e6K5D8eXCf+ETwf2DHU0R3FP3xnCz+7g==" saltValue="paYOcdYu8IwoqBuCVurztA==" spinCount="100000" sheet="1" objects="1" scenarios="1"/>
  <pageMargins left="0.75" right="0.75" top="1" bottom="1" header="0.5" footer="0.5"/>
  <pageSetup scale="76" fitToHeight="0" orientation="landscape" r:id="rId1"/>
  <headerFooter alignWithMargins="0">
    <oddHeader>&amp;C&amp;"Arial,Bold"Public Service Electric and Gas Company Specific Addendum
Attachment 4</oddHeader>
    <oddFooter>&amp;C&amp;"Arial,Bold"Page 5 of 5</oddFooter>
  </headerFooter>
  <rowBreaks count="7" manualBreakCount="7">
    <brk id="33" max="9" man="1"/>
    <brk id="79" max="9" man="1"/>
    <brk id="115" max="9" man="1"/>
    <brk id="151" max="9" man="1"/>
    <brk id="187" max="9" man="1"/>
    <brk id="212" max="11" man="1"/>
    <brk id="250"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E5F7"/>
    <pageSetUpPr fitToPage="1"/>
  </sheetPr>
  <dimension ref="A1:M274"/>
  <sheetViews>
    <sheetView view="pageBreakPreview" zoomScaleNormal="100" zoomScaleSheetLayoutView="100" workbookViewId="0"/>
  </sheetViews>
  <sheetFormatPr defaultColWidth="9.08984375" defaultRowHeight="13" outlineLevelRow="1" x14ac:dyDescent="0.6"/>
  <cols>
    <col min="1" max="1" width="12.31640625" style="292" bestFit="1" customWidth="1"/>
    <col min="2" max="2" width="46" style="292" customWidth="1"/>
    <col min="3" max="3" width="17.86328125" style="292" customWidth="1"/>
    <col min="4" max="5" width="13.08984375" style="292" customWidth="1"/>
    <col min="6" max="7" width="12.08984375" style="292" customWidth="1"/>
    <col min="8" max="8" width="11.86328125" style="292" customWidth="1"/>
    <col min="9" max="9" width="11" style="292" customWidth="1"/>
    <col min="10" max="10" width="23.31640625" style="292" customWidth="1"/>
    <col min="11" max="11" width="12.54296875" style="292" customWidth="1"/>
    <col min="12" max="12" width="21" style="292" customWidth="1"/>
    <col min="13" max="13" width="14.31640625" style="292" bestFit="1" customWidth="1"/>
    <col min="14" max="14" width="24.08984375" style="292" bestFit="1" customWidth="1"/>
    <col min="15" max="16" width="10.86328125" style="292" bestFit="1" customWidth="1"/>
    <col min="17" max="17" width="14.453125" style="292" bestFit="1" customWidth="1"/>
    <col min="18" max="16384" width="9.08984375" style="292"/>
  </cols>
  <sheetData>
    <row r="1" spans="1:11" ht="20.5" x14ac:dyDescent="0.9">
      <c r="A1" s="484" t="s">
        <v>591</v>
      </c>
      <c r="D1" s="568" t="s">
        <v>644</v>
      </c>
      <c r="E1" s="569"/>
      <c r="F1" s="569"/>
      <c r="G1" s="569"/>
      <c r="H1" s="569"/>
      <c r="I1" s="569"/>
      <c r="J1" s="569"/>
    </row>
    <row r="2" spans="1:11" ht="15" customHeight="1" x14ac:dyDescent="0.7">
      <c r="A2" s="293" t="s">
        <v>645</v>
      </c>
      <c r="D2" s="548"/>
    </row>
    <row r="3" spans="1:11" ht="12.75" customHeight="1" x14ac:dyDescent="0.6">
      <c r="A3" s="485" t="s">
        <v>646</v>
      </c>
    </row>
    <row r="5" spans="1:11" x14ac:dyDescent="0.6">
      <c r="A5" s="486" t="s">
        <v>242</v>
      </c>
      <c r="B5" s="401" t="s">
        <v>264</v>
      </c>
    </row>
    <row r="6" spans="1:11" ht="51" customHeight="1" x14ac:dyDescent="0.6">
      <c r="A6" s="409" t="s">
        <v>202</v>
      </c>
      <c r="B6" s="401" t="s">
        <v>592</v>
      </c>
      <c r="C6" s="294" t="s">
        <v>630</v>
      </c>
      <c r="D6" s="294" t="s">
        <v>647</v>
      </c>
      <c r="E6" s="294" t="s">
        <v>648</v>
      </c>
      <c r="G6" s="294" t="s">
        <v>203</v>
      </c>
    </row>
    <row r="8" spans="1:11" x14ac:dyDescent="0.6">
      <c r="A8" s="409">
        <v>1</v>
      </c>
      <c r="B8" s="401" t="s">
        <v>204</v>
      </c>
      <c r="C8" s="80">
        <f>'Attach 4 Pg4 (4-5)'!D8</f>
        <v>67.06</v>
      </c>
      <c r="D8" s="80">
        <f>'Attach 4 Pg4 (4-5)'!E8</f>
        <v>65.150000000000006</v>
      </c>
      <c r="E8" s="80">
        <f>D10</f>
        <v>65.150000000000006</v>
      </c>
      <c r="G8" s="551" t="s">
        <v>595</v>
      </c>
    </row>
    <row r="9" spans="1:11" x14ac:dyDescent="0.6">
      <c r="A9" s="487" t="s">
        <v>566</v>
      </c>
      <c r="B9" s="401" t="s">
        <v>649</v>
      </c>
      <c r="C9" s="488">
        <f>'Attach 4 Pg3'!C21</f>
        <v>0.62</v>
      </c>
      <c r="D9" s="599"/>
      <c r="E9" s="599"/>
      <c r="G9" s="552" t="s">
        <v>650</v>
      </c>
    </row>
    <row r="10" spans="1:11" x14ac:dyDescent="0.6">
      <c r="A10" s="409" t="s">
        <v>568</v>
      </c>
      <c r="B10" s="401" t="s">
        <v>356</v>
      </c>
      <c r="C10" s="489">
        <f>C8+C9</f>
        <v>67.680000000000007</v>
      </c>
      <c r="D10" s="489">
        <f t="shared" ref="D10:E10" si="0">D8+D9</f>
        <v>65.150000000000006</v>
      </c>
      <c r="E10" s="489">
        <f t="shared" si="0"/>
        <v>65.150000000000006</v>
      </c>
      <c r="G10" s="553" t="s">
        <v>621</v>
      </c>
    </row>
    <row r="11" spans="1:11" x14ac:dyDescent="0.6">
      <c r="A11" s="409"/>
      <c r="B11" s="401"/>
      <c r="C11" s="489"/>
      <c r="D11" s="489"/>
      <c r="E11" s="489"/>
      <c r="G11" s="490"/>
    </row>
    <row r="12" spans="1:11" x14ac:dyDescent="0.6">
      <c r="A12" s="409">
        <v>2</v>
      </c>
      <c r="B12" s="483" t="s">
        <v>307</v>
      </c>
      <c r="C12" s="491">
        <f>'Att 3'!E13</f>
        <v>28</v>
      </c>
      <c r="D12" s="491">
        <v>29</v>
      </c>
      <c r="E12" s="491">
        <v>28</v>
      </c>
      <c r="G12" s="551" t="s">
        <v>205</v>
      </c>
    </row>
    <row r="13" spans="1:11" x14ac:dyDescent="0.6">
      <c r="A13" s="409">
        <v>3</v>
      </c>
      <c r="B13" s="401" t="s">
        <v>308</v>
      </c>
      <c r="C13" s="491">
        <v>85</v>
      </c>
      <c r="D13" s="491">
        <v>85</v>
      </c>
      <c r="E13" s="491">
        <v>85</v>
      </c>
      <c r="G13" s="551" t="s">
        <v>205</v>
      </c>
    </row>
    <row r="14" spans="1:11" x14ac:dyDescent="0.6">
      <c r="A14" s="409"/>
      <c r="B14" s="401"/>
      <c r="C14" s="491"/>
      <c r="D14" s="491"/>
      <c r="E14" s="491"/>
      <c r="G14" s="551"/>
    </row>
    <row r="15" spans="1:11" x14ac:dyDescent="0.6">
      <c r="A15" s="409"/>
      <c r="B15" s="401" t="s">
        <v>206</v>
      </c>
    </row>
    <row r="16" spans="1:11" x14ac:dyDescent="0.6">
      <c r="A16" s="409">
        <v>4</v>
      </c>
      <c r="B16" s="66" t="s">
        <v>207</v>
      </c>
      <c r="C16" s="554">
        <v>1</v>
      </c>
      <c r="D16" s="554">
        <v>1</v>
      </c>
      <c r="E16" s="554">
        <v>1</v>
      </c>
      <c r="G16" s="551" t="s">
        <v>596</v>
      </c>
      <c r="K16" s="492"/>
    </row>
    <row r="17" spans="1:12" x14ac:dyDescent="0.6">
      <c r="A17" s="409">
        <v>5</v>
      </c>
      <c r="B17" s="66" t="s">
        <v>208</v>
      </c>
      <c r="C17" s="554">
        <v>1</v>
      </c>
      <c r="D17" s="554">
        <v>1</v>
      </c>
      <c r="E17" s="554">
        <v>1</v>
      </c>
      <c r="G17" s="551" t="s">
        <v>596</v>
      </c>
      <c r="K17" s="492"/>
    </row>
    <row r="18" spans="1:12" x14ac:dyDescent="0.6">
      <c r="A18" s="409"/>
    </row>
    <row r="19" spans="1:12" x14ac:dyDescent="0.6">
      <c r="A19" s="409"/>
      <c r="B19" s="550" t="s">
        <v>597</v>
      </c>
    </row>
    <row r="20" spans="1:12" x14ac:dyDescent="0.6">
      <c r="A20" s="409">
        <v>6</v>
      </c>
      <c r="B20" s="292" t="s">
        <v>209</v>
      </c>
      <c r="C20" s="410">
        <f>+'Att 2'!C352</f>
        <v>10148392.794606369</v>
      </c>
      <c r="D20" s="407"/>
      <c r="E20" s="407"/>
      <c r="G20" s="551" t="s">
        <v>598</v>
      </c>
    </row>
    <row r="21" spans="1:12" x14ac:dyDescent="0.6">
      <c r="A21" s="409">
        <v>7</v>
      </c>
      <c r="B21" s="292" t="s">
        <v>210</v>
      </c>
      <c r="C21" s="410">
        <f>+'Att 2'!C353</f>
        <v>15359063.515746474</v>
      </c>
      <c r="D21" s="407"/>
      <c r="E21" s="407"/>
    </row>
    <row r="22" spans="1:12" x14ac:dyDescent="0.6">
      <c r="A22" s="409"/>
    </row>
    <row r="23" spans="1:12" x14ac:dyDescent="0.6">
      <c r="A23" s="409"/>
      <c r="B23" s="401" t="s">
        <v>272</v>
      </c>
    </row>
    <row r="24" spans="1:12" x14ac:dyDescent="0.6">
      <c r="A24" s="409">
        <v>8</v>
      </c>
      <c r="B24" s="66" t="s">
        <v>207</v>
      </c>
      <c r="C24" s="493">
        <f>((+C$10)*C$12/C$13*C16*$C20/1000)</f>
        <v>226254.23860577479</v>
      </c>
      <c r="D24" s="493">
        <f t="shared" ref="D24:E25" si="1">((+D$10)*D$12/D$13*D16*$C20/1000)</f>
        <v>225574.89325281818</v>
      </c>
      <c r="E24" s="493">
        <f t="shared" si="1"/>
        <v>217796.44865789343</v>
      </c>
      <c r="F24" s="494"/>
      <c r="G24" s="553" t="s">
        <v>636</v>
      </c>
      <c r="J24" s="411"/>
      <c r="L24" s="411"/>
    </row>
    <row r="25" spans="1:12" ht="15.25" x14ac:dyDescent="1.05">
      <c r="A25" s="409">
        <v>9</v>
      </c>
      <c r="B25" s="66" t="s">
        <v>208</v>
      </c>
      <c r="C25" s="495">
        <f>((+C$10)*C$12/C$13*C17*$C21/1000)</f>
        <v>342423.99676329648</v>
      </c>
      <c r="D25" s="495">
        <f t="shared" si="1"/>
        <v>341395.84298206592</v>
      </c>
      <c r="E25" s="495">
        <f t="shared" si="1"/>
        <v>329623.57253440854</v>
      </c>
      <c r="F25" s="494"/>
      <c r="G25" s="553" t="s">
        <v>637</v>
      </c>
    </row>
    <row r="26" spans="1:12" x14ac:dyDescent="0.6">
      <c r="A26" s="409">
        <v>10</v>
      </c>
      <c r="B26" s="292" t="s">
        <v>211</v>
      </c>
      <c r="C26" s="411">
        <f>+C25+C24</f>
        <v>568678.23536907125</v>
      </c>
      <c r="D26" s="411">
        <f>+D25+D24</f>
        <v>566970.73623488413</v>
      </c>
      <c r="E26" s="411">
        <f>+E25+E24</f>
        <v>547420.021192302</v>
      </c>
      <c r="J26" s="411"/>
      <c r="L26" s="411"/>
    </row>
    <row r="27" spans="1:12" x14ac:dyDescent="0.6">
      <c r="A27" s="409"/>
    </row>
    <row r="28" spans="1:12" x14ac:dyDescent="0.6">
      <c r="A28" s="409"/>
      <c r="B28" s="401" t="s">
        <v>273</v>
      </c>
    </row>
    <row r="29" spans="1:12" x14ac:dyDescent="0.6">
      <c r="A29" s="409">
        <v>11</v>
      </c>
      <c r="B29" s="66" t="s">
        <v>207</v>
      </c>
      <c r="C29" s="496">
        <f>ROUND(+SUM(C24:E24)/C20*1000,3)</f>
        <v>65.983000000000004</v>
      </c>
      <c r="D29" s="497"/>
      <c r="G29" s="553" t="s">
        <v>599</v>
      </c>
    </row>
    <row r="30" spans="1:12" x14ac:dyDescent="0.6">
      <c r="A30" s="409">
        <v>12</v>
      </c>
      <c r="B30" s="66" t="s">
        <v>208</v>
      </c>
      <c r="C30" s="403">
        <f>ROUND(+SUM(C25:E25)/C21*1000,3)</f>
        <v>65.983000000000004</v>
      </c>
      <c r="G30" s="553" t="s">
        <v>600</v>
      </c>
    </row>
    <row r="31" spans="1:12" x14ac:dyDescent="0.6">
      <c r="A31" s="409"/>
      <c r="B31" s="66"/>
      <c r="C31" s="498"/>
      <c r="G31" s="404"/>
    </row>
    <row r="32" spans="1:12" x14ac:dyDescent="0.6">
      <c r="A32" s="409">
        <v>13</v>
      </c>
      <c r="B32" s="292" t="s">
        <v>215</v>
      </c>
      <c r="C32" s="499">
        <f>ROUND(+SUM(C26:E26)/(C20+C21)*1000,3)</f>
        <v>65.983000000000004</v>
      </c>
      <c r="D32" s="292" t="s">
        <v>213</v>
      </c>
      <c r="G32" s="553" t="s">
        <v>212</v>
      </c>
    </row>
    <row r="33" spans="1:13" x14ac:dyDescent="0.6">
      <c r="D33" s="292" t="s">
        <v>214</v>
      </c>
      <c r="G33" s="551" t="s">
        <v>601</v>
      </c>
    </row>
    <row r="34" spans="1:13" x14ac:dyDescent="0.6">
      <c r="C34" s="497"/>
    </row>
    <row r="35" spans="1:13" x14ac:dyDescent="0.6">
      <c r="B35" s="500"/>
      <c r="D35" s="497"/>
    </row>
    <row r="36" spans="1:13" x14ac:dyDescent="0.6">
      <c r="A36" s="409"/>
      <c r="B36" s="402"/>
      <c r="C36" s="411"/>
      <c r="D36" s="497"/>
      <c r="G36" s="404"/>
    </row>
    <row r="37" spans="1:13" ht="15.25" x14ac:dyDescent="1.05">
      <c r="A37" s="409"/>
      <c r="B37" s="402"/>
      <c r="C37" s="501"/>
      <c r="D37" s="497"/>
      <c r="G37" s="404"/>
    </row>
    <row r="38" spans="1:13" x14ac:dyDescent="0.6">
      <c r="A38" s="409"/>
      <c r="B38" s="402"/>
      <c r="C38" s="502"/>
      <c r="D38" s="497"/>
      <c r="G38" s="404"/>
    </row>
    <row r="39" spans="1:13" x14ac:dyDescent="0.6">
      <c r="B39" s="402"/>
      <c r="D39" s="497"/>
    </row>
    <row r="41" spans="1:13" x14ac:dyDescent="0.6">
      <c r="A41" s="503"/>
      <c r="B41" s="401"/>
      <c r="G41" s="408"/>
    </row>
    <row r="42" spans="1:13" x14ac:dyDescent="0.6">
      <c r="A42" s="503"/>
      <c r="B42" s="401"/>
      <c r="G42" s="408"/>
    </row>
    <row r="43" spans="1:13" x14ac:dyDescent="0.6">
      <c r="B43" s="401"/>
    </row>
    <row r="44" spans="1:13" x14ac:dyDescent="0.6">
      <c r="B44" s="408"/>
    </row>
    <row r="45" spans="1:13" x14ac:dyDescent="0.6">
      <c r="B45" s="401"/>
    </row>
    <row r="46" spans="1:13" x14ac:dyDescent="0.6">
      <c r="C46" s="406"/>
      <c r="D46" s="406"/>
      <c r="E46" s="406"/>
      <c r="F46" s="406"/>
      <c r="G46" s="406"/>
      <c r="H46" s="406"/>
      <c r="I46" s="406"/>
      <c r="J46" s="406"/>
    </row>
    <row r="47" spans="1:13" x14ac:dyDescent="0.6">
      <c r="C47" s="406"/>
      <c r="D47" s="406"/>
      <c r="E47" s="406"/>
      <c r="F47" s="406"/>
      <c r="G47" s="406"/>
    </row>
    <row r="48" spans="1:13" x14ac:dyDescent="0.6">
      <c r="B48" s="412"/>
      <c r="E48" s="504"/>
      <c r="F48" s="71"/>
      <c r="G48" s="71"/>
      <c r="H48" s="71"/>
      <c r="I48" s="504"/>
      <c r="J48" s="504"/>
      <c r="K48" s="448"/>
      <c r="L48" s="448"/>
      <c r="M48" s="448"/>
    </row>
    <row r="49" spans="2:13" x14ac:dyDescent="0.6">
      <c r="B49" s="505"/>
      <c r="C49" s="59"/>
      <c r="D49" s="506"/>
      <c r="E49" s="71"/>
      <c r="F49" s="504"/>
      <c r="G49" s="504"/>
      <c r="H49" s="504"/>
      <c r="I49" s="343"/>
      <c r="J49" s="507"/>
      <c r="K49" s="448"/>
      <c r="L49" s="448"/>
      <c r="M49" s="448"/>
    </row>
    <row r="50" spans="2:13" x14ac:dyDescent="0.6">
      <c r="B50" s="505"/>
      <c r="C50" s="59"/>
      <c r="D50" s="506"/>
      <c r="E50" s="71"/>
      <c r="F50" s="504"/>
      <c r="G50" s="504"/>
      <c r="H50" s="508"/>
      <c r="I50" s="343"/>
      <c r="J50" s="507"/>
      <c r="K50" s="509"/>
      <c r="L50" s="448"/>
      <c r="M50" s="448"/>
    </row>
    <row r="51" spans="2:13" x14ac:dyDescent="0.6">
      <c r="E51" s="59"/>
      <c r="F51" s="506"/>
      <c r="G51" s="506"/>
      <c r="L51" s="448"/>
      <c r="M51" s="448"/>
    </row>
    <row r="52" spans="2:13" x14ac:dyDescent="0.6">
      <c r="B52" s="510"/>
      <c r="C52" s="71"/>
      <c r="D52" s="71"/>
      <c r="E52" s="59"/>
      <c r="F52" s="506"/>
      <c r="G52" s="506"/>
      <c r="H52" s="506"/>
      <c r="I52" s="506"/>
      <c r="J52" s="506"/>
      <c r="K52" s="448"/>
      <c r="L52" s="448"/>
      <c r="M52" s="448"/>
    </row>
    <row r="53" spans="2:13" x14ac:dyDescent="0.6">
      <c r="B53" s="510"/>
      <c r="C53" s="511"/>
      <c r="D53" s="511"/>
      <c r="E53" s="512"/>
      <c r="F53" s="506"/>
      <c r="G53" s="506"/>
      <c r="H53" s="506"/>
      <c r="I53" s="506"/>
      <c r="J53" s="506"/>
      <c r="K53" s="448"/>
      <c r="L53" s="448"/>
      <c r="M53" s="448"/>
    </row>
    <row r="54" spans="2:13" x14ac:dyDescent="0.6">
      <c r="B54" s="510"/>
      <c r="C54" s="511"/>
      <c r="D54" s="511"/>
      <c r="E54" s="512"/>
      <c r="F54" s="506"/>
      <c r="G54" s="506"/>
      <c r="H54" s="506"/>
      <c r="I54" s="506"/>
      <c r="J54" s="506"/>
      <c r="K54" s="448"/>
      <c r="L54" s="448"/>
      <c r="M54" s="448"/>
    </row>
    <row r="55" spans="2:13" x14ac:dyDescent="0.6">
      <c r="G55" s="506"/>
      <c r="H55" s="506"/>
      <c r="I55" s="506"/>
      <c r="J55" s="506"/>
      <c r="K55" s="448"/>
      <c r="L55" s="448"/>
      <c r="M55" s="448"/>
    </row>
    <row r="56" spans="2:13" x14ac:dyDescent="0.6">
      <c r="H56" s="506"/>
      <c r="I56" s="506"/>
      <c r="J56" s="506"/>
      <c r="K56" s="448"/>
      <c r="L56" s="448"/>
      <c r="M56" s="448"/>
    </row>
    <row r="57" spans="2:13" x14ac:dyDescent="0.6">
      <c r="C57" s="506"/>
      <c r="D57" s="506"/>
      <c r="E57" s="506"/>
      <c r="F57" s="506"/>
      <c r="G57" s="506"/>
      <c r="H57" s="506"/>
      <c r="I57" s="506"/>
      <c r="J57" s="506"/>
      <c r="K57" s="448"/>
      <c r="L57" s="448"/>
      <c r="M57" s="448"/>
    </row>
    <row r="58" spans="2:13" x14ac:dyDescent="0.6">
      <c r="B58" s="412"/>
      <c r="C58" s="71"/>
      <c r="D58" s="71"/>
      <c r="E58" s="504"/>
      <c r="F58" s="71"/>
      <c r="G58" s="71"/>
      <c r="H58" s="71"/>
      <c r="I58" s="504"/>
      <c r="J58" s="504"/>
      <c r="K58" s="448"/>
      <c r="L58" s="448"/>
      <c r="M58" s="448"/>
    </row>
    <row r="59" spans="2:13" x14ac:dyDescent="0.6">
      <c r="B59" s="505"/>
      <c r="C59" s="506"/>
      <c r="D59" s="506"/>
      <c r="E59" s="71"/>
      <c r="F59" s="506"/>
      <c r="G59" s="506"/>
      <c r="H59" s="506"/>
      <c r="J59" s="507"/>
      <c r="K59" s="448"/>
      <c r="L59" s="448"/>
      <c r="M59" s="448"/>
    </row>
    <row r="60" spans="2:13" x14ac:dyDescent="0.6">
      <c r="B60" s="505"/>
      <c r="C60" s="506"/>
      <c r="D60" s="506"/>
      <c r="E60" s="71"/>
      <c r="F60" s="506"/>
      <c r="G60" s="506"/>
      <c r="J60" s="507"/>
      <c r="K60" s="509"/>
      <c r="L60" s="448"/>
      <c r="M60" s="448"/>
    </row>
    <row r="61" spans="2:13" x14ac:dyDescent="0.6">
      <c r="C61" s="513"/>
      <c r="D61" s="513"/>
      <c r="E61" s="513"/>
      <c r="F61" s="513"/>
      <c r="G61" s="513"/>
      <c r="K61" s="448"/>
      <c r="L61" s="448"/>
      <c r="M61" s="448"/>
    </row>
    <row r="62" spans="2:13" x14ac:dyDescent="0.6">
      <c r="C62" s="514"/>
      <c r="D62" s="514"/>
      <c r="E62" s="514"/>
      <c r="F62" s="514"/>
      <c r="G62" s="514"/>
      <c r="H62" s="514"/>
      <c r="I62" s="514"/>
      <c r="J62" s="514"/>
      <c r="K62" s="448"/>
      <c r="L62" s="448"/>
      <c r="M62" s="448"/>
    </row>
    <row r="65" spans="2:11" x14ac:dyDescent="0.6">
      <c r="B65" s="401"/>
    </row>
    <row r="66" spans="2:11" x14ac:dyDescent="0.6">
      <c r="B66" s="408"/>
    </row>
    <row r="67" spans="2:11" x14ac:dyDescent="0.6">
      <c r="B67" s="343"/>
    </row>
    <row r="68" spans="2:11" x14ac:dyDescent="0.6">
      <c r="C68" s="406"/>
      <c r="D68" s="406"/>
      <c r="E68" s="406"/>
      <c r="F68" s="406"/>
      <c r="H68" s="401"/>
      <c r="I68" s="406"/>
      <c r="J68" s="406"/>
    </row>
    <row r="69" spans="2:11" x14ac:dyDescent="0.6">
      <c r="C69" s="406"/>
      <c r="D69" s="515"/>
      <c r="E69" s="406"/>
      <c r="F69" s="515"/>
    </row>
    <row r="70" spans="2:11" x14ac:dyDescent="0.6">
      <c r="B70" s="412"/>
      <c r="C70" s="71"/>
      <c r="D70" s="509"/>
      <c r="E70" s="508"/>
      <c r="F70" s="508"/>
      <c r="H70" s="516"/>
    </row>
    <row r="71" spans="2:11" x14ac:dyDescent="0.6">
      <c r="B71" s="505"/>
      <c r="C71" s="504"/>
      <c r="D71" s="509"/>
      <c r="E71" s="71"/>
      <c r="F71" s="509"/>
      <c r="H71" s="402"/>
      <c r="I71" s="517"/>
      <c r="J71" s="517"/>
      <c r="K71" s="404"/>
    </row>
    <row r="72" spans="2:11" x14ac:dyDescent="0.6">
      <c r="B72" s="505"/>
      <c r="C72" s="504"/>
      <c r="D72" s="509"/>
      <c r="E72" s="71"/>
      <c r="F72" s="509"/>
      <c r="H72" s="402"/>
      <c r="I72" s="517"/>
      <c r="J72" s="517"/>
      <c r="K72" s="404"/>
    </row>
    <row r="73" spans="2:11" x14ac:dyDescent="0.6">
      <c r="C73" s="504"/>
      <c r="D73" s="509"/>
      <c r="E73" s="504"/>
      <c r="F73" s="509"/>
      <c r="H73" s="402"/>
      <c r="I73" s="517"/>
      <c r="J73" s="517"/>
      <c r="K73" s="404"/>
    </row>
    <row r="74" spans="2:11" x14ac:dyDescent="0.6">
      <c r="B74" s="412"/>
      <c r="C74" s="71"/>
      <c r="D74" s="509"/>
      <c r="E74" s="71"/>
      <c r="F74" s="509"/>
      <c r="H74" s="516"/>
      <c r="I74" s="497"/>
      <c r="J74" s="497"/>
    </row>
    <row r="75" spans="2:11" x14ac:dyDescent="0.6">
      <c r="B75" s="505"/>
      <c r="C75" s="504"/>
      <c r="D75" s="508"/>
      <c r="E75" s="71"/>
      <c r="F75" s="509"/>
      <c r="H75" s="402"/>
      <c r="I75" s="517"/>
      <c r="J75" s="517"/>
      <c r="K75" s="404"/>
    </row>
    <row r="76" spans="2:11" x14ac:dyDescent="0.6">
      <c r="B76" s="505"/>
      <c r="C76" s="504"/>
      <c r="D76" s="508"/>
      <c r="E76" s="71"/>
      <c r="F76" s="509"/>
    </row>
    <row r="77" spans="2:11" x14ac:dyDescent="0.6">
      <c r="C77" s="514"/>
      <c r="D77" s="508"/>
      <c r="E77" s="514"/>
      <c r="F77" s="508"/>
    </row>
    <row r="78" spans="2:11" x14ac:dyDescent="0.6">
      <c r="C78" s="514"/>
      <c r="D78" s="508"/>
      <c r="E78" s="514"/>
      <c r="F78" s="508"/>
    </row>
    <row r="79" spans="2:11" x14ac:dyDescent="0.6">
      <c r="C79" s="514"/>
      <c r="D79" s="508"/>
      <c r="E79" s="514"/>
      <c r="F79" s="508"/>
    </row>
    <row r="80" spans="2:11" x14ac:dyDescent="0.6">
      <c r="C80" s="448"/>
      <c r="E80" s="448"/>
    </row>
    <row r="81" spans="1:13" x14ac:dyDescent="0.6">
      <c r="A81" s="518"/>
      <c r="B81" s="500"/>
      <c r="C81" s="448"/>
      <c r="E81" s="448"/>
    </row>
    <row r="82" spans="1:13" x14ac:dyDescent="0.6">
      <c r="A82" s="518"/>
      <c r="B82" s="408"/>
    </row>
    <row r="84" spans="1:13" x14ac:dyDescent="0.6">
      <c r="B84" s="401"/>
    </row>
    <row r="85" spans="1:13" x14ac:dyDescent="0.6">
      <c r="B85" s="408"/>
    </row>
    <row r="86" spans="1:13" x14ac:dyDescent="0.6">
      <c r="B86" s="401"/>
    </row>
    <row r="87" spans="1:13" x14ac:dyDescent="0.6">
      <c r="C87" s="406"/>
      <c r="D87" s="406"/>
      <c r="E87" s="406"/>
      <c r="F87" s="406"/>
      <c r="G87" s="406"/>
      <c r="H87" s="406"/>
      <c r="I87" s="406"/>
      <c r="J87" s="406"/>
    </row>
    <row r="88" spans="1:13" x14ac:dyDescent="0.6">
      <c r="C88" s="518"/>
      <c r="D88" s="518"/>
      <c r="E88" s="518"/>
      <c r="F88" s="519"/>
      <c r="G88" s="519"/>
      <c r="H88" s="519"/>
      <c r="I88" s="519"/>
      <c r="J88" s="519"/>
    </row>
    <row r="89" spans="1:13" x14ac:dyDescent="0.6">
      <c r="B89" s="412"/>
      <c r="C89" s="518"/>
      <c r="D89" s="518"/>
      <c r="E89" s="518"/>
      <c r="F89" s="519"/>
      <c r="G89" s="519"/>
      <c r="H89" s="519"/>
      <c r="I89" s="519"/>
      <c r="J89" s="519"/>
      <c r="L89" s="448"/>
      <c r="M89" s="448"/>
    </row>
    <row r="90" spans="1:13" x14ac:dyDescent="0.6">
      <c r="B90" s="505"/>
      <c r="C90" s="518"/>
      <c r="D90" s="518"/>
      <c r="E90" s="519"/>
      <c r="F90" s="518"/>
      <c r="G90" s="519"/>
      <c r="H90" s="519"/>
      <c r="I90" s="519"/>
      <c r="J90" s="518"/>
      <c r="L90" s="448"/>
      <c r="M90" s="448"/>
    </row>
    <row r="91" spans="1:13" x14ac:dyDescent="0.6">
      <c r="B91" s="505"/>
      <c r="C91" s="518"/>
      <c r="D91" s="518"/>
      <c r="E91" s="519"/>
      <c r="F91" s="518"/>
      <c r="G91" s="518"/>
      <c r="H91" s="518"/>
      <c r="I91" s="518"/>
      <c r="J91" s="518"/>
      <c r="L91" s="448"/>
      <c r="M91" s="448"/>
    </row>
    <row r="92" spans="1:13" x14ac:dyDescent="0.6">
      <c r="B92" s="510"/>
      <c r="C92" s="518"/>
      <c r="D92" s="518"/>
      <c r="E92" s="518"/>
      <c r="F92" s="518"/>
      <c r="G92" s="518"/>
      <c r="H92" s="518"/>
      <c r="I92" s="518"/>
      <c r="J92" s="518"/>
      <c r="L92" s="448"/>
      <c r="M92" s="448"/>
    </row>
    <row r="93" spans="1:13" x14ac:dyDescent="0.6">
      <c r="B93" s="512"/>
      <c r="C93" s="519"/>
      <c r="D93" s="519"/>
      <c r="E93" s="518"/>
      <c r="F93" s="518"/>
      <c r="G93" s="518"/>
      <c r="H93" s="518"/>
      <c r="I93" s="518"/>
      <c r="J93" s="518"/>
      <c r="L93" s="448"/>
      <c r="M93" s="448"/>
    </row>
    <row r="94" spans="1:13" x14ac:dyDescent="0.6">
      <c r="B94" s="512"/>
      <c r="C94" s="519"/>
      <c r="D94" s="519"/>
      <c r="E94" s="518"/>
      <c r="F94" s="518"/>
      <c r="G94" s="518"/>
      <c r="H94" s="518"/>
      <c r="I94" s="518"/>
      <c r="J94" s="518"/>
      <c r="L94" s="448"/>
      <c r="M94" s="448"/>
    </row>
    <row r="95" spans="1:13" x14ac:dyDescent="0.6">
      <c r="C95" s="519"/>
      <c r="D95" s="519"/>
      <c r="E95" s="518"/>
      <c r="F95" s="518"/>
      <c r="G95" s="518"/>
      <c r="H95" s="518"/>
      <c r="I95" s="518"/>
      <c r="J95" s="518"/>
      <c r="L95" s="448"/>
      <c r="M95" s="448"/>
    </row>
    <row r="96" spans="1:13" x14ac:dyDescent="0.6">
      <c r="B96" s="412"/>
      <c r="C96" s="519"/>
      <c r="D96" s="519"/>
      <c r="E96" s="518"/>
      <c r="F96" s="519"/>
      <c r="G96" s="519"/>
      <c r="H96" s="519"/>
      <c r="I96" s="519"/>
      <c r="J96" s="519"/>
      <c r="L96" s="448"/>
      <c r="M96" s="448"/>
    </row>
    <row r="97" spans="2:13" x14ac:dyDescent="0.6">
      <c r="B97" s="505"/>
      <c r="C97" s="518"/>
      <c r="D97" s="518"/>
      <c r="E97" s="519"/>
      <c r="F97" s="518"/>
      <c r="G97" s="518"/>
      <c r="H97" s="518"/>
      <c r="I97" s="518"/>
      <c r="J97" s="518"/>
      <c r="L97" s="448"/>
      <c r="M97" s="448"/>
    </row>
    <row r="98" spans="2:13" x14ac:dyDescent="0.6">
      <c r="B98" s="505"/>
      <c r="C98" s="518"/>
      <c r="D98" s="518"/>
      <c r="E98" s="519"/>
      <c r="F98" s="518"/>
      <c r="G98" s="518"/>
      <c r="H98" s="518"/>
      <c r="I98" s="518"/>
      <c r="J98" s="518"/>
      <c r="L98" s="448"/>
      <c r="M98" s="448"/>
    </row>
    <row r="99" spans="2:13" x14ac:dyDescent="0.6">
      <c r="C99" s="518"/>
      <c r="D99" s="518"/>
      <c r="E99" s="519"/>
      <c r="F99" s="518"/>
      <c r="G99" s="518"/>
      <c r="H99" s="518"/>
      <c r="I99" s="518"/>
      <c r="J99" s="518"/>
      <c r="L99" s="448"/>
      <c r="M99" s="448"/>
    </row>
    <row r="102" spans="2:13" x14ac:dyDescent="0.6">
      <c r="B102" s="401"/>
    </row>
    <row r="103" spans="2:13" x14ac:dyDescent="0.6">
      <c r="B103" s="408"/>
    </row>
    <row r="104" spans="2:13" x14ac:dyDescent="0.6">
      <c r="B104" s="343"/>
    </row>
    <row r="105" spans="2:13" x14ac:dyDescent="0.6">
      <c r="C105" s="406"/>
      <c r="D105" s="406"/>
      <c r="E105" s="406"/>
      <c r="F105" s="406"/>
      <c r="H105" s="401"/>
      <c r="I105" s="406"/>
      <c r="J105" s="406"/>
    </row>
    <row r="106" spans="2:13" x14ac:dyDescent="0.6">
      <c r="F106" s="515"/>
    </row>
    <row r="107" spans="2:13" x14ac:dyDescent="0.6">
      <c r="B107" s="412"/>
      <c r="C107" s="519"/>
      <c r="D107" s="519"/>
      <c r="E107" s="519"/>
      <c r="F107" s="508"/>
      <c r="H107" s="516"/>
    </row>
    <row r="108" spans="2:13" x14ac:dyDescent="0.6">
      <c r="B108" s="505"/>
      <c r="C108" s="519"/>
      <c r="D108" s="519"/>
      <c r="E108" s="519"/>
      <c r="F108" s="509"/>
      <c r="H108" s="402"/>
      <c r="I108" s="520"/>
      <c r="J108" s="520"/>
      <c r="K108" s="404"/>
    </row>
    <row r="109" spans="2:13" x14ac:dyDescent="0.6">
      <c r="B109" s="505"/>
      <c r="C109" s="519"/>
      <c r="D109" s="519"/>
      <c r="E109" s="519"/>
      <c r="F109" s="509"/>
      <c r="H109" s="402"/>
      <c r="I109" s="520"/>
      <c r="J109" s="520"/>
      <c r="K109" s="404"/>
    </row>
    <row r="110" spans="2:13" x14ac:dyDescent="0.6">
      <c r="C110" s="519"/>
      <c r="D110" s="519"/>
      <c r="E110" s="519"/>
      <c r="F110" s="509"/>
      <c r="H110" s="402"/>
      <c r="I110" s="517"/>
      <c r="J110" s="517"/>
      <c r="K110" s="404"/>
    </row>
    <row r="111" spans="2:13" x14ac:dyDescent="0.6">
      <c r="B111" s="412"/>
      <c r="C111" s="519"/>
      <c r="D111" s="519"/>
      <c r="E111" s="519"/>
      <c r="F111" s="509"/>
      <c r="H111" s="516"/>
      <c r="I111" s="497"/>
      <c r="J111" s="497"/>
    </row>
    <row r="112" spans="2:13" x14ac:dyDescent="0.6">
      <c r="B112" s="505"/>
      <c r="C112" s="519"/>
      <c r="D112" s="519"/>
      <c r="E112" s="519"/>
      <c r="F112" s="509"/>
      <c r="H112" s="402"/>
      <c r="I112" s="520"/>
      <c r="J112" s="520"/>
      <c r="K112" s="404"/>
    </row>
    <row r="113" spans="1:12" x14ac:dyDescent="0.6">
      <c r="B113" s="505"/>
      <c r="C113" s="519"/>
      <c r="D113" s="519"/>
      <c r="E113" s="519"/>
      <c r="F113" s="509"/>
    </row>
    <row r="114" spans="1:12" x14ac:dyDescent="0.6">
      <c r="C114" s="514"/>
      <c r="D114" s="508"/>
      <c r="E114" s="514"/>
      <c r="F114" s="508"/>
    </row>
    <row r="115" spans="1:12" x14ac:dyDescent="0.6">
      <c r="C115" s="514"/>
      <c r="D115" s="508"/>
      <c r="E115" s="514"/>
      <c r="F115" s="508"/>
    </row>
    <row r="117" spans="1:12" x14ac:dyDescent="0.6">
      <c r="A117" s="518"/>
      <c r="B117" s="401"/>
      <c r="C117" s="448"/>
      <c r="E117" s="448"/>
    </row>
    <row r="118" spans="1:12" x14ac:dyDescent="0.6">
      <c r="C118" s="448"/>
      <c r="E118" s="448"/>
    </row>
    <row r="119" spans="1:12" x14ac:dyDescent="0.6">
      <c r="C119" s="406"/>
      <c r="D119" s="406"/>
      <c r="E119" s="406"/>
      <c r="F119" s="406"/>
      <c r="G119" s="406"/>
      <c r="H119" s="406"/>
      <c r="I119" s="406"/>
      <c r="J119" s="406"/>
    </row>
    <row r="121" spans="1:12" x14ac:dyDescent="0.6">
      <c r="B121" s="409"/>
      <c r="C121" s="502"/>
      <c r="D121" s="502"/>
      <c r="E121" s="521"/>
      <c r="F121" s="502"/>
      <c r="G121" s="502"/>
      <c r="H121" s="502"/>
      <c r="I121" s="502"/>
      <c r="J121" s="502"/>
    </row>
    <row r="122" spans="1:12" ht="15.25" x14ac:dyDescent="1.05">
      <c r="B122" s="409"/>
      <c r="C122" s="522"/>
      <c r="D122" s="522"/>
      <c r="E122" s="522"/>
      <c r="F122" s="522"/>
      <c r="G122" s="522"/>
      <c r="H122" s="522"/>
      <c r="I122" s="522"/>
      <c r="J122" s="522"/>
    </row>
    <row r="123" spans="1:12" x14ac:dyDescent="0.6">
      <c r="B123" s="409"/>
      <c r="C123" s="411"/>
      <c r="D123" s="411"/>
      <c r="E123" s="411"/>
      <c r="F123" s="411"/>
      <c r="G123" s="411"/>
      <c r="H123" s="411"/>
      <c r="I123" s="411"/>
      <c r="J123" s="411"/>
    </row>
    <row r="124" spans="1:12" x14ac:dyDescent="0.6">
      <c r="B124" s="409"/>
      <c r="C124" s="411"/>
      <c r="D124" s="411"/>
      <c r="E124" s="411"/>
      <c r="F124" s="411"/>
      <c r="G124" s="411"/>
      <c r="H124" s="411"/>
      <c r="I124" s="411"/>
      <c r="J124" s="411"/>
      <c r="K124" s="411"/>
      <c r="L124" s="411"/>
    </row>
    <row r="125" spans="1:12" x14ac:dyDescent="0.6">
      <c r="B125" s="409"/>
      <c r="C125" s="411"/>
      <c r="D125" s="411"/>
      <c r="E125" s="411"/>
      <c r="F125" s="411"/>
      <c r="G125" s="411"/>
      <c r="H125" s="411"/>
      <c r="I125" s="411"/>
      <c r="J125" s="411"/>
      <c r="K125" s="411"/>
      <c r="L125" s="411"/>
    </row>
    <row r="126" spans="1:12" x14ac:dyDescent="0.6">
      <c r="B126" s="409"/>
      <c r="C126" s="406"/>
      <c r="D126" s="406"/>
      <c r="F126" s="406"/>
      <c r="G126" s="406"/>
      <c r="H126" s="411"/>
      <c r="I126" s="411"/>
      <c r="J126" s="411"/>
      <c r="K126" s="411"/>
      <c r="L126" s="411"/>
    </row>
    <row r="127" spans="1:12" x14ac:dyDescent="0.6">
      <c r="B127" s="409"/>
      <c r="C127" s="406"/>
      <c r="D127" s="406"/>
      <c r="F127" s="406"/>
      <c r="G127" s="406"/>
      <c r="H127" s="411"/>
      <c r="I127" s="411"/>
      <c r="J127" s="411"/>
      <c r="K127" s="411"/>
      <c r="L127" s="411"/>
    </row>
    <row r="128" spans="1:12" x14ac:dyDescent="0.6">
      <c r="B128" s="409"/>
      <c r="G128" s="411"/>
      <c r="H128" s="411"/>
      <c r="I128" s="411"/>
      <c r="J128" s="411"/>
      <c r="K128" s="411"/>
      <c r="L128" s="411"/>
    </row>
    <row r="129" spans="2:12" x14ac:dyDescent="0.6">
      <c r="B129" s="409"/>
      <c r="C129" s="521"/>
      <c r="D129" s="521"/>
      <c r="F129" s="521"/>
      <c r="G129" s="521"/>
      <c r="H129" s="411"/>
      <c r="I129" s="411"/>
      <c r="J129" s="411"/>
      <c r="K129" s="411"/>
      <c r="L129" s="411"/>
    </row>
    <row r="130" spans="2:12" ht="15.25" x14ac:dyDescent="1.05">
      <c r="B130" s="409"/>
      <c r="C130" s="523"/>
      <c r="D130" s="523"/>
      <c r="F130" s="523"/>
      <c r="G130" s="523"/>
      <c r="H130" s="411"/>
      <c r="I130" s="411"/>
      <c r="J130" s="411"/>
      <c r="K130" s="411"/>
      <c r="L130" s="411"/>
    </row>
    <row r="131" spans="2:12" x14ac:dyDescent="0.6">
      <c r="B131" s="409"/>
      <c r="C131" s="411"/>
      <c r="D131" s="411"/>
      <c r="F131" s="411"/>
      <c r="G131" s="411"/>
      <c r="H131" s="411"/>
      <c r="I131" s="411"/>
      <c r="J131" s="411"/>
      <c r="K131" s="411"/>
      <c r="L131" s="411"/>
    </row>
    <row r="132" spans="2:12" x14ac:dyDescent="0.6">
      <c r="B132" s="409"/>
      <c r="C132" s="411"/>
      <c r="F132" s="411"/>
      <c r="G132" s="411"/>
      <c r="H132" s="411"/>
      <c r="I132" s="411"/>
      <c r="J132" s="411"/>
      <c r="K132" s="411"/>
      <c r="L132" s="411"/>
    </row>
    <row r="133" spans="2:12" x14ac:dyDescent="0.6">
      <c r="B133" s="409"/>
      <c r="C133" s="411"/>
      <c r="D133" s="411"/>
      <c r="E133" s="411"/>
      <c r="F133" s="411"/>
      <c r="G133" s="411"/>
      <c r="H133" s="411"/>
      <c r="I133" s="411"/>
      <c r="J133" s="411"/>
      <c r="K133" s="411"/>
      <c r="L133" s="411"/>
    </row>
    <row r="134" spans="2:12" x14ac:dyDescent="0.6">
      <c r="B134" s="409"/>
      <c r="C134" s="406"/>
      <c r="D134" s="406"/>
      <c r="E134" s="406"/>
      <c r="F134" s="411"/>
      <c r="G134" s="411"/>
      <c r="H134" s="411"/>
      <c r="I134" s="411"/>
      <c r="J134" s="411"/>
      <c r="K134" s="411"/>
      <c r="L134" s="411"/>
    </row>
    <row r="135" spans="2:12" x14ac:dyDescent="0.6">
      <c r="B135" s="409"/>
      <c r="C135" s="411"/>
      <c r="D135" s="411"/>
      <c r="E135" s="411"/>
      <c r="F135" s="411"/>
      <c r="G135" s="411"/>
      <c r="H135" s="411"/>
      <c r="I135" s="411"/>
      <c r="J135" s="411"/>
      <c r="K135" s="411"/>
      <c r="L135" s="411"/>
    </row>
    <row r="136" spans="2:12" ht="15.25" x14ac:dyDescent="1.05">
      <c r="B136" s="409"/>
      <c r="C136" s="501"/>
      <c r="D136" s="501"/>
      <c r="E136" s="501"/>
    </row>
    <row r="137" spans="2:12" x14ac:dyDescent="0.6">
      <c r="B137" s="409"/>
      <c r="C137" s="411"/>
      <c r="D137" s="411"/>
      <c r="E137" s="524"/>
    </row>
    <row r="138" spans="2:12" x14ac:dyDescent="0.6">
      <c r="B138" s="409"/>
      <c r="C138" s="448"/>
      <c r="E138" s="448"/>
    </row>
    <row r="139" spans="2:12" x14ac:dyDescent="0.6">
      <c r="C139" s="406"/>
      <c r="D139" s="406"/>
      <c r="E139" s="406"/>
      <c r="F139" s="406"/>
      <c r="G139" s="406"/>
      <c r="H139" s="406"/>
      <c r="I139" s="406"/>
      <c r="J139" s="406"/>
      <c r="K139" s="406"/>
      <c r="L139" s="406"/>
    </row>
    <row r="141" spans="2:12" x14ac:dyDescent="0.6">
      <c r="B141" s="409"/>
      <c r="C141" s="411"/>
    </row>
    <row r="142" spans="2:12" ht="15.25" x14ac:dyDescent="1.05">
      <c r="B142" s="409"/>
      <c r="C142" s="501"/>
    </row>
    <row r="143" spans="2:12" x14ac:dyDescent="0.6">
      <c r="B143" s="409"/>
      <c r="C143" s="411"/>
    </row>
    <row r="144" spans="2:12" x14ac:dyDescent="0.6">
      <c r="C144" s="448"/>
    </row>
    <row r="145" spans="1:10" x14ac:dyDescent="0.6">
      <c r="B145" s="525"/>
      <c r="C145" s="487"/>
    </row>
    <row r="146" spans="1:10" x14ac:dyDescent="0.6">
      <c r="B146" s="409"/>
      <c r="C146" s="411"/>
    </row>
    <row r="147" spans="1:10" ht="15.25" x14ac:dyDescent="1.05">
      <c r="B147" s="409"/>
      <c r="C147" s="501"/>
    </row>
    <row r="148" spans="1:10" x14ac:dyDescent="0.6">
      <c r="B148" s="409"/>
      <c r="C148" s="411"/>
    </row>
    <row r="151" spans="1:10" x14ac:dyDescent="0.6">
      <c r="D151" s="480"/>
      <c r="E151" s="480"/>
      <c r="F151" s="480"/>
      <c r="G151" s="480"/>
      <c r="H151" s="480"/>
      <c r="I151" s="480"/>
    </row>
    <row r="152" spans="1:10" x14ac:dyDescent="0.6">
      <c r="D152" s="480"/>
      <c r="E152" s="480"/>
      <c r="F152" s="480"/>
      <c r="G152" s="480"/>
      <c r="H152" s="480"/>
      <c r="I152" s="480"/>
    </row>
    <row r="153" spans="1:10" x14ac:dyDescent="0.6">
      <c r="A153" s="518"/>
      <c r="B153" s="500"/>
      <c r="C153" s="448"/>
      <c r="E153" s="448"/>
    </row>
    <row r="154" spans="1:10" x14ac:dyDescent="0.6">
      <c r="B154" s="408"/>
    </row>
    <row r="156" spans="1:10" x14ac:dyDescent="0.6">
      <c r="B156" s="401"/>
    </row>
    <row r="157" spans="1:10" x14ac:dyDescent="0.6">
      <c r="B157" s="408"/>
    </row>
    <row r="158" spans="1:10" x14ac:dyDescent="0.6">
      <c r="B158" s="401"/>
    </row>
    <row r="159" spans="1:10" x14ac:dyDescent="0.6">
      <c r="C159" s="406"/>
      <c r="D159" s="406"/>
      <c r="E159" s="406"/>
      <c r="F159" s="406"/>
      <c r="G159" s="406"/>
      <c r="H159" s="406"/>
      <c r="I159" s="406"/>
      <c r="J159" s="406"/>
    </row>
    <row r="160" spans="1:10" x14ac:dyDescent="0.6">
      <c r="C160" s="518"/>
      <c r="D160" s="518"/>
      <c r="E160" s="518"/>
      <c r="F160" s="519"/>
      <c r="G160" s="519"/>
      <c r="H160" s="519"/>
      <c r="I160" s="519"/>
      <c r="J160" s="519"/>
    </row>
    <row r="161" spans="2:10" x14ac:dyDescent="0.6">
      <c r="B161" s="412"/>
      <c r="C161" s="518"/>
      <c r="D161" s="518"/>
      <c r="E161" s="518"/>
      <c r="F161" s="519"/>
      <c r="G161" s="519"/>
      <c r="H161" s="519"/>
      <c r="I161" s="519"/>
      <c r="J161" s="519"/>
    </row>
    <row r="162" spans="2:10" x14ac:dyDescent="0.6">
      <c r="B162" s="505"/>
      <c r="C162" s="518"/>
      <c r="D162" s="518"/>
      <c r="E162" s="519"/>
      <c r="G162" s="519"/>
      <c r="H162" s="519"/>
      <c r="I162" s="519"/>
      <c r="J162" s="518"/>
    </row>
    <row r="163" spans="2:10" x14ac:dyDescent="0.6">
      <c r="B163" s="505"/>
      <c r="C163" s="518"/>
      <c r="D163" s="518"/>
      <c r="E163" s="519"/>
      <c r="F163" s="518"/>
      <c r="G163" s="518"/>
      <c r="H163" s="518"/>
      <c r="I163" s="518"/>
      <c r="J163" s="518"/>
    </row>
    <row r="164" spans="2:10" x14ac:dyDescent="0.6">
      <c r="B164" s="510"/>
      <c r="C164" s="518"/>
      <c r="D164" s="518"/>
      <c r="E164" s="518"/>
      <c r="F164" s="518"/>
      <c r="G164" s="518"/>
      <c r="H164" s="518"/>
      <c r="I164" s="518"/>
      <c r="J164" s="518"/>
    </row>
    <row r="165" spans="2:10" x14ac:dyDescent="0.6">
      <c r="B165" s="512"/>
      <c r="C165" s="519"/>
      <c r="D165" s="519"/>
      <c r="E165" s="518"/>
      <c r="F165" s="518"/>
      <c r="G165" s="518"/>
      <c r="H165" s="518"/>
      <c r="I165" s="518"/>
      <c r="J165" s="518"/>
    </row>
    <row r="166" spans="2:10" x14ac:dyDescent="0.6">
      <c r="B166" s="512"/>
      <c r="C166" s="519"/>
      <c r="D166" s="519"/>
      <c r="E166" s="518"/>
      <c r="F166" s="518"/>
      <c r="G166" s="518"/>
      <c r="H166" s="518"/>
      <c r="I166" s="518"/>
      <c r="J166" s="518"/>
    </row>
    <row r="167" spans="2:10" x14ac:dyDescent="0.6">
      <c r="C167" s="519"/>
      <c r="D167" s="519"/>
      <c r="E167" s="518"/>
      <c r="F167" s="518"/>
      <c r="G167" s="518"/>
      <c r="H167" s="518"/>
      <c r="I167" s="518"/>
      <c r="J167" s="518"/>
    </row>
    <row r="168" spans="2:10" x14ac:dyDescent="0.6">
      <c r="B168" s="412"/>
      <c r="C168" s="519"/>
      <c r="D168" s="519"/>
      <c r="E168" s="518"/>
      <c r="F168" s="519"/>
      <c r="G168" s="519"/>
      <c r="H168" s="519"/>
      <c r="I168" s="519"/>
      <c r="J168" s="519"/>
    </row>
    <row r="169" spans="2:10" x14ac:dyDescent="0.6">
      <c r="B169" s="505"/>
      <c r="C169" s="518"/>
      <c r="D169" s="518"/>
      <c r="E169" s="519"/>
      <c r="F169" s="518"/>
      <c r="G169" s="518"/>
      <c r="H169" s="518"/>
      <c r="I169" s="518"/>
      <c r="J169" s="518"/>
    </row>
    <row r="170" spans="2:10" x14ac:dyDescent="0.6">
      <c r="B170" s="505"/>
      <c r="C170" s="518"/>
      <c r="D170" s="518"/>
      <c r="E170" s="519"/>
      <c r="F170" s="518"/>
      <c r="G170" s="518"/>
      <c r="H170" s="518"/>
      <c r="I170" s="518"/>
      <c r="J170" s="518"/>
    </row>
    <row r="171" spans="2:10" x14ac:dyDescent="0.6">
      <c r="C171" s="518"/>
      <c r="D171" s="518"/>
      <c r="E171" s="519"/>
      <c r="F171" s="518"/>
      <c r="G171" s="518"/>
      <c r="H171" s="518"/>
      <c r="I171" s="518"/>
      <c r="J171" s="518"/>
    </row>
    <row r="174" spans="2:10" x14ac:dyDescent="0.6">
      <c r="B174" s="401"/>
    </row>
    <row r="175" spans="2:10" x14ac:dyDescent="0.6">
      <c r="B175" s="408"/>
    </row>
    <row r="176" spans="2:10" x14ac:dyDescent="0.6">
      <c r="B176" s="343"/>
    </row>
    <row r="177" spans="1:12" x14ac:dyDescent="0.6">
      <c r="C177" s="406"/>
      <c r="D177" s="406"/>
      <c r="E177" s="406"/>
      <c r="F177" s="406"/>
      <c r="H177" s="401"/>
      <c r="I177" s="406"/>
      <c r="J177" s="406"/>
    </row>
    <row r="178" spans="1:12" x14ac:dyDescent="0.6">
      <c r="F178" s="515"/>
    </row>
    <row r="179" spans="1:12" x14ac:dyDescent="0.6">
      <c r="B179" s="412"/>
      <c r="C179" s="519"/>
      <c r="D179" s="519"/>
      <c r="E179" s="519"/>
      <c r="F179" s="508"/>
      <c r="H179" s="516"/>
    </row>
    <row r="180" spans="1:12" x14ac:dyDescent="0.6">
      <c r="B180" s="505"/>
      <c r="C180" s="519"/>
      <c r="D180" s="519"/>
      <c r="E180" s="519"/>
      <c r="F180" s="509"/>
      <c r="H180" s="402"/>
      <c r="I180" s="526"/>
      <c r="J180" s="526"/>
    </row>
    <row r="181" spans="1:12" x14ac:dyDescent="0.6">
      <c r="B181" s="505"/>
      <c r="C181" s="519"/>
      <c r="D181" s="519"/>
      <c r="E181" s="519"/>
      <c r="F181" s="509"/>
      <c r="H181" s="402"/>
      <c r="I181" s="526"/>
      <c r="J181" s="526"/>
    </row>
    <row r="182" spans="1:12" x14ac:dyDescent="0.6">
      <c r="C182" s="519"/>
      <c r="D182" s="519"/>
      <c r="E182" s="519"/>
      <c r="F182" s="509"/>
      <c r="H182" s="402"/>
      <c r="I182" s="517"/>
      <c r="J182" s="517"/>
    </row>
    <row r="183" spans="1:12" x14ac:dyDescent="0.6">
      <c r="B183" s="412"/>
      <c r="C183" s="519"/>
      <c r="D183" s="519"/>
      <c r="E183" s="519"/>
      <c r="F183" s="509"/>
      <c r="H183" s="516"/>
      <c r="I183" s="497"/>
      <c r="J183" s="497"/>
    </row>
    <row r="184" spans="1:12" x14ac:dyDescent="0.6">
      <c r="B184" s="505"/>
      <c r="C184" s="519"/>
      <c r="D184" s="519"/>
      <c r="E184" s="519"/>
      <c r="F184" s="509"/>
      <c r="H184" s="402"/>
      <c r="I184" s="526"/>
      <c r="J184" s="526"/>
    </row>
    <row r="185" spans="1:12" x14ac:dyDescent="0.6">
      <c r="B185" s="505"/>
      <c r="C185" s="519"/>
      <c r="D185" s="519"/>
      <c r="E185" s="519"/>
      <c r="F185" s="509"/>
    </row>
    <row r="189" spans="1:12" x14ac:dyDescent="0.6">
      <c r="A189" s="518"/>
      <c r="B189" s="401"/>
      <c r="C189" s="448"/>
      <c r="E189" s="448"/>
    </row>
    <row r="190" spans="1:12" x14ac:dyDescent="0.6">
      <c r="C190" s="448"/>
      <c r="E190" s="448"/>
    </row>
    <row r="191" spans="1:12" x14ac:dyDescent="0.6">
      <c r="C191" s="406"/>
      <c r="D191" s="406"/>
      <c r="E191" s="406"/>
      <c r="F191" s="406"/>
      <c r="G191" s="406"/>
      <c r="H191" s="406"/>
      <c r="I191" s="406"/>
      <c r="J191" s="406"/>
      <c r="K191" s="406"/>
      <c r="L191" s="406"/>
    </row>
    <row r="193" spans="2:12" x14ac:dyDescent="0.6">
      <c r="B193" s="409"/>
      <c r="C193" s="502"/>
      <c r="D193" s="502"/>
      <c r="E193" s="521"/>
      <c r="F193" s="502"/>
      <c r="G193" s="502"/>
      <c r="H193" s="502"/>
      <c r="I193" s="502"/>
      <c r="J193" s="502"/>
      <c r="K193" s="521"/>
      <c r="L193" s="521"/>
    </row>
    <row r="194" spans="2:12" ht="15.25" x14ac:dyDescent="1.05">
      <c r="B194" s="409"/>
      <c r="C194" s="522"/>
      <c r="D194" s="522"/>
      <c r="E194" s="522"/>
      <c r="F194" s="522"/>
      <c r="G194" s="522"/>
      <c r="H194" s="522"/>
      <c r="I194" s="522"/>
      <c r="J194" s="522"/>
      <c r="K194" s="523"/>
      <c r="L194" s="523"/>
    </row>
    <row r="195" spans="2:12" x14ac:dyDescent="0.6">
      <c r="B195" s="409"/>
      <c r="C195" s="411"/>
      <c r="D195" s="411"/>
      <c r="E195" s="411"/>
      <c r="F195" s="411"/>
      <c r="G195" s="411"/>
      <c r="H195" s="411"/>
      <c r="I195" s="411"/>
      <c r="J195" s="411"/>
      <c r="K195" s="411"/>
      <c r="L195" s="411"/>
    </row>
    <row r="196" spans="2:12" x14ac:dyDescent="0.6">
      <c r="B196" s="409"/>
      <c r="C196" s="411"/>
      <c r="D196" s="411"/>
      <c r="E196" s="411"/>
      <c r="F196" s="411"/>
      <c r="G196" s="411"/>
      <c r="H196" s="411"/>
      <c r="I196" s="411"/>
      <c r="J196" s="411"/>
      <c r="K196" s="411"/>
      <c r="L196" s="411"/>
    </row>
    <row r="197" spans="2:12" x14ac:dyDescent="0.6">
      <c r="B197" s="409"/>
      <c r="C197" s="411"/>
      <c r="D197" s="411"/>
      <c r="E197" s="411"/>
      <c r="F197" s="411"/>
      <c r="G197" s="411"/>
      <c r="H197" s="411"/>
      <c r="I197" s="411"/>
      <c r="J197" s="411"/>
      <c r="K197" s="411"/>
      <c r="L197" s="411"/>
    </row>
    <row r="198" spans="2:12" ht="15.25" x14ac:dyDescent="1.05">
      <c r="B198" s="409"/>
      <c r="C198" s="501"/>
      <c r="E198" s="448"/>
    </row>
    <row r="199" spans="2:12" x14ac:dyDescent="0.6">
      <c r="B199" s="409"/>
      <c r="C199" s="411"/>
      <c r="E199" s="448"/>
    </row>
    <row r="200" spans="2:12" x14ac:dyDescent="0.6">
      <c r="B200" s="409"/>
      <c r="C200" s="448"/>
      <c r="E200" s="448"/>
    </row>
    <row r="201" spans="2:12" x14ac:dyDescent="0.6">
      <c r="C201" s="406"/>
      <c r="D201" s="406"/>
      <c r="E201" s="406"/>
      <c r="F201" s="406"/>
      <c r="G201" s="406"/>
      <c r="H201" s="406"/>
      <c r="I201" s="406"/>
      <c r="J201" s="406"/>
      <c r="K201" s="406"/>
      <c r="L201" s="406"/>
    </row>
    <row r="203" spans="2:12" x14ac:dyDescent="0.6">
      <c r="B203" s="409"/>
      <c r="C203" s="411"/>
    </row>
    <row r="204" spans="2:12" ht="15.25" x14ac:dyDescent="1.05">
      <c r="B204" s="409"/>
      <c r="C204" s="501"/>
    </row>
    <row r="205" spans="2:12" x14ac:dyDescent="0.6">
      <c r="B205" s="409"/>
      <c r="C205" s="411"/>
      <c r="D205" s="411"/>
      <c r="G205" s="409"/>
    </row>
    <row r="206" spans="2:12" x14ac:dyDescent="0.6">
      <c r="C206" s="448"/>
      <c r="E206" s="448"/>
      <c r="G206" s="409"/>
    </row>
    <row r="207" spans="2:12" x14ac:dyDescent="0.6">
      <c r="B207" s="525"/>
      <c r="C207" s="411"/>
      <c r="E207" s="527"/>
      <c r="G207" s="527"/>
    </row>
    <row r="208" spans="2:12" x14ac:dyDescent="0.6">
      <c r="B208" s="409"/>
      <c r="C208" s="411"/>
      <c r="E208" s="104"/>
    </row>
    <row r="209" spans="1:10" ht="15.25" x14ac:dyDescent="1.05">
      <c r="B209" s="409"/>
      <c r="C209" s="501"/>
      <c r="E209" s="109"/>
    </row>
    <row r="210" spans="1:10" x14ac:dyDescent="0.6">
      <c r="B210" s="409"/>
      <c r="C210" s="411"/>
      <c r="E210" s="104"/>
    </row>
    <row r="212" spans="1:10" x14ac:dyDescent="0.6">
      <c r="C212" s="405"/>
    </row>
    <row r="213" spans="1:10" outlineLevel="1" x14ac:dyDescent="0.6">
      <c r="A213" s="401"/>
    </row>
    <row r="214" spans="1:10" outlineLevel="1" x14ac:dyDescent="0.6">
      <c r="A214" s="518"/>
      <c r="B214" s="500"/>
      <c r="C214" s="448"/>
      <c r="E214" s="448"/>
    </row>
    <row r="215" spans="1:10" outlineLevel="1" x14ac:dyDescent="0.6">
      <c r="B215" s="408"/>
    </row>
    <row r="216" spans="1:10" outlineLevel="1" x14ac:dyDescent="0.6">
      <c r="A216" s="518"/>
    </row>
    <row r="217" spans="1:10" outlineLevel="1" x14ac:dyDescent="0.6">
      <c r="B217" s="401"/>
    </row>
    <row r="218" spans="1:10" outlineLevel="1" x14ac:dyDescent="0.6">
      <c r="B218" s="408"/>
    </row>
    <row r="219" spans="1:10" outlineLevel="1" x14ac:dyDescent="0.6">
      <c r="B219" s="401"/>
    </row>
    <row r="220" spans="1:10" outlineLevel="1" x14ac:dyDescent="0.6">
      <c r="C220" s="406"/>
      <c r="D220" s="406"/>
      <c r="E220" s="406"/>
      <c r="F220" s="406"/>
      <c r="G220" s="406"/>
      <c r="H220" s="406"/>
      <c r="I220" s="406"/>
      <c r="J220" s="406"/>
    </row>
    <row r="221" spans="1:10" outlineLevel="1" x14ac:dyDescent="0.6">
      <c r="C221" s="518"/>
      <c r="D221" s="518"/>
      <c r="E221" s="518"/>
      <c r="F221" s="519"/>
      <c r="G221" s="519"/>
      <c r="H221" s="519"/>
      <c r="I221" s="519"/>
      <c r="J221" s="519"/>
    </row>
    <row r="222" spans="1:10" outlineLevel="1" x14ac:dyDescent="0.6">
      <c r="B222" s="412"/>
      <c r="C222" s="518"/>
      <c r="D222" s="518"/>
      <c r="E222" s="518"/>
      <c r="F222" s="519"/>
      <c r="G222" s="519"/>
      <c r="H222" s="519"/>
      <c r="I222" s="519"/>
      <c r="J222" s="519"/>
    </row>
    <row r="223" spans="1:10" outlineLevel="1" x14ac:dyDescent="0.6">
      <c r="B223" s="505"/>
      <c r="C223" s="518"/>
      <c r="D223" s="518"/>
      <c r="E223" s="519"/>
    </row>
    <row r="224" spans="1:10" outlineLevel="1" x14ac:dyDescent="0.6">
      <c r="B224" s="505"/>
      <c r="C224" s="518"/>
      <c r="D224" s="518"/>
      <c r="E224" s="519"/>
      <c r="F224" s="518"/>
      <c r="G224" s="518"/>
      <c r="H224" s="518"/>
      <c r="I224" s="518"/>
      <c r="J224" s="518"/>
    </row>
    <row r="225" spans="2:10" outlineLevel="1" x14ac:dyDescent="0.6">
      <c r="B225" s="510"/>
      <c r="C225" s="518"/>
      <c r="D225" s="518"/>
      <c r="E225" s="518"/>
      <c r="F225" s="518"/>
      <c r="G225" s="518"/>
      <c r="H225" s="518"/>
      <c r="I225" s="518"/>
      <c r="J225" s="518"/>
    </row>
    <row r="226" spans="2:10" outlineLevel="1" x14ac:dyDescent="0.6">
      <c r="B226" s="512"/>
      <c r="C226" s="519"/>
      <c r="D226" s="519"/>
      <c r="E226" s="518"/>
      <c r="F226" s="518"/>
      <c r="G226" s="518"/>
      <c r="H226" s="518"/>
      <c r="I226" s="518"/>
      <c r="J226" s="518"/>
    </row>
    <row r="227" spans="2:10" outlineLevel="1" x14ac:dyDescent="0.6">
      <c r="B227" s="512"/>
      <c r="C227" s="519"/>
      <c r="D227" s="519"/>
      <c r="E227" s="518"/>
      <c r="F227" s="518"/>
      <c r="G227" s="518"/>
      <c r="H227" s="518"/>
      <c r="I227" s="518"/>
      <c r="J227" s="518"/>
    </row>
    <row r="228" spans="2:10" outlineLevel="1" x14ac:dyDescent="0.6">
      <c r="C228" s="519"/>
      <c r="D228" s="519"/>
      <c r="E228" s="518"/>
      <c r="F228" s="518"/>
      <c r="G228" s="518"/>
      <c r="H228" s="518"/>
      <c r="I228" s="518"/>
      <c r="J228" s="518"/>
    </row>
    <row r="229" spans="2:10" outlineLevel="1" x14ac:dyDescent="0.6">
      <c r="B229" s="412"/>
      <c r="C229" s="519"/>
      <c r="D229" s="519"/>
      <c r="E229" s="518"/>
      <c r="F229" s="519"/>
      <c r="G229" s="519"/>
      <c r="H229" s="519"/>
      <c r="I229" s="519"/>
      <c r="J229" s="519"/>
    </row>
    <row r="230" spans="2:10" outlineLevel="1" x14ac:dyDescent="0.6">
      <c r="B230" s="505"/>
      <c r="C230" s="518"/>
      <c r="D230" s="518"/>
      <c r="E230" s="519"/>
      <c r="F230" s="518"/>
      <c r="G230" s="518"/>
      <c r="H230" s="518"/>
      <c r="I230" s="518"/>
      <c r="J230" s="518"/>
    </row>
    <row r="231" spans="2:10" outlineLevel="1" x14ac:dyDescent="0.6">
      <c r="B231" s="505"/>
      <c r="C231" s="518"/>
      <c r="D231" s="518"/>
      <c r="E231" s="519"/>
      <c r="F231" s="518"/>
      <c r="G231" s="518"/>
      <c r="H231" s="518"/>
      <c r="I231" s="518"/>
      <c r="J231" s="518"/>
    </row>
    <row r="232" spans="2:10" outlineLevel="1" x14ac:dyDescent="0.6">
      <c r="C232" s="518"/>
      <c r="D232" s="518"/>
      <c r="E232" s="519"/>
      <c r="F232" s="518"/>
      <c r="G232" s="518"/>
      <c r="H232" s="518"/>
      <c r="I232" s="518"/>
      <c r="J232" s="518"/>
    </row>
    <row r="233" spans="2:10" outlineLevel="1" x14ac:dyDescent="0.6"/>
    <row r="234" spans="2:10" outlineLevel="1" x14ac:dyDescent="0.6"/>
    <row r="235" spans="2:10" outlineLevel="1" x14ac:dyDescent="0.6">
      <c r="B235" s="401"/>
    </row>
    <row r="236" spans="2:10" outlineLevel="1" x14ac:dyDescent="0.6">
      <c r="B236" s="408"/>
    </row>
    <row r="237" spans="2:10" outlineLevel="1" x14ac:dyDescent="0.6">
      <c r="B237" s="343"/>
    </row>
    <row r="238" spans="2:10" outlineLevel="1" x14ac:dyDescent="0.6">
      <c r="C238" s="406"/>
      <c r="D238" s="406"/>
      <c r="E238" s="406"/>
      <c r="F238" s="406"/>
      <c r="H238" s="401"/>
      <c r="I238" s="406"/>
      <c r="J238" s="406"/>
    </row>
    <row r="239" spans="2:10" outlineLevel="1" x14ac:dyDescent="0.6">
      <c r="F239" s="515"/>
    </row>
    <row r="240" spans="2:10" outlineLevel="1" x14ac:dyDescent="0.6">
      <c r="B240" s="412"/>
      <c r="C240" s="519"/>
      <c r="D240" s="519"/>
      <c r="E240" s="519"/>
      <c r="F240" s="508"/>
      <c r="H240" s="516"/>
    </row>
    <row r="241" spans="1:12" outlineLevel="1" x14ac:dyDescent="0.6">
      <c r="B241" s="505"/>
      <c r="C241" s="519"/>
      <c r="D241" s="519"/>
      <c r="E241" s="519"/>
      <c r="F241" s="509"/>
      <c r="H241" s="402"/>
      <c r="I241" s="526"/>
      <c r="J241" s="526"/>
    </row>
    <row r="242" spans="1:12" outlineLevel="1" x14ac:dyDescent="0.6">
      <c r="B242" s="505"/>
      <c r="C242" s="519"/>
      <c r="D242" s="519"/>
      <c r="E242" s="519"/>
      <c r="F242" s="509"/>
      <c r="H242" s="402"/>
      <c r="I242" s="526"/>
      <c r="J242" s="526"/>
    </row>
    <row r="243" spans="1:12" outlineLevel="1" x14ac:dyDescent="0.6">
      <c r="C243" s="519"/>
      <c r="D243" s="519"/>
      <c r="E243" s="519"/>
      <c r="F243" s="509"/>
      <c r="H243" s="402"/>
      <c r="I243" s="517"/>
      <c r="J243" s="517"/>
    </row>
    <row r="244" spans="1:12" outlineLevel="1" x14ac:dyDescent="0.6">
      <c r="B244" s="412"/>
      <c r="C244" s="519"/>
      <c r="D244" s="519"/>
      <c r="E244" s="519"/>
      <c r="F244" s="509"/>
      <c r="H244" s="516"/>
      <c r="I244" s="497"/>
      <c r="J244" s="497"/>
    </row>
    <row r="245" spans="1:12" outlineLevel="1" x14ac:dyDescent="0.6">
      <c r="B245" s="505"/>
      <c r="C245" s="519"/>
      <c r="D245" s="519"/>
      <c r="E245" s="519"/>
      <c r="F245" s="509"/>
      <c r="H245" s="402"/>
      <c r="I245" s="526"/>
      <c r="J245" s="526"/>
    </row>
    <row r="246" spans="1:12" outlineLevel="1" x14ac:dyDescent="0.6">
      <c r="B246" s="505"/>
      <c r="C246" s="519"/>
      <c r="D246" s="519"/>
      <c r="E246" s="519"/>
      <c r="F246" s="509"/>
    </row>
    <row r="247" spans="1:12" outlineLevel="1" x14ac:dyDescent="0.6"/>
    <row r="248" spans="1:12" outlineLevel="1" x14ac:dyDescent="0.6"/>
    <row r="249" spans="1:12" outlineLevel="1" x14ac:dyDescent="0.6"/>
    <row r="250" spans="1:12" outlineLevel="1" x14ac:dyDescent="0.6"/>
    <row r="251" spans="1:12" outlineLevel="1" x14ac:dyDescent="0.6">
      <c r="A251" s="518"/>
      <c r="B251" s="401"/>
      <c r="C251" s="448"/>
      <c r="E251" s="448"/>
    </row>
    <row r="252" spans="1:12" outlineLevel="1" x14ac:dyDescent="0.6">
      <c r="C252" s="448"/>
      <c r="E252" s="448"/>
    </row>
    <row r="253" spans="1:12" outlineLevel="1" x14ac:dyDescent="0.6">
      <c r="C253" s="406"/>
      <c r="D253" s="406"/>
      <c r="E253" s="406"/>
      <c r="F253" s="406"/>
      <c r="G253" s="406"/>
      <c r="H253" s="406"/>
      <c r="I253" s="406"/>
      <c r="J253" s="406"/>
      <c r="K253" s="406"/>
      <c r="L253" s="406"/>
    </row>
    <row r="254" spans="1:12" outlineLevel="1" x14ac:dyDescent="0.6"/>
    <row r="255" spans="1:12" outlineLevel="1" x14ac:dyDescent="0.6">
      <c r="B255" s="409"/>
      <c r="C255" s="502"/>
      <c r="D255" s="502"/>
      <c r="E255" s="521"/>
      <c r="F255" s="502"/>
      <c r="G255" s="502"/>
      <c r="H255" s="502"/>
      <c r="I255" s="502"/>
      <c r="J255" s="502"/>
      <c r="K255" s="521"/>
      <c r="L255" s="521"/>
    </row>
    <row r="256" spans="1:12" ht="15.25" outlineLevel="1" x14ac:dyDescent="1.05">
      <c r="B256" s="409"/>
      <c r="C256" s="522"/>
      <c r="D256" s="522"/>
      <c r="E256" s="522"/>
      <c r="F256" s="528"/>
      <c r="G256" s="528"/>
      <c r="H256" s="528"/>
      <c r="I256" s="528"/>
      <c r="J256" s="528"/>
      <c r="K256" s="523"/>
      <c r="L256" s="523"/>
    </row>
    <row r="257" spans="2:12" outlineLevel="1" x14ac:dyDescent="0.6">
      <c r="B257" s="409"/>
      <c r="C257" s="411"/>
      <c r="D257" s="411"/>
      <c r="E257" s="411"/>
      <c r="F257" s="411"/>
      <c r="G257" s="411"/>
      <c r="H257" s="411"/>
      <c r="I257" s="411"/>
      <c r="J257" s="411"/>
      <c r="K257" s="411"/>
      <c r="L257" s="411"/>
    </row>
    <row r="258" spans="2:12" outlineLevel="1" x14ac:dyDescent="0.6">
      <c r="B258" s="409"/>
      <c r="C258" s="411"/>
      <c r="D258" s="411"/>
      <c r="E258" s="411"/>
      <c r="F258" s="411"/>
      <c r="G258" s="411"/>
      <c r="H258" s="411"/>
      <c r="I258" s="411"/>
      <c r="J258" s="411"/>
      <c r="K258" s="411"/>
      <c r="L258" s="411"/>
    </row>
    <row r="259" spans="2:12" outlineLevel="1" x14ac:dyDescent="0.6">
      <c r="B259" s="409"/>
      <c r="C259" s="411"/>
      <c r="D259" s="411"/>
      <c r="E259" s="411"/>
      <c r="F259" s="411"/>
      <c r="G259" s="411"/>
      <c r="H259" s="411"/>
      <c r="I259" s="411"/>
      <c r="J259" s="411"/>
      <c r="K259" s="411"/>
      <c r="L259" s="411"/>
    </row>
    <row r="260" spans="2:12" ht="15.25" outlineLevel="1" x14ac:dyDescent="1.05">
      <c r="B260" s="409"/>
      <c r="C260" s="501"/>
      <c r="E260" s="448"/>
    </row>
    <row r="261" spans="2:12" outlineLevel="1" x14ac:dyDescent="0.6">
      <c r="B261" s="409"/>
      <c r="C261" s="411"/>
      <c r="E261" s="448"/>
    </row>
    <row r="262" spans="2:12" outlineLevel="1" x14ac:dyDescent="0.6">
      <c r="B262" s="409"/>
      <c r="C262" s="448"/>
      <c r="E262" s="448"/>
    </row>
    <row r="263" spans="2:12" outlineLevel="1" x14ac:dyDescent="0.6">
      <c r="C263" s="406"/>
      <c r="D263" s="406"/>
      <c r="E263" s="406"/>
      <c r="F263" s="406"/>
      <c r="G263" s="406"/>
      <c r="H263" s="406"/>
      <c r="I263" s="406"/>
      <c r="J263" s="406"/>
      <c r="K263" s="406"/>
      <c r="L263" s="406"/>
    </row>
    <row r="264" spans="2:12" outlineLevel="1" x14ac:dyDescent="0.6"/>
    <row r="265" spans="2:12" outlineLevel="1" x14ac:dyDescent="0.6">
      <c r="C265" s="529"/>
      <c r="D265" s="529"/>
      <c r="E265" s="529"/>
    </row>
    <row r="266" spans="2:12" outlineLevel="1" x14ac:dyDescent="0.6">
      <c r="B266" s="409"/>
      <c r="C266" s="411"/>
      <c r="D266" s="405"/>
      <c r="E266" s="411"/>
    </row>
    <row r="267" spans="2:12" outlineLevel="1" x14ac:dyDescent="0.6">
      <c r="B267" s="409"/>
      <c r="C267" s="530"/>
      <c r="D267" s="413"/>
      <c r="E267" s="530"/>
    </row>
    <row r="268" spans="2:12" outlineLevel="1" x14ac:dyDescent="0.6">
      <c r="B268" s="409"/>
      <c r="C268" s="411"/>
      <c r="D268" s="411"/>
      <c r="E268" s="411"/>
      <c r="G268" s="409"/>
    </row>
    <row r="269" spans="2:12" outlineLevel="1" x14ac:dyDescent="0.6">
      <c r="C269" s="448"/>
      <c r="E269" s="448"/>
      <c r="G269" s="409"/>
    </row>
    <row r="270" spans="2:12" outlineLevel="1" x14ac:dyDescent="0.6">
      <c r="B270" s="525"/>
      <c r="C270" s="411"/>
      <c r="E270" s="527"/>
      <c r="G270" s="527"/>
    </row>
    <row r="271" spans="2:12" outlineLevel="1" x14ac:dyDescent="0.6">
      <c r="B271" s="409"/>
      <c r="C271" s="411"/>
      <c r="E271" s="104"/>
    </row>
    <row r="272" spans="2:12" outlineLevel="1" x14ac:dyDescent="0.6">
      <c r="B272" s="409"/>
      <c r="C272" s="530"/>
      <c r="E272" s="109"/>
    </row>
    <row r="273" spans="2:5" outlineLevel="1" x14ac:dyDescent="0.6">
      <c r="B273" s="409"/>
      <c r="C273" s="411"/>
      <c r="E273" s="104"/>
    </row>
    <row r="274" spans="2:5" outlineLevel="1" x14ac:dyDescent="0.6"/>
  </sheetData>
  <sheetProtection algorithmName="SHA-512" hashValue="dxHV2xqxMMiPid9RQEJcx98t4zKEr3/TXRZlmDU4NTUKEbImiM4QHvMppJweV4pj2ZWl+Kt1PaS7aV9SdsWC6A==" saltValue="pOlCdlPU0hv5kV/j208RsA==" spinCount="100000" sheet="1" objects="1" scenarios="1"/>
  <pageMargins left="0.75" right="0.75" top="1" bottom="1" header="0.5" footer="0.5"/>
  <pageSetup scale="70" fitToHeight="0" orientation="landscape" r:id="rId1"/>
  <headerFooter alignWithMargins="0">
    <oddHeader>&amp;C&amp;"Arial,Bold"Public Service Electric and Gas Company Specific Addendum
Attachment 4</oddHeader>
    <oddFooter>&amp;C&amp;"Arial,Bold"Page 5 of 5</oddFooter>
  </headerFooter>
  <rowBreaks count="7" manualBreakCount="7">
    <brk id="33" max="9" man="1"/>
    <brk id="79" max="9" man="1"/>
    <brk id="115" max="9" man="1"/>
    <brk id="151" max="9" man="1"/>
    <brk id="187" max="9" man="1"/>
    <brk id="212" max="11" man="1"/>
    <brk id="25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Updates to Spreadsheet</vt:lpstr>
      <vt:lpstr>Input</vt:lpstr>
      <vt:lpstr>Att 2</vt:lpstr>
      <vt:lpstr>Att 3</vt:lpstr>
      <vt:lpstr>Attach 4 Pg1 (4-2)</vt:lpstr>
      <vt:lpstr>Attach 4 Pg2 (4-3)</vt:lpstr>
      <vt:lpstr>Attach 4 Pg3</vt:lpstr>
      <vt:lpstr>Attach 4 Pg4 (4-5)</vt:lpstr>
      <vt:lpstr>Attach 4 Pg5</vt:lpstr>
      <vt:lpstr>Full Step Overview </vt:lpstr>
      <vt:lpstr>Sensitivity Analysis</vt:lpstr>
      <vt:lpstr>RS Rates calc COPY</vt:lpstr>
      <vt:lpstr>'Att 2'!Print_Area</vt:lpstr>
      <vt:lpstr>'Att 3'!Print_Area</vt:lpstr>
      <vt:lpstr>'Attach 4 Pg1 (4-2)'!Print_Area</vt:lpstr>
      <vt:lpstr>'Attach 4 Pg2 (4-3)'!Print_Area</vt:lpstr>
      <vt:lpstr>'Attach 4 Pg3'!Print_Area</vt:lpstr>
      <vt:lpstr>'Attach 4 Pg4 (4-5)'!Print_Area</vt:lpstr>
      <vt:lpstr>'Attach 4 Pg5'!Print_Area</vt:lpstr>
      <vt:lpstr>'RS Rates calc COPY'!Print_Area</vt:lpstr>
      <vt:lpstr>'Att 3'!Print_Titles</vt:lpstr>
      <vt:lpstr>'Attach 4 Pg4 (4-5)'!Print_Titles</vt:lpstr>
      <vt:lpstr>'Attach 4 Pg5'!Print_Titles</vt:lpstr>
    </vt:vector>
  </TitlesOfParts>
  <Company>PSEG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PSE&amp;G BGS-FP Bid Factors for 2009-10</dc:title>
  <dc:subject>BGS Worksheet</dc:subject>
  <dc:creator>Bob Taylor/Myron Filewicz</dc:creator>
  <dc:description>Worksheet incorporating NERA input, primarily Energy Forward Prices, Capacity Prices, Congestion Factors, and Ancillary Costs and Summer Winter factors.  The calculations in this model are identical to last years, although the Marginal Losses have been updated.</dc:description>
  <cp:lastModifiedBy>Morrison, Kate</cp:lastModifiedBy>
  <cp:lastPrinted>2022-06-14T05:18:17Z</cp:lastPrinted>
  <dcterms:created xsi:type="dcterms:W3CDTF">2002-02-27T17:48:59Z</dcterms:created>
  <dcterms:modified xsi:type="dcterms:W3CDTF">2022-11-21T21:58:44Z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{F3E93A6A-3D1B-47FA-B033-A2B8118C05C0}</vt:lpwstr>
  </property>
</Properties>
</file>