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01" windowWidth="8865" windowHeight="11640" activeTab="0"/>
  </bookViews>
  <sheets>
    <sheet name="6-1-2016" sheetId="1" r:id="rId1"/>
    <sheet name="6-1-2015" sheetId="2" r:id="rId2"/>
    <sheet name="6-1-2014" sheetId="3" r:id="rId3"/>
    <sheet name="6-1-2013" sheetId="4" r:id="rId4"/>
    <sheet name="6-1-2012" sheetId="5" r:id="rId5"/>
    <sheet name="6-1-2011" sheetId="6" r:id="rId6"/>
    <sheet name="5-31-2011" sheetId="7" r:id="rId7"/>
    <sheet name="6-1-2010" sheetId="8" r:id="rId8"/>
    <sheet name="6-1-2009" sheetId="9" r:id="rId9"/>
    <sheet name="6-1-2008" sheetId="10" r:id="rId10"/>
    <sheet name="6-1-2007" sheetId="11" r:id="rId11"/>
    <sheet name="6-1-2006" sheetId="12" r:id="rId12"/>
    <sheet name="6-1-2005" sheetId="13" r:id="rId13"/>
  </sheets>
  <definedNames/>
  <calcPr fullCalcOnLoad="1"/>
</workbook>
</file>

<file path=xl/sharedStrings.xml><?xml version="1.0" encoding="utf-8"?>
<sst xmlns="http://schemas.openxmlformats.org/spreadsheetml/2006/main" count="550" uniqueCount="64">
  <si>
    <t>Percentage</t>
  </si>
  <si>
    <t>Switching</t>
  </si>
  <si>
    <t xml:space="preserve">     Total</t>
  </si>
  <si>
    <t xml:space="preserve"> </t>
  </si>
  <si>
    <t>Total</t>
  </si>
  <si>
    <t xml:space="preserve">                 ACCOUNTS</t>
  </si>
  <si>
    <t>PSE&amp;G (1)</t>
  </si>
  <si>
    <t>JCP&amp;L (2)</t>
  </si>
  <si>
    <t>RECO (4)</t>
  </si>
  <si>
    <t>(1)</t>
  </si>
  <si>
    <t>(2)</t>
  </si>
  <si>
    <t>(3)</t>
  </si>
  <si>
    <t>(4)</t>
  </si>
  <si>
    <t xml:space="preserve">Monthly General Service Primary (MGS – Primary), and Monthly General Service Secondary (MGS – Secondary) rate classes </t>
  </si>
  <si>
    <t>LOAD (MW)</t>
  </si>
  <si>
    <t>as of June 1, 2005</t>
  </si>
  <si>
    <t>Time-of-Day (GST) rate classes with a 1250+ kW PLC</t>
  </si>
  <si>
    <t>with a PLC of 1250+kW</t>
  </si>
  <si>
    <t>BGS-CIEP SWITCHING 1250+kW</t>
  </si>
  <si>
    <t>ACE (3)</t>
  </si>
  <si>
    <t>as of June 1, 2006</t>
  </si>
  <si>
    <t>BGS-CIEP SWITCHING 1000+kW</t>
  </si>
  <si>
    <t>with a PLC of 1000+kW</t>
  </si>
  <si>
    <t>Time-of-Day (GST) rate classes with a 1000+ kW PLC</t>
  </si>
  <si>
    <t>Includes Accounts in the Large Power and Lighting, Secondary Service (LPL-S) rate class with a PLC of 1000+kW</t>
  </si>
  <si>
    <t>Includes Accounts in the General Service Secondary (GS) and General Service Secondary and General Service Secondary</t>
  </si>
  <si>
    <t xml:space="preserve">Includes Accounts in the Annual General Service - Primary (AGS-Primary), Annual General Service - Secondary (AGS-Secondary), </t>
  </si>
  <si>
    <t>Includes Accounts in the Service Classification No. 2 - General Service rate class with a PLC of 1000+kW</t>
  </si>
  <si>
    <t>Includes Accounts in the Large Power and Lighting, Secondary Service (LPL-S) rate class with a PLC of 1250+kW</t>
  </si>
  <si>
    <t>Includes Accounts in the Service Classification No. 2 - General Service rate class with a PLC of 1250+kW</t>
  </si>
  <si>
    <t>as of June 1, 2007</t>
  </si>
  <si>
    <t>ACE (3)*</t>
  </si>
  <si>
    <t>*Note ACE Data as of September 7, 2007</t>
  </si>
  <si>
    <t>as of June 1, 2008</t>
  </si>
  <si>
    <t>*Note ACE Data as of August 22, 2008</t>
  </si>
  <si>
    <t>as of June 1, 2009</t>
  </si>
  <si>
    <t>*Note ACE Data as of August 14, 2009</t>
  </si>
  <si>
    <t>as of June 1, 2010</t>
  </si>
  <si>
    <t>PSE&amp;G (1)*</t>
  </si>
  <si>
    <t>*Note PSEG Data as of August 1, 2010</t>
  </si>
  <si>
    <t>**Note: ACE Data as of June 11, 2010</t>
  </si>
  <si>
    <t>ACE (3)**</t>
  </si>
  <si>
    <t>as of May 31, 2011</t>
  </si>
  <si>
    <t>**Note: ACE Data as of July 1, 2011</t>
  </si>
  <si>
    <t>*Note PSEG Data as of August 8, 2011</t>
  </si>
  <si>
    <t>*Note: ACE Data as of May 1, 2011</t>
  </si>
  <si>
    <t>as of June 1, 2011</t>
  </si>
  <si>
    <t>LOAD (kW)</t>
  </si>
  <si>
    <t>as of June 1, 2012</t>
  </si>
  <si>
    <t>Includes Accounts in the Large Power and Lighting, Secondary Service (LPL-S) rate class with a PLC of 750+kW</t>
  </si>
  <si>
    <t>Includes Accounts in the General Service Primary (GP), General Service Transmission (GT), General Service Secondary (GS) and General Service Secondary</t>
  </si>
  <si>
    <t>Time-of-Day (GST) rate classes with a 750+ kW PLC</t>
  </si>
  <si>
    <t>with a PLC of 750+kW</t>
  </si>
  <si>
    <t>Includes Accounts in the Service Classification No. 2 - General Service rate class with a PLC of 750+kW</t>
  </si>
  <si>
    <t>BGS-CIEP Eligible Switching 750+kW</t>
  </si>
  <si>
    <t>as of June 1, 2013</t>
  </si>
  <si>
    <t>Includes Accounts in the Large Power and Lighting, Secondary Service (LPL-S) rate class with a PLC of 500+kW</t>
  </si>
  <si>
    <t>Time-of-Day (GST) rate classes with a 500+ kW PLC</t>
  </si>
  <si>
    <t>with a PLC of 500+kW</t>
  </si>
  <si>
    <t>Includes Accounts in the Service Classification No. 2 - General Service rate class with a PLC of 500+kW</t>
  </si>
  <si>
    <t>BGS-CIEP Eligible Switching 500+kW</t>
  </si>
  <si>
    <t>as of June 1, 2014</t>
  </si>
  <si>
    <t>as of June 1, 2015</t>
  </si>
  <si>
    <t>as of June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</si>
</sst>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60" applyFont="1" quotePrefix="1">
      <alignment/>
      <protection/>
    </xf>
    <xf numFmtId="0" fontId="5" fillId="0" borderId="0" xfId="60" applyFont="1">
      <alignment/>
      <protection/>
    </xf>
    <xf numFmtId="10" fontId="5" fillId="0" borderId="0" xfId="58" applyNumberFormat="1" applyFont="1" applyFill="1" applyBorder="1">
      <alignment/>
      <protection/>
    </xf>
    <xf numFmtId="0" fontId="5" fillId="0" borderId="0" xfId="58" applyFont="1" applyFill="1" applyBorder="1">
      <alignment/>
      <protection/>
    </xf>
    <xf numFmtId="3" fontId="5" fillId="0" borderId="0" xfId="58" applyNumberFormat="1" applyFont="1" applyFill="1" applyBorder="1">
      <alignment/>
      <protection/>
    </xf>
    <xf numFmtId="10" fontId="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3" fontId="5" fillId="0" borderId="0" xfId="60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428750" y="1266825"/>
          <a:ext cx="504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</xdr:row>
      <xdr:rowOff>133350</xdr:rowOff>
    </xdr:from>
    <xdr:to>
      <xdr:col>3</xdr:col>
      <xdr:colOff>104775</xdr:colOff>
      <xdr:row>11</xdr:row>
      <xdr:rowOff>123825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2668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7" max="8" width="11.8515625" style="0" bestFit="1" customWidth="1"/>
  </cols>
  <sheetData>
    <row r="1" spans="1:9" ht="12.75">
      <c r="A1" s="1" t="s">
        <v>60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63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5</v>
      </c>
      <c r="D4" s="5"/>
      <c r="E4" s="5"/>
      <c r="F4" s="5"/>
      <c r="G4" s="5"/>
      <c r="H4" s="5" t="s">
        <v>47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6</v>
      </c>
      <c r="C7" s="28">
        <v>1251</v>
      </c>
      <c r="D7" s="28">
        <v>1055</v>
      </c>
      <c r="E7" s="29">
        <f>D7/(C7)</f>
        <v>0.8433253397282174</v>
      </c>
      <c r="F7" s="27"/>
      <c r="G7" s="28">
        <v>1703209</v>
      </c>
      <c r="H7" s="28">
        <v>1502737</v>
      </c>
      <c r="I7" s="29">
        <f>H7/(G7)</f>
        <v>0.8822974749428872</v>
      </c>
    </row>
    <row r="8" spans="1:9" ht="12.75">
      <c r="A8" s="4"/>
      <c r="B8" s="5"/>
      <c r="C8" s="21"/>
      <c r="D8" s="21"/>
      <c r="E8" s="7"/>
      <c r="F8" s="4"/>
      <c r="G8" s="22"/>
      <c r="H8" s="22"/>
      <c r="I8" s="7"/>
    </row>
    <row r="9" spans="1:9" ht="12.75">
      <c r="A9" s="4"/>
      <c r="B9" s="5" t="s">
        <v>7</v>
      </c>
      <c r="C9" s="31">
        <v>923</v>
      </c>
      <c r="D9" s="31">
        <v>702</v>
      </c>
      <c r="E9" s="29">
        <f>D9/(C9)</f>
        <v>0.7605633802816901</v>
      </c>
      <c r="F9" s="30"/>
      <c r="G9" s="31">
        <v>913866</v>
      </c>
      <c r="H9" s="31">
        <v>779588</v>
      </c>
      <c r="I9" s="29">
        <f>H9/(G9)</f>
        <v>0.8530659856040164</v>
      </c>
    </row>
    <row r="10" spans="1:9" ht="12.75">
      <c r="A10" s="4"/>
      <c r="B10" s="5"/>
      <c r="C10" s="21"/>
      <c r="D10" s="21"/>
      <c r="E10" s="7"/>
      <c r="F10" s="4"/>
      <c r="G10" s="22"/>
      <c r="H10" s="22"/>
      <c r="I10" s="7"/>
    </row>
    <row r="11" spans="1:9" ht="12.75">
      <c r="A11" s="4"/>
      <c r="B11" s="5" t="s">
        <v>19</v>
      </c>
      <c r="C11" s="31">
        <v>204</v>
      </c>
      <c r="D11" s="31">
        <v>175</v>
      </c>
      <c r="E11" s="29">
        <f>D11/(C11)</f>
        <v>0.8578431372549019</v>
      </c>
      <c r="F11" s="30"/>
      <c r="G11" s="31">
        <v>292681.72</v>
      </c>
      <c r="H11" s="31">
        <v>246808.25</v>
      </c>
      <c r="I11" s="29">
        <f>H11/(G11)</f>
        <v>0.8432649978960081</v>
      </c>
    </row>
    <row r="12" spans="1:9" ht="12.75">
      <c r="A12" s="4"/>
      <c r="B12" s="5"/>
      <c r="C12" s="21"/>
      <c r="D12" s="21"/>
      <c r="E12" s="7"/>
      <c r="F12" s="4"/>
      <c r="G12" s="22"/>
      <c r="H12" s="22"/>
      <c r="I12" s="7"/>
    </row>
    <row r="13" spans="1:9" ht="12.75">
      <c r="A13" s="4"/>
      <c r="B13" s="5" t="s">
        <v>8</v>
      </c>
      <c r="C13" s="31">
        <v>65</v>
      </c>
      <c r="D13" s="31">
        <v>55</v>
      </c>
      <c r="E13" s="29">
        <f>D13/(C13)</f>
        <v>0.8461538461538461</v>
      </c>
      <c r="F13" s="30"/>
      <c r="G13" s="31">
        <v>60270.625089999994</v>
      </c>
      <c r="H13" s="31">
        <v>53638.21766</v>
      </c>
      <c r="I13" s="29">
        <f>H13/(G13)</f>
        <v>0.8899562196327638</v>
      </c>
    </row>
    <row r="14" spans="1:9" ht="12.75">
      <c r="A14" s="4"/>
      <c r="B14" s="5"/>
      <c r="C14" s="4"/>
      <c r="D14" s="4"/>
      <c r="E14" s="7"/>
      <c r="F14" s="4"/>
      <c r="G14" s="17"/>
      <c r="H14" s="17"/>
      <c r="I14" s="7"/>
    </row>
    <row r="15" spans="1:9" ht="12.75">
      <c r="A15" s="4"/>
      <c r="B15" s="11" t="s">
        <v>4</v>
      </c>
      <c r="C15" s="12">
        <f>SUM(C7:C13)</f>
        <v>2443</v>
      </c>
      <c r="D15" s="12">
        <f>SUM(D7:D13)</f>
        <v>1987</v>
      </c>
      <c r="E15" s="13">
        <f>D15/(C15)</f>
        <v>0.8133442488743349</v>
      </c>
      <c r="F15" s="14"/>
      <c r="G15" s="18">
        <f>SUM(G7:G13)</f>
        <v>2970027.34509</v>
      </c>
      <c r="H15" s="18">
        <f>SUM(H7:H13)</f>
        <v>2582771.46766</v>
      </c>
      <c r="I15" s="13">
        <f>H15/(G15)</f>
        <v>0.8696120161754723</v>
      </c>
    </row>
    <row r="16" spans="1:9" ht="12.75">
      <c r="A16" s="4"/>
      <c r="B16" s="5"/>
      <c r="C16" s="4"/>
      <c r="D16" s="4"/>
      <c r="E16" s="7"/>
      <c r="F16" s="4"/>
      <c r="G16" s="4"/>
      <c r="H16" s="4"/>
      <c r="I16" s="7"/>
    </row>
    <row r="17" spans="1:9" ht="12.75">
      <c r="A17" s="24" t="s">
        <v>9</v>
      </c>
      <c r="B17" s="24" t="s">
        <v>56</v>
      </c>
      <c r="C17" s="4"/>
      <c r="D17" s="4"/>
      <c r="E17" s="7"/>
      <c r="F17" s="4"/>
      <c r="G17" s="4"/>
      <c r="H17" s="4"/>
      <c r="I17" s="7"/>
    </row>
    <row r="18" spans="1:9" ht="12.75">
      <c r="A18" s="24" t="s">
        <v>10</v>
      </c>
      <c r="B18" s="24" t="s">
        <v>50</v>
      </c>
      <c r="C18" s="4"/>
      <c r="D18" s="4"/>
      <c r="E18" s="4"/>
      <c r="F18" s="4"/>
      <c r="G18" s="4"/>
      <c r="H18" s="4"/>
      <c r="I18" s="4"/>
    </row>
    <row r="19" spans="1:9" ht="12.75">
      <c r="A19" s="24"/>
      <c r="B19" s="24" t="s">
        <v>57</v>
      </c>
      <c r="C19" s="4"/>
      <c r="D19" s="4"/>
      <c r="E19" s="4"/>
      <c r="F19" s="4"/>
      <c r="G19" s="4"/>
      <c r="H19" s="4"/>
      <c r="I19" s="4"/>
    </row>
    <row r="20" spans="1:9" ht="12.75">
      <c r="A20" s="24" t="s">
        <v>11</v>
      </c>
      <c r="B20" s="25" t="s">
        <v>26</v>
      </c>
      <c r="C20" s="5"/>
      <c r="D20" s="5"/>
      <c r="E20" s="5"/>
      <c r="F20" s="5"/>
      <c r="G20" s="5"/>
      <c r="H20" s="5"/>
      <c r="I20" s="5"/>
    </row>
    <row r="21" spans="1:9" ht="12.75">
      <c r="A21" s="25"/>
      <c r="B21" s="25" t="s">
        <v>13</v>
      </c>
      <c r="C21" s="5"/>
      <c r="D21" s="5"/>
      <c r="E21" s="5"/>
      <c r="F21" s="5"/>
      <c r="G21" s="5"/>
      <c r="H21" s="5"/>
      <c r="I21" s="5"/>
    </row>
    <row r="22" spans="1:9" ht="12.75">
      <c r="A22" s="25"/>
      <c r="B22" s="25" t="s">
        <v>58</v>
      </c>
      <c r="C22" s="4"/>
      <c r="D22" s="4"/>
      <c r="E22" s="4"/>
      <c r="F22" s="4"/>
      <c r="G22" s="4"/>
      <c r="H22" s="4"/>
      <c r="I22" s="4"/>
    </row>
    <row r="23" spans="1:9" ht="12.75">
      <c r="A23" s="24" t="s">
        <v>12</v>
      </c>
      <c r="B23" s="24" t="s">
        <v>59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33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14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6">
        <v>609</v>
      </c>
      <c r="D7" s="6">
        <v>487</v>
      </c>
      <c r="E7" s="7">
        <f>D7/(C7)</f>
        <v>0.7996715927750411</v>
      </c>
      <c r="G7" s="8">
        <v>1413.86</v>
      </c>
      <c r="H7" s="8">
        <v>1198.1</v>
      </c>
      <c r="I7" s="7">
        <f>H7/(G7)</f>
        <v>0.847396489044177</v>
      </c>
    </row>
    <row r="8" spans="2:9" ht="12.75">
      <c r="B8" s="5"/>
      <c r="E8" s="7"/>
      <c r="G8" s="8"/>
      <c r="H8" s="8"/>
      <c r="I8" s="7"/>
    </row>
    <row r="9" spans="2:9" ht="12.75">
      <c r="B9" s="5" t="s">
        <v>7</v>
      </c>
      <c r="C9" s="4">
        <v>277</v>
      </c>
      <c r="D9" s="4">
        <v>220</v>
      </c>
      <c r="E9" s="7">
        <f>D9/(C9)</f>
        <v>0.7942238267148014</v>
      </c>
      <c r="G9" s="8">
        <v>717.4664016000003</v>
      </c>
      <c r="H9" s="8">
        <v>632.0476731000001</v>
      </c>
      <c r="I9" s="7">
        <f>H9/(G9)</f>
        <v>0.8809439322740265</v>
      </c>
    </row>
    <row r="10" spans="2:9" ht="12.75">
      <c r="B10" s="5"/>
      <c r="E10" s="7"/>
      <c r="G10" s="8"/>
      <c r="H10" s="8"/>
      <c r="I10" s="7"/>
    </row>
    <row r="11" spans="2:12" ht="12.75">
      <c r="B11" s="5" t="s">
        <v>31</v>
      </c>
      <c r="C11" s="4">
        <v>99</v>
      </c>
      <c r="D11" s="4">
        <v>76</v>
      </c>
      <c r="E11" s="7">
        <f>D11/(C11)</f>
        <v>0.7676767676767676</v>
      </c>
      <c r="G11" s="8">
        <v>315.10925</v>
      </c>
      <c r="H11" s="8">
        <v>285.43204000000003</v>
      </c>
      <c r="I11" s="7">
        <f>H11/(G11)</f>
        <v>0.9058192991795704</v>
      </c>
      <c r="L11" s="4" t="s">
        <v>3</v>
      </c>
    </row>
    <row r="12" spans="2:12" ht="12.75">
      <c r="B12" s="5"/>
      <c r="E12" s="7"/>
      <c r="G12" s="8"/>
      <c r="H12" s="8"/>
      <c r="I12" s="7"/>
      <c r="K12" s="4" t="s">
        <v>3</v>
      </c>
      <c r="L12" s="4" t="s">
        <v>3</v>
      </c>
    </row>
    <row r="13" spans="2:16" ht="12.75">
      <c r="B13" s="5" t="s">
        <v>8</v>
      </c>
      <c r="C13" s="16">
        <v>12</v>
      </c>
      <c r="D13" s="16">
        <v>11</v>
      </c>
      <c r="E13" s="7">
        <f>D13/(C13)</f>
        <v>0.9166666666666666</v>
      </c>
      <c r="G13" s="8">
        <v>30.427169999999997</v>
      </c>
      <c r="H13" s="8">
        <v>27.01684</v>
      </c>
      <c r="I13" s="7">
        <f>H13/(G13)</f>
        <v>0.8879182651557802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8"/>
      <c r="H14" s="8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997</v>
      </c>
      <c r="D15" s="12">
        <f>SUM(D7:D13)</f>
        <v>794</v>
      </c>
      <c r="E15" s="13">
        <f>D15/(C15)</f>
        <v>0.7963891675025075</v>
      </c>
      <c r="F15" s="14"/>
      <c r="G15" s="12">
        <f>SUM(G7:G13)</f>
        <v>2476.8628216</v>
      </c>
      <c r="H15" s="12">
        <f>SUM(H7:H13)</f>
        <v>2142.5965530999997</v>
      </c>
      <c r="I15" s="13">
        <f>H15/(G15)</f>
        <v>0.8650444967783595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4" t="s">
        <v>34</v>
      </c>
    </row>
    <row r="36" ht="12.75">
      <c r="G36" s="4" t="s">
        <v>3</v>
      </c>
    </row>
    <row r="37" ht="12.75">
      <c r="G37" s="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30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14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6">
        <v>669</v>
      </c>
      <c r="D7" s="6">
        <v>524</v>
      </c>
      <c r="E7" s="7">
        <f>D7/(C7)</f>
        <v>0.7832585949177877</v>
      </c>
      <c r="G7" s="8">
        <v>1626.855</v>
      </c>
      <c r="H7" s="8">
        <v>1386.728</v>
      </c>
      <c r="I7" s="7">
        <f>H7/(G7)</f>
        <v>0.8523980317852544</v>
      </c>
    </row>
    <row r="8" spans="2:9" ht="12.75">
      <c r="B8" s="5"/>
      <c r="E8" s="7"/>
      <c r="G8" s="8"/>
      <c r="H8" s="8"/>
      <c r="I8" s="7"/>
    </row>
    <row r="9" spans="2:9" ht="12.75">
      <c r="B9" s="5" t="s">
        <v>7</v>
      </c>
      <c r="C9" s="4">
        <v>247</v>
      </c>
      <c r="D9" s="4">
        <v>193</v>
      </c>
      <c r="E9" s="7">
        <f>D9/(C9)</f>
        <v>0.7813765182186235</v>
      </c>
      <c r="G9" s="8">
        <v>618.22558</v>
      </c>
      <c r="H9" s="8">
        <v>535.21921</v>
      </c>
      <c r="I9" s="7">
        <f>H9/(G9)</f>
        <v>0.8657344945189747</v>
      </c>
    </row>
    <row r="10" spans="2:9" ht="12.75">
      <c r="B10" s="5"/>
      <c r="E10" s="7"/>
      <c r="G10" s="8"/>
      <c r="H10" s="8"/>
      <c r="I10" s="7"/>
    </row>
    <row r="11" spans="2:12" ht="12.75">
      <c r="B11" s="5" t="s">
        <v>31</v>
      </c>
      <c r="C11" s="4">
        <v>98</v>
      </c>
      <c r="D11" s="4">
        <v>77</v>
      </c>
      <c r="E11" s="7">
        <f>D11/(C11)</f>
        <v>0.7857142857142857</v>
      </c>
      <c r="G11" s="8">
        <v>328.41117</v>
      </c>
      <c r="H11" s="8">
        <v>302.08160000000004</v>
      </c>
      <c r="I11" s="7">
        <f>H11/(G11)</f>
        <v>0.919827422435114</v>
      </c>
      <c r="L11" s="4" t="s">
        <v>3</v>
      </c>
    </row>
    <row r="12" spans="2:12" ht="12.75">
      <c r="B12" s="5"/>
      <c r="E12" s="7"/>
      <c r="G12" s="8"/>
      <c r="H12" s="8"/>
      <c r="I12" s="7"/>
      <c r="K12" s="4" t="s">
        <v>3</v>
      </c>
      <c r="L12" s="4" t="s">
        <v>3</v>
      </c>
    </row>
    <row r="13" spans="2:16" ht="12.75">
      <c r="B13" s="5" t="s">
        <v>8</v>
      </c>
      <c r="C13" s="9">
        <v>13</v>
      </c>
      <c r="D13" s="9">
        <v>9</v>
      </c>
      <c r="E13" s="7">
        <f>D13/(C13)</f>
        <v>0.6923076923076923</v>
      </c>
      <c r="G13" s="8">
        <v>32.519239999999996</v>
      </c>
      <c r="H13" s="8">
        <v>24.207079999999998</v>
      </c>
      <c r="I13" s="7">
        <f>H13/(G13)</f>
        <v>0.7443925503794062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8"/>
      <c r="H14" s="8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1027</v>
      </c>
      <c r="D15" s="12">
        <f>SUM(D7:D13)</f>
        <v>803</v>
      </c>
      <c r="E15" s="13">
        <f>D15/(C15)</f>
        <v>0.7818889970788705</v>
      </c>
      <c r="F15" s="14"/>
      <c r="G15" s="12">
        <f>SUM(G7:G13)</f>
        <v>2606.0109899999998</v>
      </c>
      <c r="H15" s="12">
        <f>SUM(H7:H13)</f>
        <v>2248.2358900000004</v>
      </c>
      <c r="I15" s="13">
        <f>H15/(G15)</f>
        <v>0.8627115920182672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4" t="s">
        <v>32</v>
      </c>
    </row>
    <row r="36" ht="12.75">
      <c r="G36" s="4" t="s">
        <v>3</v>
      </c>
    </row>
    <row r="37" ht="12.75">
      <c r="G37" s="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20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14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6">
        <v>591</v>
      </c>
      <c r="D7" s="6">
        <v>465</v>
      </c>
      <c r="E7" s="7">
        <f>D7/(C7)</f>
        <v>0.7868020304568528</v>
      </c>
      <c r="G7" s="8">
        <f>1588863/1000</f>
        <v>1588.863</v>
      </c>
      <c r="H7" s="8">
        <f>1329663/1000</f>
        <v>1329.663</v>
      </c>
      <c r="I7" s="7">
        <f>H7/(G7)</f>
        <v>0.836864474784799</v>
      </c>
    </row>
    <row r="8" spans="2:9" ht="12.75">
      <c r="B8" s="5"/>
      <c r="E8" s="7"/>
      <c r="G8" s="8"/>
      <c r="H8" s="8"/>
      <c r="I8" s="7"/>
    </row>
    <row r="9" spans="2:9" ht="12.75">
      <c r="B9" s="5" t="s">
        <v>7</v>
      </c>
      <c r="C9" s="4">
        <v>240</v>
      </c>
      <c r="D9" s="4">
        <v>179</v>
      </c>
      <c r="E9" s="7">
        <f>D9/(C9)</f>
        <v>0.7458333333333333</v>
      </c>
      <c r="G9" s="8">
        <f>605190.05/1000</f>
        <v>605.19005</v>
      </c>
      <c r="H9" s="8">
        <f>507309.42/1000</f>
        <v>507.30942</v>
      </c>
      <c r="I9" s="7">
        <f>H9/(G9)</f>
        <v>0.8382646409999635</v>
      </c>
    </row>
    <row r="10" spans="2:9" ht="12.75">
      <c r="B10" s="5"/>
      <c r="E10" s="7"/>
      <c r="G10" s="8"/>
      <c r="H10" s="8"/>
      <c r="I10" s="7"/>
    </row>
    <row r="11" spans="2:12" ht="12.75">
      <c r="B11" s="5" t="s">
        <v>19</v>
      </c>
      <c r="C11" s="4">
        <v>88</v>
      </c>
      <c r="D11" s="4">
        <v>72</v>
      </c>
      <c r="E11" s="7">
        <f>D11/(C11)</f>
        <v>0.8181818181818182</v>
      </c>
      <c r="G11" s="8">
        <v>307.35116000000005</v>
      </c>
      <c r="H11" s="8">
        <v>288.2217</v>
      </c>
      <c r="I11" s="7">
        <f>H11/(G11)</f>
        <v>0.9377602479196758</v>
      </c>
      <c r="L11" s="4" t="s">
        <v>3</v>
      </c>
    </row>
    <row r="12" spans="2:12" ht="12.75">
      <c r="B12" s="5"/>
      <c r="E12" s="7"/>
      <c r="G12" s="8"/>
      <c r="H12" s="8"/>
      <c r="I12" s="7"/>
      <c r="K12" s="4" t="s">
        <v>3</v>
      </c>
      <c r="L12" s="4" t="s">
        <v>3</v>
      </c>
    </row>
    <row r="13" spans="2:16" ht="12.75">
      <c r="B13" s="5" t="s">
        <v>8</v>
      </c>
      <c r="C13" s="9">
        <v>14</v>
      </c>
      <c r="D13" s="9">
        <v>11</v>
      </c>
      <c r="E13" s="7">
        <f>D13/(C13)</f>
        <v>0.7857142857142857</v>
      </c>
      <c r="G13" s="8">
        <v>33.405840000000005</v>
      </c>
      <c r="H13" s="8">
        <v>26.409730000000003</v>
      </c>
      <c r="I13" s="7">
        <f>H13/(G13)</f>
        <v>0.7905722472477866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8"/>
      <c r="H14" s="8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933</v>
      </c>
      <c r="D15" s="12">
        <f>SUM(D7:D13)</f>
        <v>727</v>
      </c>
      <c r="E15" s="13">
        <f>D15/(C15)</f>
        <v>0.7792068595927116</v>
      </c>
      <c r="F15" s="14"/>
      <c r="G15" s="12">
        <f>SUM(G7:G13)</f>
        <v>2534.81005</v>
      </c>
      <c r="H15" s="12">
        <f>SUM(H7:H13)</f>
        <v>2151.60385</v>
      </c>
      <c r="I15" s="13">
        <f>H15/(G15)</f>
        <v>0.8488225182790323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36" ht="12.75">
      <c r="G36" s="4" t="s">
        <v>3</v>
      </c>
    </row>
    <row r="37" ht="12.75">
      <c r="G37" s="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18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15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14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6">
        <v>449</v>
      </c>
      <c r="D7" s="6">
        <v>383</v>
      </c>
      <c r="E7" s="7">
        <f>+D7/C7</f>
        <v>0.8530066815144766</v>
      </c>
      <c r="G7" s="8">
        <v>1571.062</v>
      </c>
      <c r="H7" s="8">
        <v>1403.031</v>
      </c>
      <c r="I7" s="7">
        <f>+H7/G7</f>
        <v>0.8930462324211266</v>
      </c>
    </row>
    <row r="8" spans="2:9" ht="12.75">
      <c r="B8" s="5"/>
      <c r="E8" s="7"/>
      <c r="G8" s="8"/>
      <c r="H8" s="8"/>
      <c r="I8" s="7"/>
    </row>
    <row r="9" spans="2:9" ht="12.75">
      <c r="B9" s="5" t="s">
        <v>7</v>
      </c>
      <c r="C9" s="4">
        <v>194</v>
      </c>
      <c r="D9" s="4">
        <v>156</v>
      </c>
      <c r="E9" s="7">
        <f>+D9/C9</f>
        <v>0.8041237113402062</v>
      </c>
      <c r="G9" s="8">
        <v>632.3676114999998</v>
      </c>
      <c r="H9" s="8">
        <v>564.8986442999999</v>
      </c>
      <c r="I9" s="7">
        <f>+H9/G9</f>
        <v>0.893307364303556</v>
      </c>
    </row>
    <row r="10" spans="2:9" ht="12.75">
      <c r="B10" s="5"/>
      <c r="E10" s="7"/>
      <c r="G10" s="8"/>
      <c r="H10" s="8"/>
      <c r="I10" s="7"/>
    </row>
    <row r="11" spans="2:12" ht="12.75">
      <c r="B11" s="5" t="s">
        <v>19</v>
      </c>
      <c r="C11" s="4">
        <v>72</v>
      </c>
      <c r="D11" s="4">
        <v>64</v>
      </c>
      <c r="E11" s="7">
        <f>+D11/C11</f>
        <v>0.8888888888888888</v>
      </c>
      <c r="G11" s="8">
        <v>301.81429</v>
      </c>
      <c r="H11" s="8">
        <v>284.4789</v>
      </c>
      <c r="I11" s="7">
        <f>+H11/G11</f>
        <v>0.9425627262380452</v>
      </c>
      <c r="L11" s="4" t="s">
        <v>3</v>
      </c>
    </row>
    <row r="12" spans="2:12" ht="12.75">
      <c r="B12" s="5"/>
      <c r="E12" s="7"/>
      <c r="G12" s="8"/>
      <c r="H12" s="8"/>
      <c r="I12" s="7"/>
      <c r="K12" s="4" t="s">
        <v>3</v>
      </c>
      <c r="L12" s="4" t="s">
        <v>3</v>
      </c>
    </row>
    <row r="13" spans="2:16" ht="12.75">
      <c r="B13" s="5" t="s">
        <v>8</v>
      </c>
      <c r="C13" s="9">
        <v>10</v>
      </c>
      <c r="D13" s="9">
        <v>8</v>
      </c>
      <c r="E13" s="7">
        <f>+D13/C13</f>
        <v>0.8</v>
      </c>
      <c r="G13" s="8">
        <v>27.712400000000002</v>
      </c>
      <c r="H13" s="8">
        <v>22.8008</v>
      </c>
      <c r="I13" s="7">
        <f>+H13/G13</f>
        <v>0.8227652603166812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8"/>
      <c r="H14" s="8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725</v>
      </c>
      <c r="D15" s="12">
        <f>SUM(D7:D13)</f>
        <v>611</v>
      </c>
      <c r="E15" s="13">
        <f>+D15/C15</f>
        <v>0.8427586206896551</v>
      </c>
      <c r="F15" s="14"/>
      <c r="G15" s="15">
        <f>SUM(G7:G13)</f>
        <v>2532.9563015</v>
      </c>
      <c r="H15" s="15">
        <f>SUM(H7:H13)</f>
        <v>2275.2093443</v>
      </c>
      <c r="I15" s="13">
        <f>+H15/G15</f>
        <v>0.8982426356714627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0" ht="12.75">
      <c r="A17" s="10" t="s">
        <v>9</v>
      </c>
      <c r="B17" s="10" t="s">
        <v>28</v>
      </c>
      <c r="E17" s="7"/>
      <c r="I17" s="7"/>
      <c r="J17" s="10"/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16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17</v>
      </c>
    </row>
    <row r="23" spans="1:10" ht="12.75">
      <c r="A23" s="10" t="s">
        <v>12</v>
      </c>
      <c r="B23" s="10" t="s">
        <v>29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36" ht="12.75">
      <c r="G36" s="4" t="s">
        <v>3</v>
      </c>
    </row>
    <row r="37" ht="12.75">
      <c r="G37" s="4" t="s">
        <v>3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17:A18 A20 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8" width="11.8515625" style="0" bestFit="1" customWidth="1"/>
  </cols>
  <sheetData>
    <row r="1" spans="1:9" ht="12.75">
      <c r="A1" s="1" t="s">
        <v>60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62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5</v>
      </c>
      <c r="D4" s="5"/>
      <c r="E4" s="5"/>
      <c r="F4" s="5"/>
      <c r="G4" s="5"/>
      <c r="H4" s="5" t="s">
        <v>47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6</v>
      </c>
      <c r="C7" s="28">
        <v>1337</v>
      </c>
      <c r="D7" s="28">
        <v>1146</v>
      </c>
      <c r="E7" s="26">
        <v>0.8571428571428571</v>
      </c>
      <c r="F7" s="27"/>
      <c r="G7" s="28">
        <v>1856338</v>
      </c>
      <c r="H7" s="28">
        <v>1655995</v>
      </c>
      <c r="I7" s="26">
        <v>0.892076227497363</v>
      </c>
    </row>
    <row r="8" spans="1:9" ht="12.75">
      <c r="A8" s="4"/>
      <c r="B8" s="5"/>
      <c r="C8" s="21"/>
      <c r="D8" s="21"/>
      <c r="E8" s="7"/>
      <c r="F8" s="4"/>
      <c r="G8" s="22"/>
      <c r="H8" s="22"/>
      <c r="I8" s="7"/>
    </row>
    <row r="9" spans="1:9" ht="12.75">
      <c r="A9" s="4"/>
      <c r="B9" s="5" t="s">
        <v>7</v>
      </c>
      <c r="C9" s="31">
        <v>916</v>
      </c>
      <c r="D9" s="31">
        <v>707</v>
      </c>
      <c r="E9" s="29">
        <f>D9/(C9)</f>
        <v>0.7718340611353712</v>
      </c>
      <c r="F9" s="30"/>
      <c r="G9" s="31">
        <v>984930</v>
      </c>
      <c r="H9" s="31">
        <v>859295</v>
      </c>
      <c r="I9" s="29">
        <f>H9/(G9)</f>
        <v>0.8724427116647884</v>
      </c>
    </row>
    <row r="10" spans="1:9" ht="12.75">
      <c r="A10" s="4"/>
      <c r="B10" s="5"/>
      <c r="C10" s="21"/>
      <c r="D10" s="21"/>
      <c r="E10" s="7"/>
      <c r="F10" s="4"/>
      <c r="G10" s="22"/>
      <c r="H10" s="22"/>
      <c r="I10" s="7"/>
    </row>
    <row r="11" spans="1:9" ht="12.75">
      <c r="A11" s="4"/>
      <c r="B11" s="5" t="s">
        <v>19</v>
      </c>
      <c r="C11" s="31">
        <v>198</v>
      </c>
      <c r="D11" s="31">
        <v>160</v>
      </c>
      <c r="E11" s="29">
        <f>D11/(C11)</f>
        <v>0.8080808080808081</v>
      </c>
      <c r="F11" s="30"/>
      <c r="G11" s="31">
        <v>344652.22</v>
      </c>
      <c r="H11" s="31">
        <v>292602.98</v>
      </c>
      <c r="I11" s="29">
        <f>H11/(G11)</f>
        <v>0.8489804011707802</v>
      </c>
    </row>
    <row r="12" spans="1:9" ht="12.75">
      <c r="A12" s="4"/>
      <c r="B12" s="5"/>
      <c r="C12" s="21"/>
      <c r="D12" s="21"/>
      <c r="E12" s="7"/>
      <c r="F12" s="4"/>
      <c r="G12" s="22"/>
      <c r="H12" s="22"/>
      <c r="I12" s="7"/>
    </row>
    <row r="13" spans="1:9" ht="12.75">
      <c r="A13" s="4"/>
      <c r="B13" s="5" t="s">
        <v>8</v>
      </c>
      <c r="C13" s="31">
        <v>79</v>
      </c>
      <c r="D13" s="31">
        <v>54</v>
      </c>
      <c r="E13" s="29">
        <f>D13/(C13)</f>
        <v>0.6835443037974683</v>
      </c>
      <c r="F13" s="30"/>
      <c r="G13" s="31">
        <v>55378</v>
      </c>
      <c r="H13" s="31">
        <v>45861</v>
      </c>
      <c r="I13" s="29">
        <f>H13/(G13)</f>
        <v>0.8281447506229911</v>
      </c>
    </row>
    <row r="14" spans="1:9" ht="12.75">
      <c r="A14" s="4"/>
      <c r="B14" s="5"/>
      <c r="C14" s="4"/>
      <c r="D14" s="4"/>
      <c r="E14" s="7"/>
      <c r="F14" s="4"/>
      <c r="G14" s="17"/>
      <c r="H14" s="17"/>
      <c r="I14" s="7"/>
    </row>
    <row r="15" spans="1:9" ht="12.75">
      <c r="A15" s="4"/>
      <c r="B15" s="11" t="s">
        <v>4</v>
      </c>
      <c r="C15" s="12">
        <f>SUM(C7:C13)</f>
        <v>2530</v>
      </c>
      <c r="D15" s="12">
        <f>SUM(D7:D13)</f>
        <v>2067</v>
      </c>
      <c r="E15" s="13">
        <f>D15/(C15)</f>
        <v>0.81699604743083</v>
      </c>
      <c r="F15" s="14"/>
      <c r="G15" s="18">
        <f>SUM(G7:G13)</f>
        <v>3241298.2199999997</v>
      </c>
      <c r="H15" s="18">
        <f>SUM(H7:H13)</f>
        <v>2853753.98</v>
      </c>
      <c r="I15" s="13">
        <f>H15/(G15)</f>
        <v>0.8804354879755557</v>
      </c>
    </row>
    <row r="16" spans="1:9" ht="12.75">
      <c r="A16" s="4"/>
      <c r="B16" s="5"/>
      <c r="C16" s="4"/>
      <c r="D16" s="4"/>
      <c r="E16" s="7"/>
      <c r="F16" s="4"/>
      <c r="G16" s="4"/>
      <c r="H16" s="4"/>
      <c r="I16" s="7"/>
    </row>
    <row r="17" spans="1:9" ht="12.75">
      <c r="A17" s="24" t="s">
        <v>9</v>
      </c>
      <c r="B17" s="24" t="s">
        <v>56</v>
      </c>
      <c r="C17" s="4"/>
      <c r="D17" s="4"/>
      <c r="E17" s="7"/>
      <c r="F17" s="4"/>
      <c r="G17" s="4"/>
      <c r="H17" s="4"/>
      <c r="I17" s="7"/>
    </row>
    <row r="18" spans="1:9" ht="12.75">
      <c r="A18" s="24" t="s">
        <v>10</v>
      </c>
      <c r="B18" s="24" t="s">
        <v>50</v>
      </c>
      <c r="C18" s="4"/>
      <c r="D18" s="4"/>
      <c r="E18" s="4"/>
      <c r="F18" s="4"/>
      <c r="G18" s="4"/>
      <c r="H18" s="4"/>
      <c r="I18" s="4"/>
    </row>
    <row r="19" spans="1:9" ht="12.75">
      <c r="A19" s="24"/>
      <c r="B19" s="24" t="s">
        <v>57</v>
      </c>
      <c r="C19" s="4"/>
      <c r="D19" s="4"/>
      <c r="E19" s="4"/>
      <c r="F19" s="4"/>
      <c r="G19" s="4"/>
      <c r="H19" s="4"/>
      <c r="I19" s="4"/>
    </row>
    <row r="20" spans="1:9" ht="12.75">
      <c r="A20" s="24" t="s">
        <v>11</v>
      </c>
      <c r="B20" s="25" t="s">
        <v>26</v>
      </c>
      <c r="C20" s="5"/>
      <c r="D20" s="5"/>
      <c r="E20" s="5"/>
      <c r="F20" s="5"/>
      <c r="G20" s="5"/>
      <c r="H20" s="5"/>
      <c r="I20" s="5"/>
    </row>
    <row r="21" spans="1:9" ht="12.75">
      <c r="A21" s="25"/>
      <c r="B21" s="25" t="s">
        <v>13</v>
      </c>
      <c r="C21" s="5"/>
      <c r="D21" s="5"/>
      <c r="E21" s="5"/>
      <c r="F21" s="5"/>
      <c r="G21" s="5"/>
      <c r="H21" s="5"/>
      <c r="I21" s="5"/>
    </row>
    <row r="22" spans="1:9" ht="12.75">
      <c r="A22" s="25"/>
      <c r="B22" s="25" t="s">
        <v>58</v>
      </c>
      <c r="C22" s="4"/>
      <c r="D22" s="4"/>
      <c r="E22" s="4"/>
      <c r="F22" s="4"/>
      <c r="G22" s="4"/>
      <c r="H22" s="4"/>
      <c r="I22" s="4"/>
    </row>
    <row r="23" spans="1:9" ht="12.75">
      <c r="A23" s="24" t="s">
        <v>12</v>
      </c>
      <c r="B23" s="24" t="s">
        <v>59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7" width="11.57421875" style="4" customWidth="1"/>
    <col min="8" max="8" width="11.8515625" style="4" bestFit="1" customWidth="1"/>
    <col min="9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60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61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47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19">
        <v>1334</v>
      </c>
      <c r="D7" s="19">
        <v>1128</v>
      </c>
      <c r="E7" s="20">
        <f>D7/(C7)</f>
        <v>0.8455772113943029</v>
      </c>
      <c r="F7" s="21"/>
      <c r="G7" s="19">
        <v>1816480</v>
      </c>
      <c r="H7" s="19">
        <v>1594753</v>
      </c>
      <c r="I7" s="7">
        <f>H7/(G7)</f>
        <v>0.8779358980005285</v>
      </c>
    </row>
    <row r="8" spans="2:9" ht="12.75">
      <c r="B8" s="5"/>
      <c r="C8" s="21"/>
      <c r="D8" s="21"/>
      <c r="E8" s="7"/>
      <c r="G8" s="22"/>
      <c r="H8" s="22"/>
      <c r="I8" s="7"/>
    </row>
    <row r="9" spans="2:9" ht="12.75">
      <c r="B9" s="5" t="s">
        <v>7</v>
      </c>
      <c r="C9" s="19">
        <v>915</v>
      </c>
      <c r="D9" s="19">
        <v>714</v>
      </c>
      <c r="E9" s="7">
        <f>D9/(C9)</f>
        <v>0.780327868852459</v>
      </c>
      <c r="G9" s="19">
        <v>988170</v>
      </c>
      <c r="H9" s="19">
        <v>853570</v>
      </c>
      <c r="I9" s="7">
        <f>H9/(G9)</f>
        <v>0.8637886193671129</v>
      </c>
    </row>
    <row r="10" spans="2:9" ht="12.75">
      <c r="B10" s="5"/>
      <c r="C10" s="21"/>
      <c r="D10" s="21"/>
      <c r="E10" s="7"/>
      <c r="G10" s="22"/>
      <c r="H10" s="22"/>
      <c r="I10" s="7"/>
    </row>
    <row r="11" spans="2:12" ht="12.75">
      <c r="B11" s="5" t="s">
        <v>19</v>
      </c>
      <c r="C11" s="19">
        <v>205</v>
      </c>
      <c r="D11" s="19">
        <v>178</v>
      </c>
      <c r="E11" s="7">
        <f>D11/(C11)</f>
        <v>0.8682926829268293</v>
      </c>
      <c r="G11" s="19">
        <v>325279.85</v>
      </c>
      <c r="H11" s="19">
        <v>292621.01</v>
      </c>
      <c r="I11" s="7">
        <f>H11/(G11)</f>
        <v>0.8995977156285581</v>
      </c>
      <c r="L11" s="4" t="s">
        <v>3</v>
      </c>
    </row>
    <row r="12" spans="2:12" ht="12.75">
      <c r="B12" s="5"/>
      <c r="C12" s="21"/>
      <c r="D12" s="21"/>
      <c r="E12" s="7"/>
      <c r="G12" s="22"/>
      <c r="H12" s="22"/>
      <c r="I12" s="7"/>
      <c r="K12" s="4" t="s">
        <v>3</v>
      </c>
      <c r="L12" s="4" t="s">
        <v>3</v>
      </c>
    </row>
    <row r="13" spans="2:11" ht="12.75">
      <c r="B13" s="5" t="s">
        <v>8</v>
      </c>
      <c r="C13" s="19">
        <v>83</v>
      </c>
      <c r="D13" s="19">
        <v>56</v>
      </c>
      <c r="E13" s="7">
        <f>D13/(C13)</f>
        <v>0.6746987951807228</v>
      </c>
      <c r="G13" s="19">
        <v>63014.82036</v>
      </c>
      <c r="H13" s="19">
        <v>58450.47898</v>
      </c>
      <c r="I13" s="7">
        <f>H13/(G13)</f>
        <v>0.9275671761988025</v>
      </c>
      <c r="K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2537</v>
      </c>
      <c r="D15" s="12">
        <f>SUM(D7:D13)</f>
        <v>2076</v>
      </c>
      <c r="E15" s="13">
        <f>D15/(C15)</f>
        <v>0.8182893180922349</v>
      </c>
      <c r="F15" s="14"/>
      <c r="G15" s="18">
        <f>SUM(G7:G13)</f>
        <v>3192944.67036</v>
      </c>
      <c r="H15" s="18">
        <f>SUM(H7:H13)</f>
        <v>2799394.48898</v>
      </c>
      <c r="I15" s="13">
        <f>H15/(G15)</f>
        <v>0.8767438142498011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24" t="s">
        <v>9</v>
      </c>
      <c r="B17" s="24" t="s">
        <v>56</v>
      </c>
      <c r="E17" s="7"/>
      <c r="I17" s="7"/>
      <c r="J17" s="10"/>
      <c r="K17" s="4" t="s">
        <v>3</v>
      </c>
    </row>
    <row r="18" spans="1:10" ht="12.75">
      <c r="A18" s="24" t="s">
        <v>10</v>
      </c>
      <c r="B18" s="24" t="s">
        <v>50</v>
      </c>
      <c r="J18" s="10"/>
    </row>
    <row r="19" spans="1:10" ht="12.75">
      <c r="A19" s="24"/>
      <c r="B19" s="24" t="s">
        <v>57</v>
      </c>
      <c r="J19" s="10"/>
    </row>
    <row r="20" spans="1:10" ht="12.75">
      <c r="A20" s="24" t="s">
        <v>11</v>
      </c>
      <c r="B20" s="25" t="s">
        <v>26</v>
      </c>
      <c r="C20" s="5"/>
      <c r="D20" s="5"/>
      <c r="E20" s="5"/>
      <c r="F20" s="5"/>
      <c r="G20" s="5"/>
      <c r="H20" s="5"/>
      <c r="I20" s="5"/>
      <c r="J20" s="10"/>
    </row>
    <row r="21" spans="1:9" ht="12.75">
      <c r="A21" s="25"/>
      <c r="B21" s="25" t="s">
        <v>13</v>
      </c>
      <c r="C21" s="5"/>
      <c r="D21" s="5"/>
      <c r="E21" s="5"/>
      <c r="F21" s="5"/>
      <c r="G21" s="5"/>
      <c r="H21" s="5"/>
      <c r="I21" s="5"/>
    </row>
    <row r="22" spans="1:2" ht="12.75">
      <c r="A22" s="25"/>
      <c r="B22" s="25" t="s">
        <v>58</v>
      </c>
    </row>
    <row r="23" spans="1:10" ht="12.75">
      <c r="A23" s="24" t="s">
        <v>12</v>
      </c>
      <c r="B23" s="24" t="s">
        <v>59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21"/>
    </row>
    <row r="35" ht="12.75">
      <c r="G35" s="4" t="s">
        <v>3</v>
      </c>
    </row>
    <row r="36" ht="12.75">
      <c r="G36" s="4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L13" sqref="L13:R13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7" width="11.57421875" style="4" customWidth="1"/>
    <col min="8" max="8" width="11.8515625" style="4" bestFit="1" customWidth="1"/>
    <col min="9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60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55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47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19">
        <v>1407</v>
      </c>
      <c r="D7" s="19">
        <v>1191</v>
      </c>
      <c r="E7" s="20">
        <f>D7/(C7)</f>
        <v>0.8464818763326226</v>
      </c>
      <c r="F7" s="21"/>
      <c r="G7" s="19">
        <v>1915985</v>
      </c>
      <c r="H7" s="19">
        <v>1675977</v>
      </c>
      <c r="I7" s="7">
        <f>H7/(G7)</f>
        <v>0.8747338836159991</v>
      </c>
    </row>
    <row r="8" spans="2:9" ht="12.75">
      <c r="B8" s="5"/>
      <c r="C8" s="21"/>
      <c r="D8" s="21"/>
      <c r="E8" s="7"/>
      <c r="G8" s="22"/>
      <c r="H8" s="22"/>
      <c r="I8" s="7"/>
    </row>
    <row r="9" spans="2:9" ht="12.75">
      <c r="B9" s="5" t="s">
        <v>7</v>
      </c>
      <c r="C9" s="19">
        <v>964</v>
      </c>
      <c r="D9" s="19">
        <v>732</v>
      </c>
      <c r="E9" s="7">
        <f>D9/(C9)</f>
        <v>0.7593360995850622</v>
      </c>
      <c r="G9" s="19">
        <v>967199</v>
      </c>
      <c r="H9" s="19">
        <v>838603</v>
      </c>
      <c r="I9" s="7">
        <f>H9/(G9)</f>
        <v>0.8670428732866763</v>
      </c>
    </row>
    <row r="10" spans="2:9" ht="12.75">
      <c r="B10" s="5"/>
      <c r="C10" s="21"/>
      <c r="D10" s="21"/>
      <c r="E10" s="7"/>
      <c r="G10" s="22"/>
      <c r="H10" s="22"/>
      <c r="I10" s="7"/>
    </row>
    <row r="11" spans="2:12" ht="12.75">
      <c r="B11" s="5" t="s">
        <v>19</v>
      </c>
      <c r="C11" s="19">
        <v>197</v>
      </c>
      <c r="D11" s="19">
        <v>167</v>
      </c>
      <c r="E11" s="7">
        <f>D11/(C11)</f>
        <v>0.8477157360406091</v>
      </c>
      <c r="G11" s="19">
        <v>310302.22</v>
      </c>
      <c r="H11" s="19">
        <v>265276.93</v>
      </c>
      <c r="I11" s="7">
        <f>H11/(G11)</f>
        <v>0.8548985888660416</v>
      </c>
      <c r="L11" s="4" t="s">
        <v>3</v>
      </c>
    </row>
    <row r="12" spans="2:12" ht="12.75">
      <c r="B12" s="5"/>
      <c r="C12" s="21"/>
      <c r="D12" s="21"/>
      <c r="E12" s="7"/>
      <c r="G12" s="22"/>
      <c r="H12" s="22"/>
      <c r="I12" s="7"/>
      <c r="K12" s="4" t="s">
        <v>3</v>
      </c>
      <c r="L12" s="4" t="s">
        <v>3</v>
      </c>
    </row>
    <row r="13" spans="2:11" ht="12.75">
      <c r="B13" s="5" t="s">
        <v>8</v>
      </c>
      <c r="C13" s="19">
        <v>50</v>
      </c>
      <c r="D13" s="19">
        <v>43</v>
      </c>
      <c r="E13" s="7">
        <f>D13/(C13)</f>
        <v>0.86</v>
      </c>
      <c r="G13" s="19">
        <v>58406</v>
      </c>
      <c r="H13" s="19">
        <v>52670</v>
      </c>
      <c r="I13" s="7">
        <f>H13/(G13)</f>
        <v>0.9017909118926137</v>
      </c>
      <c r="K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2618</v>
      </c>
      <c r="D15" s="12">
        <f>SUM(D7:D13)</f>
        <v>2133</v>
      </c>
      <c r="E15" s="13">
        <f>D15/(C15)</f>
        <v>0.8147440794499619</v>
      </c>
      <c r="F15" s="14"/>
      <c r="G15" s="18">
        <f>SUM(G7:G13)</f>
        <v>3251892.2199999997</v>
      </c>
      <c r="H15" s="18">
        <f>SUM(H7:H13)</f>
        <v>2832526.93</v>
      </c>
      <c r="I15" s="13">
        <f>H15/(G15)</f>
        <v>0.8710396096707044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24" t="s">
        <v>9</v>
      </c>
      <c r="B17" s="24" t="s">
        <v>56</v>
      </c>
      <c r="E17" s="7"/>
      <c r="I17" s="7"/>
      <c r="J17" s="10"/>
      <c r="K17" s="4" t="s">
        <v>3</v>
      </c>
    </row>
    <row r="18" spans="1:10" ht="12.75">
      <c r="A18" s="24" t="s">
        <v>10</v>
      </c>
      <c r="B18" s="24" t="s">
        <v>50</v>
      </c>
      <c r="J18" s="10"/>
    </row>
    <row r="19" spans="1:10" ht="12.75">
      <c r="A19" s="24"/>
      <c r="B19" s="24" t="s">
        <v>57</v>
      </c>
      <c r="J19" s="10"/>
    </row>
    <row r="20" spans="1:10" ht="12.75">
      <c r="A20" s="24" t="s">
        <v>11</v>
      </c>
      <c r="B20" s="25" t="s">
        <v>26</v>
      </c>
      <c r="C20" s="5"/>
      <c r="D20" s="5"/>
      <c r="E20" s="5"/>
      <c r="F20" s="5"/>
      <c r="G20" s="5"/>
      <c r="H20" s="5"/>
      <c r="I20" s="5"/>
      <c r="J20" s="10"/>
    </row>
    <row r="21" spans="1:9" ht="12.75">
      <c r="A21" s="25"/>
      <c r="B21" s="25" t="s">
        <v>13</v>
      </c>
      <c r="C21" s="5"/>
      <c r="D21" s="5"/>
      <c r="E21" s="5"/>
      <c r="F21" s="5"/>
      <c r="G21" s="5"/>
      <c r="H21" s="5"/>
      <c r="I21" s="5"/>
    </row>
    <row r="22" spans="1:2" ht="12.75">
      <c r="A22" s="25"/>
      <c r="B22" s="25" t="s">
        <v>58</v>
      </c>
    </row>
    <row r="23" spans="1:10" ht="12.75">
      <c r="A23" s="24" t="s">
        <v>12</v>
      </c>
      <c r="B23" s="24" t="s">
        <v>59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21"/>
    </row>
    <row r="35" ht="12.75">
      <c r="G35" s="4" t="s">
        <v>3</v>
      </c>
    </row>
    <row r="36" ht="12.75">
      <c r="G36" s="4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7" width="11.57421875" style="4" customWidth="1"/>
    <col min="8" max="8" width="11.8515625" style="4" bestFit="1" customWidth="1"/>
    <col min="9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54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48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47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19">
        <v>798</v>
      </c>
      <c r="D7" s="19">
        <v>693</v>
      </c>
      <c r="E7" s="20">
        <f>D7/(C7)</f>
        <v>0.868421052631579</v>
      </c>
      <c r="F7" s="21"/>
      <c r="G7" s="19">
        <v>1600489.9470000004</v>
      </c>
      <c r="H7" s="19">
        <v>1441752.3660000006</v>
      </c>
      <c r="I7" s="7">
        <f>H7/(G7)</f>
        <v>0.9008193826537045</v>
      </c>
    </row>
    <row r="8" spans="2:9" ht="12.75">
      <c r="B8" s="5"/>
      <c r="C8" s="21"/>
      <c r="D8" s="21"/>
      <c r="E8" s="7"/>
      <c r="G8" s="22"/>
      <c r="H8" s="22"/>
      <c r="I8" s="7"/>
    </row>
    <row r="9" spans="2:9" ht="12.75">
      <c r="B9" s="5" t="s">
        <v>7</v>
      </c>
      <c r="C9" s="19">
        <v>393</v>
      </c>
      <c r="D9" s="19">
        <v>338</v>
      </c>
      <c r="E9" s="7">
        <f>D9/(C9)</f>
        <v>0.8600508905852418</v>
      </c>
      <c r="G9" s="19">
        <v>802088.16117</v>
      </c>
      <c r="H9" s="19">
        <v>718868.41166</v>
      </c>
      <c r="I9" s="7">
        <f>H9/(G9)</f>
        <v>0.8962461316115077</v>
      </c>
    </row>
    <row r="10" spans="2:9" ht="12.75">
      <c r="B10" s="5"/>
      <c r="C10" s="21"/>
      <c r="D10" s="21"/>
      <c r="E10" s="7"/>
      <c r="G10" s="22"/>
      <c r="H10" s="22"/>
      <c r="I10" s="7"/>
    </row>
    <row r="11" spans="2:12" ht="12.75">
      <c r="B11" s="5" t="s">
        <v>19</v>
      </c>
      <c r="C11" s="19">
        <v>107</v>
      </c>
      <c r="D11" s="19">
        <v>95</v>
      </c>
      <c r="E11" s="7">
        <f>D11/(C11)</f>
        <v>0.8878504672897196</v>
      </c>
      <c r="G11" s="19">
        <v>298587.45</v>
      </c>
      <c r="H11" s="19">
        <v>248585.85</v>
      </c>
      <c r="I11" s="7">
        <f>H11/(G11)</f>
        <v>0.8325395122936345</v>
      </c>
      <c r="L11" s="4" t="s">
        <v>3</v>
      </c>
    </row>
    <row r="12" spans="2:12" ht="12.75">
      <c r="B12" s="5"/>
      <c r="C12" s="21"/>
      <c r="D12" s="21"/>
      <c r="E12" s="7"/>
      <c r="G12" s="22"/>
      <c r="H12" s="22"/>
      <c r="I12" s="7"/>
      <c r="K12" s="4" t="s">
        <v>3</v>
      </c>
      <c r="L12" s="4" t="s">
        <v>3</v>
      </c>
    </row>
    <row r="13" spans="2:16" ht="12.75">
      <c r="B13" s="5" t="s">
        <v>8</v>
      </c>
      <c r="C13" s="19">
        <v>20</v>
      </c>
      <c r="D13" s="19">
        <v>18</v>
      </c>
      <c r="E13" s="7">
        <f>D13/(C13)</f>
        <v>0.9</v>
      </c>
      <c r="G13" s="19">
        <v>38347.40816</v>
      </c>
      <c r="H13" s="19">
        <v>36598.303</v>
      </c>
      <c r="I13" s="7">
        <f>H13/(G13)</f>
        <v>0.954387917099845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1318</v>
      </c>
      <c r="D15" s="12">
        <f>SUM(D7:D13)</f>
        <v>1144</v>
      </c>
      <c r="E15" s="13">
        <f>D15/(C15)</f>
        <v>0.8679817905918058</v>
      </c>
      <c r="F15" s="14"/>
      <c r="G15" s="18">
        <f>SUM(G7:G13)</f>
        <v>2739512.9663300007</v>
      </c>
      <c r="H15" s="18">
        <f>SUM(H7:H13)</f>
        <v>2445804.9306600005</v>
      </c>
      <c r="I15" s="13">
        <f>H15/(G15)</f>
        <v>0.8927882294116435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49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50</v>
      </c>
      <c r="J18" s="10"/>
    </row>
    <row r="19" spans="1:10" ht="12.75">
      <c r="A19" s="10"/>
      <c r="B19" s="10" t="s">
        <v>51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52</v>
      </c>
    </row>
    <row r="23" spans="1:10" ht="12.75">
      <c r="A23" s="10" t="s">
        <v>12</v>
      </c>
      <c r="B23" s="10" t="s">
        <v>53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21"/>
    </row>
    <row r="35" ht="12.75">
      <c r="G35" s="4" t="s">
        <v>3</v>
      </c>
    </row>
    <row r="36" ht="12.75">
      <c r="G36" s="4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7" width="11.57421875" style="4" customWidth="1"/>
    <col min="8" max="8" width="11.8515625" style="4" bestFit="1" customWidth="1"/>
    <col min="9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46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47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38</v>
      </c>
      <c r="C7" s="19">
        <v>558</v>
      </c>
      <c r="D7" s="19">
        <v>494</v>
      </c>
      <c r="E7" s="20">
        <f>D7/(C7)</f>
        <v>0.8853046594982079</v>
      </c>
      <c r="F7" s="21"/>
      <c r="G7" s="19">
        <v>1393086</v>
      </c>
      <c r="H7" s="19">
        <v>1281143</v>
      </c>
      <c r="I7" s="7">
        <f>H7/(G7)</f>
        <v>0.9196438697969831</v>
      </c>
    </row>
    <row r="8" spans="2:9" ht="12.75">
      <c r="B8" s="5"/>
      <c r="C8" s="21"/>
      <c r="D8" s="21"/>
      <c r="E8" s="7"/>
      <c r="G8" s="22"/>
      <c r="H8" s="22"/>
      <c r="I8" s="7"/>
    </row>
    <row r="9" spans="2:9" ht="12.75">
      <c r="B9" s="5" t="s">
        <v>7</v>
      </c>
      <c r="C9" s="19">
        <v>280</v>
      </c>
      <c r="D9" s="19">
        <v>246</v>
      </c>
      <c r="E9" s="7">
        <f>D9/(C9)</f>
        <v>0.8785714285714286</v>
      </c>
      <c r="G9" s="19">
        <v>755204.01</v>
      </c>
      <c r="H9" s="19">
        <v>699766.75</v>
      </c>
      <c r="I9" s="7">
        <f>H9/(G9)</f>
        <v>0.9265930010090916</v>
      </c>
    </row>
    <row r="10" spans="2:9" ht="12.75">
      <c r="B10" s="5"/>
      <c r="C10" s="21"/>
      <c r="D10" s="21"/>
      <c r="E10" s="7"/>
      <c r="G10" s="22"/>
      <c r="H10" s="22"/>
      <c r="I10" s="7"/>
    </row>
    <row r="11" spans="2:12" ht="12.75">
      <c r="B11" s="5" t="s">
        <v>41</v>
      </c>
      <c r="C11" s="19">
        <v>79</v>
      </c>
      <c r="D11" s="19">
        <v>71</v>
      </c>
      <c r="E11" s="7">
        <f>D11/(C11)</f>
        <v>0.8987341772151899</v>
      </c>
      <c r="G11" s="19">
        <v>275483</v>
      </c>
      <c r="H11" s="19">
        <v>259751.02</v>
      </c>
      <c r="I11" s="7">
        <f>H11/(G11)</f>
        <v>0.9428931004816994</v>
      </c>
      <c r="L11" s="4" t="s">
        <v>3</v>
      </c>
    </row>
    <row r="12" spans="2:12" ht="12.75">
      <c r="B12" s="5"/>
      <c r="C12" s="21"/>
      <c r="D12" s="21"/>
      <c r="E12" s="7"/>
      <c r="G12" s="22"/>
      <c r="H12" s="22"/>
      <c r="I12" s="7"/>
      <c r="K12" s="4" t="s">
        <v>3</v>
      </c>
      <c r="L12" s="4" t="s">
        <v>3</v>
      </c>
    </row>
    <row r="13" spans="2:16" ht="12.75">
      <c r="B13" s="5" t="s">
        <v>8</v>
      </c>
      <c r="C13" s="19">
        <v>12</v>
      </c>
      <c r="D13" s="19">
        <v>12</v>
      </c>
      <c r="E13" s="7">
        <f>D13/(C13)</f>
        <v>1</v>
      </c>
      <c r="G13" s="19">
        <v>30192.37419</v>
      </c>
      <c r="H13" s="19">
        <v>30192.37419</v>
      </c>
      <c r="I13" s="7">
        <f>H13/(G13)</f>
        <v>1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929</v>
      </c>
      <c r="D15" s="12">
        <f>SUM(D7:D13)</f>
        <v>823</v>
      </c>
      <c r="E15" s="13">
        <f>D15/(C15)</f>
        <v>0.8858988159311088</v>
      </c>
      <c r="F15" s="14"/>
      <c r="G15" s="18">
        <f>SUM(G7:G13)</f>
        <v>2453965.3841899997</v>
      </c>
      <c r="H15" s="18">
        <f>SUM(H7:H13)</f>
        <v>2270853.14419</v>
      </c>
      <c r="I15" s="13">
        <f>H15/(G15)</f>
        <v>0.9253810827244243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21" t="s">
        <v>44</v>
      </c>
    </row>
    <row r="26" ht="12.75">
      <c r="A26" s="4" t="s">
        <v>43</v>
      </c>
    </row>
    <row r="35" ht="12.75">
      <c r="G35" s="4" t="s">
        <v>3</v>
      </c>
    </row>
    <row r="36" ht="12.75">
      <c r="G36" s="4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8" width="11.8515625" style="4" bestFit="1" customWidth="1"/>
    <col min="9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42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47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19">
        <v>610</v>
      </c>
      <c r="D7" s="19">
        <v>534</v>
      </c>
      <c r="E7" s="20">
        <f>IF(ISERROR(D7/C7),"",D7/C7)</f>
        <v>0.8754098360655738</v>
      </c>
      <c r="F7" s="21"/>
      <c r="G7" s="19">
        <v>1543205.3940000003</v>
      </c>
      <c r="H7" s="19">
        <v>1416457.9510000004</v>
      </c>
      <c r="I7" s="20">
        <f>IF(ISERROR(H7/G7),"",H7/G7)</f>
        <v>0.9178674183664758</v>
      </c>
    </row>
    <row r="8" spans="2:9" ht="12.75">
      <c r="B8" s="5"/>
      <c r="C8" s="21"/>
      <c r="D8" s="21"/>
      <c r="E8" s="20"/>
      <c r="F8" s="21"/>
      <c r="G8" s="22"/>
      <c r="H8" s="22"/>
      <c r="I8" s="7"/>
    </row>
    <row r="9" spans="2:9" ht="12.75">
      <c r="B9" s="5" t="s">
        <v>7</v>
      </c>
      <c r="C9" s="21">
        <v>237</v>
      </c>
      <c r="D9" s="21">
        <v>211</v>
      </c>
      <c r="E9" s="20">
        <f>IF(ISERROR(D9/C9),"",D9/C9)</f>
        <v>0.890295358649789</v>
      </c>
      <c r="F9" s="21"/>
      <c r="G9" s="19">
        <v>596078</v>
      </c>
      <c r="H9" s="19">
        <v>547616</v>
      </c>
      <c r="I9" s="20">
        <f>IF(ISERROR(H9/G9),"",H9/G9)</f>
        <v>0.9186985595844839</v>
      </c>
    </row>
    <row r="10" spans="2:9" ht="12.75">
      <c r="B10" s="5"/>
      <c r="C10" s="21"/>
      <c r="D10" s="21"/>
      <c r="E10" s="20"/>
      <c r="F10" s="21"/>
      <c r="G10" s="22"/>
      <c r="H10" s="22"/>
      <c r="I10" s="7"/>
    </row>
    <row r="11" spans="2:12" ht="12.75">
      <c r="B11" s="5" t="s">
        <v>31</v>
      </c>
      <c r="C11" s="19">
        <v>80</v>
      </c>
      <c r="D11" s="19">
        <v>72</v>
      </c>
      <c r="E11" s="20">
        <f>IF(ISERROR(D11/C11),"",D11/C11)</f>
        <v>0.9</v>
      </c>
      <c r="F11" s="21"/>
      <c r="G11" s="19">
        <v>276757.72</v>
      </c>
      <c r="H11" s="19">
        <v>260154.66999999998</v>
      </c>
      <c r="I11" s="20">
        <f>IF(ISERROR(H11/G11),"",H11/G11)</f>
        <v>0.9400087195399645</v>
      </c>
      <c r="L11" s="4" t="s">
        <v>3</v>
      </c>
    </row>
    <row r="12" spans="2:12" ht="12.75">
      <c r="B12" s="5"/>
      <c r="C12" s="21"/>
      <c r="D12" s="21"/>
      <c r="E12" s="20"/>
      <c r="F12" s="21"/>
      <c r="G12" s="22"/>
      <c r="H12" s="22"/>
      <c r="I12" s="7"/>
      <c r="K12" s="4" t="s">
        <v>3</v>
      </c>
      <c r="L12" s="4" t="s">
        <v>3</v>
      </c>
    </row>
    <row r="13" spans="2:16" ht="12.75">
      <c r="B13" s="5" t="s">
        <v>8</v>
      </c>
      <c r="C13" s="19">
        <v>12</v>
      </c>
      <c r="D13" s="19">
        <v>12</v>
      </c>
      <c r="E13" s="20">
        <f>IF(ISERROR(D13/C13),"",D13/C13)</f>
        <v>1</v>
      </c>
      <c r="F13" s="21"/>
      <c r="G13" s="19">
        <v>30192.37419</v>
      </c>
      <c r="H13" s="19">
        <v>30192.37419</v>
      </c>
      <c r="I13" s="20">
        <f>IF(ISERROR(H13/G13),"",H13/G13)</f>
        <v>1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939</v>
      </c>
      <c r="D15" s="12">
        <f>SUM(D7:D13)</f>
        <v>829</v>
      </c>
      <c r="E15" s="13">
        <f>D15/(C15)</f>
        <v>0.8828541001064962</v>
      </c>
      <c r="F15" s="14"/>
      <c r="G15" s="18">
        <f>SUM(G7:G13)</f>
        <v>2446233.48819</v>
      </c>
      <c r="H15" s="18">
        <f>SUM(H7:H13)</f>
        <v>2254420.99519</v>
      </c>
      <c r="I15" s="13">
        <f>H15/(G15)</f>
        <v>0.9215886406894362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4" t="s">
        <v>45</v>
      </c>
    </row>
    <row r="35" ht="12.75">
      <c r="G35" s="4" t="s">
        <v>3</v>
      </c>
    </row>
    <row r="36" ht="12.75">
      <c r="G36" s="4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37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14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38</v>
      </c>
      <c r="C7" s="19">
        <v>603</v>
      </c>
      <c r="D7" s="19">
        <v>510</v>
      </c>
      <c r="E7" s="20">
        <f>D7/(C7)</f>
        <v>0.845771144278607</v>
      </c>
      <c r="F7" s="21"/>
      <c r="G7" s="22">
        <v>1550.769</v>
      </c>
      <c r="H7" s="22">
        <v>1381.571</v>
      </c>
      <c r="I7" s="7">
        <f>H7/(G7)</f>
        <v>0.8908941305894043</v>
      </c>
    </row>
    <row r="8" spans="2:9" ht="12.75">
      <c r="B8" s="5"/>
      <c r="C8" s="21"/>
      <c r="D8" s="21"/>
      <c r="E8" s="7"/>
      <c r="G8" s="22"/>
      <c r="H8" s="22"/>
      <c r="I8" s="7"/>
    </row>
    <row r="9" spans="2:9" ht="12.75">
      <c r="B9" s="5" t="s">
        <v>7</v>
      </c>
      <c r="C9" s="19">
        <v>277</v>
      </c>
      <c r="D9" s="19">
        <v>234</v>
      </c>
      <c r="E9" s="7">
        <f>D9/(C9)</f>
        <v>0.8447653429602888</v>
      </c>
      <c r="G9" s="22">
        <v>746.647</v>
      </c>
      <c r="H9" s="22">
        <v>670.596</v>
      </c>
      <c r="I9" s="7">
        <f>H9/(G9)</f>
        <v>0.8981432993101157</v>
      </c>
    </row>
    <row r="10" spans="2:9" ht="12.75">
      <c r="B10" s="5"/>
      <c r="C10" s="21"/>
      <c r="D10" s="21"/>
      <c r="E10" s="7"/>
      <c r="G10" s="22"/>
      <c r="H10" s="22"/>
      <c r="I10" s="7"/>
    </row>
    <row r="11" spans="2:12" ht="12.75">
      <c r="B11" s="5" t="s">
        <v>41</v>
      </c>
      <c r="C11" s="21">
        <v>87</v>
      </c>
      <c r="D11" s="21">
        <v>79</v>
      </c>
      <c r="E11" s="7">
        <f>D11/(C11)</f>
        <v>0.9080459770114943</v>
      </c>
      <c r="G11" s="22">
        <v>288.81705999999997</v>
      </c>
      <c r="H11" s="22">
        <v>269.63443</v>
      </c>
      <c r="I11" s="7">
        <f>H11/(G11)</f>
        <v>0.9335820744107015</v>
      </c>
      <c r="L11" s="4" t="s">
        <v>3</v>
      </c>
    </row>
    <row r="12" spans="2:12" ht="12.75">
      <c r="B12" s="5"/>
      <c r="C12" s="21"/>
      <c r="D12" s="21"/>
      <c r="E12" s="7"/>
      <c r="G12" s="22"/>
      <c r="H12" s="22"/>
      <c r="I12" s="7"/>
      <c r="K12" s="4" t="s">
        <v>3</v>
      </c>
      <c r="L12" s="4" t="s">
        <v>3</v>
      </c>
    </row>
    <row r="13" spans="2:16" ht="12.75">
      <c r="B13" s="5" t="s">
        <v>8</v>
      </c>
      <c r="C13" s="23">
        <v>14</v>
      </c>
      <c r="D13" s="23">
        <v>8</v>
      </c>
      <c r="E13" s="7">
        <f>D13/(C13)</f>
        <v>0.5714285714285714</v>
      </c>
      <c r="G13" s="22">
        <v>40.87578155999999</v>
      </c>
      <c r="H13" s="22">
        <v>17.973002219999998</v>
      </c>
      <c r="I13" s="7">
        <f>H13/(G13)</f>
        <v>0.4396980689804822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981</v>
      </c>
      <c r="D15" s="12">
        <f>SUM(D7:D13)</f>
        <v>831</v>
      </c>
      <c r="E15" s="13">
        <f>D15/(C15)</f>
        <v>0.8470948012232415</v>
      </c>
      <c r="F15" s="14"/>
      <c r="G15" s="18">
        <f>SUM(G7:G13)</f>
        <v>2627.10884156</v>
      </c>
      <c r="H15" s="18">
        <f>SUM(H7:H13)</f>
        <v>2339.77443222</v>
      </c>
      <c r="I15" s="13">
        <f>H15/(G15)</f>
        <v>0.890627139312059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21" t="s">
        <v>39</v>
      </c>
    </row>
    <row r="26" ht="12.75">
      <c r="A26" s="4" t="s">
        <v>40</v>
      </c>
    </row>
    <row r="36" ht="12.75">
      <c r="G36" s="4" t="s">
        <v>3</v>
      </c>
    </row>
    <row r="37" ht="12.75">
      <c r="G37" s="4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11.7109375" style="4" customWidth="1"/>
    <col min="3" max="5" width="11.140625" style="4" customWidth="1"/>
    <col min="6" max="6" width="7.140625" style="4" customWidth="1"/>
    <col min="7" max="9" width="11.140625" style="4" customWidth="1"/>
    <col min="10" max="10" width="4.140625" style="4" customWidth="1"/>
    <col min="11" max="16384" width="9.140625" style="4" customWidth="1"/>
  </cols>
  <sheetData>
    <row r="1" spans="1:10" ht="12.75">
      <c r="A1" s="1" t="s">
        <v>21</v>
      </c>
      <c r="B1" s="2"/>
      <c r="C1" s="2"/>
      <c r="D1" s="3"/>
      <c r="E1" s="2"/>
      <c r="F1" s="3"/>
      <c r="G1" s="3"/>
      <c r="H1" s="2"/>
      <c r="I1" s="2"/>
      <c r="J1" s="1"/>
    </row>
    <row r="2" spans="1:10" ht="12.75">
      <c r="A2" s="1" t="s">
        <v>35</v>
      </c>
      <c r="B2" s="2"/>
      <c r="C2" s="2"/>
      <c r="D2" s="3"/>
      <c r="E2" s="2"/>
      <c r="F2" s="3"/>
      <c r="G2" s="3"/>
      <c r="H2" s="2"/>
      <c r="I2" s="2"/>
      <c r="J2" s="1"/>
    </row>
    <row r="4" spans="3:9" ht="12.75">
      <c r="C4" s="5" t="s">
        <v>5</v>
      </c>
      <c r="D4" s="5"/>
      <c r="E4" s="5"/>
      <c r="F4" s="5"/>
      <c r="G4" s="5"/>
      <c r="H4" s="5" t="s">
        <v>14</v>
      </c>
      <c r="I4" s="5"/>
    </row>
    <row r="5" spans="3:9" ht="12.75"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7" spans="2:9" ht="12.75">
      <c r="B7" s="5" t="s">
        <v>6</v>
      </c>
      <c r="C7" s="6">
        <v>638</v>
      </c>
      <c r="D7" s="6">
        <v>519</v>
      </c>
      <c r="E7" s="7">
        <f>D7/(C7)</f>
        <v>0.8134796238244514</v>
      </c>
      <c r="G7" s="17">
        <v>1565.207</v>
      </c>
      <c r="H7" s="17">
        <v>1339.863</v>
      </c>
      <c r="I7" s="7">
        <f>H7/(G7)</f>
        <v>0.8560292664165187</v>
      </c>
    </row>
    <row r="8" spans="2:9" ht="12.75">
      <c r="B8" s="5"/>
      <c r="E8" s="7"/>
      <c r="G8" s="17"/>
      <c r="H8" s="17"/>
      <c r="I8" s="7"/>
    </row>
    <row r="9" spans="2:9" ht="12.75">
      <c r="B9" s="5" t="s">
        <v>7</v>
      </c>
      <c r="C9" s="6">
        <v>262</v>
      </c>
      <c r="D9" s="6">
        <v>225</v>
      </c>
      <c r="E9" s="7">
        <f>D9/(C9)</f>
        <v>0.8587786259541985</v>
      </c>
      <c r="G9" s="17">
        <v>665.6214359999998</v>
      </c>
      <c r="H9" s="17">
        <v>613.7781149999997</v>
      </c>
      <c r="I9" s="7">
        <f>H9/(G9)</f>
        <v>0.9221129035273437</v>
      </c>
    </row>
    <row r="10" spans="2:9" ht="12.75">
      <c r="B10" s="5"/>
      <c r="E10" s="7"/>
      <c r="G10" s="17"/>
      <c r="H10" s="17"/>
      <c r="I10" s="7"/>
    </row>
    <row r="11" spans="2:12" ht="12.75">
      <c r="B11" s="5" t="s">
        <v>31</v>
      </c>
      <c r="C11" s="4">
        <v>92</v>
      </c>
      <c r="D11" s="4">
        <v>84</v>
      </c>
      <c r="E11" s="7">
        <f>D11/(C11)</f>
        <v>0.9130434782608695</v>
      </c>
      <c r="G11" s="17">
        <v>304.72588</v>
      </c>
      <c r="H11" s="17">
        <v>291.74766999999997</v>
      </c>
      <c r="I11" s="7">
        <f>H11/(G11)</f>
        <v>0.9574102140586154</v>
      </c>
      <c r="L11" s="4" t="s">
        <v>3</v>
      </c>
    </row>
    <row r="12" spans="2:12" ht="12.75">
      <c r="B12" s="5"/>
      <c r="E12" s="7"/>
      <c r="G12" s="17"/>
      <c r="H12" s="17"/>
      <c r="I12" s="7"/>
      <c r="K12" s="4" t="s">
        <v>3</v>
      </c>
      <c r="L12" s="4" t="s">
        <v>3</v>
      </c>
    </row>
    <row r="13" spans="2:16" ht="12.75">
      <c r="B13" s="5" t="s">
        <v>8</v>
      </c>
      <c r="C13" s="16">
        <v>14</v>
      </c>
      <c r="D13" s="16">
        <v>11</v>
      </c>
      <c r="E13" s="7">
        <f>D13/(C13)</f>
        <v>0.7857142857142857</v>
      </c>
      <c r="G13" s="17">
        <v>32.81344</v>
      </c>
      <c r="H13" s="17">
        <v>25.52333</v>
      </c>
      <c r="I13" s="7">
        <f>H13/(G13)</f>
        <v>0.7778315836437752</v>
      </c>
      <c r="K13" s="4" t="s">
        <v>3</v>
      </c>
      <c r="L13" s="4" t="s">
        <v>3</v>
      </c>
      <c r="P13" s="4" t="s">
        <v>3</v>
      </c>
    </row>
    <row r="14" spans="2:16" ht="12.75">
      <c r="B14" s="5"/>
      <c r="E14" s="7"/>
      <c r="G14" s="17"/>
      <c r="H14" s="17"/>
      <c r="I14" s="7"/>
      <c r="K14" s="4" t="s">
        <v>3</v>
      </c>
      <c r="L14" s="4" t="s">
        <v>3</v>
      </c>
      <c r="M14" s="4" t="s">
        <v>3</v>
      </c>
      <c r="P14" s="4" t="s">
        <v>3</v>
      </c>
    </row>
    <row r="15" spans="2:16" ht="12.75">
      <c r="B15" s="11" t="s">
        <v>4</v>
      </c>
      <c r="C15" s="12">
        <f>SUM(C7:C13)</f>
        <v>1006</v>
      </c>
      <c r="D15" s="12">
        <f>SUM(D7:D13)</f>
        <v>839</v>
      </c>
      <c r="E15" s="13">
        <f>D15/(C15)</f>
        <v>0.8339960238568589</v>
      </c>
      <c r="F15" s="14"/>
      <c r="G15" s="18">
        <f>SUM(G7:G13)</f>
        <v>2568.3677559999996</v>
      </c>
      <c r="H15" s="18">
        <f>SUM(H7:H13)</f>
        <v>2270.912115</v>
      </c>
      <c r="I15" s="13">
        <f>H15/(G15)</f>
        <v>0.8841849496416121</v>
      </c>
      <c r="K15" s="4" t="s">
        <v>3</v>
      </c>
      <c r="L15" s="4" t="s">
        <v>3</v>
      </c>
      <c r="M15" s="4" t="s">
        <v>3</v>
      </c>
      <c r="P15" s="4" t="s">
        <v>3</v>
      </c>
    </row>
    <row r="16" spans="2:13" ht="12.75">
      <c r="B16" s="5"/>
      <c r="E16" s="7"/>
      <c r="I16" s="7"/>
      <c r="K16" s="4" t="s">
        <v>3</v>
      </c>
      <c r="M16" s="4" t="s">
        <v>3</v>
      </c>
    </row>
    <row r="17" spans="1:11" ht="12.75">
      <c r="A17" s="10" t="s">
        <v>9</v>
      </c>
      <c r="B17" s="10" t="s">
        <v>24</v>
      </c>
      <c r="E17" s="7"/>
      <c r="I17" s="7"/>
      <c r="J17" s="10"/>
      <c r="K17" s="4" t="s">
        <v>3</v>
      </c>
    </row>
    <row r="18" spans="1:10" ht="12.75">
      <c r="A18" s="10" t="s">
        <v>10</v>
      </c>
      <c r="B18" s="10" t="s">
        <v>25</v>
      </c>
      <c r="J18" s="10"/>
    </row>
    <row r="19" spans="1:10" ht="12.75">
      <c r="A19" s="10"/>
      <c r="B19" s="10" t="s">
        <v>23</v>
      </c>
      <c r="J19" s="10"/>
    </row>
    <row r="20" spans="1:10" ht="12.75">
      <c r="A20" s="10" t="s">
        <v>11</v>
      </c>
      <c r="B20" s="4" t="s">
        <v>26</v>
      </c>
      <c r="C20" s="5"/>
      <c r="D20" s="5"/>
      <c r="E20" s="5"/>
      <c r="F20" s="5"/>
      <c r="G20" s="5"/>
      <c r="H20" s="5"/>
      <c r="I20" s="5"/>
      <c r="J20" s="10"/>
    </row>
    <row r="21" spans="2:9" ht="12.75">
      <c r="B21" s="4" t="s">
        <v>13</v>
      </c>
      <c r="C21" s="5"/>
      <c r="D21" s="5"/>
      <c r="E21" s="5"/>
      <c r="F21" s="5"/>
      <c r="G21" s="5"/>
      <c r="H21" s="5"/>
      <c r="I21" s="5"/>
    </row>
    <row r="22" ht="12.75">
      <c r="B22" s="4" t="s">
        <v>22</v>
      </c>
    </row>
    <row r="23" spans="1:10" ht="12.75">
      <c r="A23" s="10" t="s">
        <v>12</v>
      </c>
      <c r="B23" s="10" t="s">
        <v>27</v>
      </c>
      <c r="C23" s="5"/>
      <c r="D23" s="5"/>
      <c r="E23" s="5"/>
      <c r="F23" s="5"/>
      <c r="G23" s="5"/>
      <c r="H23" s="5"/>
      <c r="J23" s="10"/>
    </row>
    <row r="24" spans="3:8" ht="12.75">
      <c r="C24" s="5"/>
      <c r="D24" s="5"/>
      <c r="E24" s="5"/>
      <c r="F24" s="5"/>
      <c r="G24" s="5"/>
      <c r="H24" s="5"/>
    </row>
    <row r="25" ht="12.75">
      <c r="A25" s="4" t="s">
        <v>36</v>
      </c>
    </row>
    <row r="36" ht="12.75">
      <c r="G36" s="4" t="s">
        <v>3</v>
      </c>
    </row>
    <row r="37" ht="12.75">
      <c r="G37" s="4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Board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Yochum</dc:creator>
  <cp:keywords/>
  <dc:description/>
  <cp:lastModifiedBy>Glandon, Molly</cp:lastModifiedBy>
  <cp:lastPrinted>2004-06-03T18:37:55Z</cp:lastPrinted>
  <dcterms:created xsi:type="dcterms:W3CDTF">2003-07-25T13:37:29Z</dcterms:created>
  <dcterms:modified xsi:type="dcterms:W3CDTF">2016-09-18T01:36:30Z</dcterms:modified>
  <cp:category/>
  <cp:version/>
  <cp:contentType/>
  <cp:contentStatus/>
</cp:coreProperties>
</file>